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3\SEE\015_Oprava EOV v žst. Kolín\Ke zveřejnění na E-ZAKu\"/>
    </mc:Choice>
  </mc:AlternateContent>
  <bookViews>
    <workbookView xWindow="0" yWindow="0" windowWidth="28800" windowHeight="12345"/>
  </bookViews>
  <sheets>
    <sheet name="Rekapitulace stavby" sheetId="1" r:id="rId1"/>
    <sheet name="01 - Rozvody EOV - ÚOŽI" sheetId="2" r:id="rId2"/>
    <sheet name="02 - Zemní práce EOV - ÚOŽI" sheetId="3" r:id="rId3"/>
    <sheet name="02.1 - Zemní práce EOV - ÚRS" sheetId="4" r:id="rId4"/>
    <sheet name="03 - VON - ÚOŽÍ" sheetId="5" r:id="rId5"/>
    <sheet name="04 - VRN EOV - ÚRS" sheetId="6" r:id="rId6"/>
    <sheet name="Pokyny pro vyplnění" sheetId="7" r:id="rId7"/>
  </sheets>
  <definedNames>
    <definedName name="_xlnm._FilterDatabase" localSheetId="1" hidden="1">'01 - Rozvody EOV - ÚOŽI'!$C$81:$L$165</definedName>
    <definedName name="_xlnm._FilterDatabase" localSheetId="2" hidden="1">'02 - Zemní práce EOV - ÚOŽI'!$C$83:$L$115</definedName>
    <definedName name="_xlnm._FilterDatabase" localSheetId="3" hidden="1">'02.1 - Zemní práce EOV - ÚRS'!$C$84:$L$99</definedName>
    <definedName name="_xlnm._FilterDatabase" localSheetId="4" hidden="1">'03 - VON - ÚOŽÍ'!$C$81:$L$85</definedName>
    <definedName name="_xlnm._FilterDatabase" localSheetId="5" hidden="1">'04 - VRN EOV - ÚRS'!$C$85:$L$118</definedName>
    <definedName name="_xlnm.Print_Titles" localSheetId="1">'01 - Rozvody EOV - ÚOŽI'!$81:$81</definedName>
    <definedName name="_xlnm.Print_Titles" localSheetId="2">'02 - Zemní práce EOV - ÚOŽI'!$83:$83</definedName>
    <definedName name="_xlnm.Print_Titles" localSheetId="3">'02.1 - Zemní práce EOV - ÚRS'!$84:$84</definedName>
    <definedName name="_xlnm.Print_Titles" localSheetId="4">'03 - VON - ÚOŽÍ'!$81:$81</definedName>
    <definedName name="_xlnm.Print_Titles" localSheetId="5">'04 - VRN EOV - ÚRS'!$85:$85</definedName>
    <definedName name="_xlnm.Print_Titles" localSheetId="0">'Rekapitulace stavby'!$52:$52</definedName>
    <definedName name="_xlnm.Print_Area" localSheetId="1">'01 - Rozvody EOV - ÚOŽI'!$C$4:$K$41,'01 - Rozvody EOV - ÚOŽI'!$C$47:$K$63,'01 - Rozvody EOV - ÚOŽI'!$C$69:$L$165</definedName>
    <definedName name="_xlnm.Print_Area" localSheetId="2">'02 - Zemní práce EOV - ÚOŽI'!$C$4:$K$41,'02 - Zemní práce EOV - ÚOŽI'!$C$47:$K$65,'02 - Zemní práce EOV - ÚOŽI'!$C$71:$L$115</definedName>
    <definedName name="_xlnm.Print_Area" localSheetId="3">'02.1 - Zemní práce EOV - ÚRS'!$C$4:$K$41,'02.1 - Zemní práce EOV - ÚRS'!$C$47:$K$66,'02.1 - Zemní práce EOV - ÚRS'!$C$72:$L$99</definedName>
    <definedName name="_xlnm.Print_Area" localSheetId="4">'03 - VON - ÚOŽÍ'!$C$4:$K$41,'03 - VON - ÚOŽÍ'!$C$47:$K$63,'03 - VON - ÚOŽÍ'!$C$69:$L$85</definedName>
    <definedName name="_xlnm.Print_Area" localSheetId="5">'04 - VRN EOV - ÚRS'!$C$4:$K$41,'04 - VRN EOV - ÚRS'!$C$47:$K$67,'04 - VRN EOV - ÚRS'!$C$73:$L$118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62913"/>
</workbook>
</file>

<file path=xl/calcChain.xml><?xml version="1.0" encoding="utf-8"?>
<calcChain xmlns="http://schemas.openxmlformats.org/spreadsheetml/2006/main">
  <c r="K39" i="6" l="1"/>
  <c r="K38" i="6"/>
  <c r="BA59" i="1"/>
  <c r="K37" i="6"/>
  <c r="AZ59" i="1" s="1"/>
  <c r="BI116" i="6"/>
  <c r="BH116" i="6"/>
  <c r="BG116" i="6"/>
  <c r="BF116" i="6"/>
  <c r="X116" i="6"/>
  <c r="V116" i="6"/>
  <c r="T116" i="6"/>
  <c r="P116" i="6"/>
  <c r="BI113" i="6"/>
  <c r="BH113" i="6"/>
  <c r="BG113" i="6"/>
  <c r="BF113" i="6"/>
  <c r="X113" i="6"/>
  <c r="V113" i="6"/>
  <c r="T113" i="6"/>
  <c r="P113" i="6"/>
  <c r="BI109" i="6"/>
  <c r="BH109" i="6"/>
  <c r="BG109" i="6"/>
  <c r="BF109" i="6"/>
  <c r="X109" i="6"/>
  <c r="X108" i="6"/>
  <c r="V109" i="6"/>
  <c r="V108" i="6"/>
  <c r="T109" i="6"/>
  <c r="T108" i="6" s="1"/>
  <c r="P109" i="6"/>
  <c r="BI105" i="6"/>
  <c r="BH105" i="6"/>
  <c r="BG105" i="6"/>
  <c r="BF105" i="6"/>
  <c r="X105" i="6"/>
  <c r="V105" i="6"/>
  <c r="T105" i="6"/>
  <c r="P105" i="6"/>
  <c r="BI102" i="6"/>
  <c r="BH102" i="6"/>
  <c r="BG102" i="6"/>
  <c r="BF102" i="6"/>
  <c r="X102" i="6"/>
  <c r="V102" i="6"/>
  <c r="T102" i="6"/>
  <c r="P102" i="6"/>
  <c r="BI98" i="6"/>
  <c r="BH98" i="6"/>
  <c r="BG98" i="6"/>
  <c r="BF98" i="6"/>
  <c r="X98" i="6"/>
  <c r="V98" i="6"/>
  <c r="T98" i="6"/>
  <c r="P98" i="6"/>
  <c r="BI95" i="6"/>
  <c r="BH95" i="6"/>
  <c r="BG95" i="6"/>
  <c r="BF95" i="6"/>
  <c r="X95" i="6"/>
  <c r="V95" i="6"/>
  <c r="T95" i="6"/>
  <c r="P95" i="6"/>
  <c r="BI92" i="6"/>
  <c r="BH92" i="6"/>
  <c r="BG92" i="6"/>
  <c r="BF92" i="6"/>
  <c r="X92" i="6"/>
  <c r="V92" i="6"/>
  <c r="T92" i="6"/>
  <c r="P92" i="6"/>
  <c r="BI89" i="6"/>
  <c r="BH89" i="6"/>
  <c r="BG89" i="6"/>
  <c r="BF89" i="6"/>
  <c r="X89" i="6"/>
  <c r="V89" i="6"/>
  <c r="T89" i="6"/>
  <c r="P89" i="6"/>
  <c r="J83" i="6"/>
  <c r="J82" i="6"/>
  <c r="F82" i="6"/>
  <c r="F80" i="6"/>
  <c r="E78" i="6"/>
  <c r="J57" i="6"/>
  <c r="J56" i="6"/>
  <c r="F56" i="6"/>
  <c r="F54" i="6"/>
  <c r="E52" i="6"/>
  <c r="J18" i="6"/>
  <c r="E18" i="6"/>
  <c r="F83" i="6"/>
  <c r="J17" i="6"/>
  <c r="J12" i="6"/>
  <c r="J54" i="6"/>
  <c r="E7" i="6"/>
  <c r="E50" i="6" s="1"/>
  <c r="K39" i="5"/>
  <c r="K38" i="5"/>
  <c r="BA58" i="1" s="1"/>
  <c r="K37" i="5"/>
  <c r="AZ58" i="1"/>
  <c r="BI84" i="5"/>
  <c r="BH84" i="5"/>
  <c r="BG84" i="5"/>
  <c r="BF84" i="5"/>
  <c r="X84" i="5"/>
  <c r="V84" i="5"/>
  <c r="V83" i="5" s="1"/>
  <c r="V82" i="5" s="1"/>
  <c r="T84" i="5"/>
  <c r="T83" i="5" s="1"/>
  <c r="T82" i="5" s="1"/>
  <c r="AW58" i="1" s="1"/>
  <c r="P84" i="5"/>
  <c r="J79" i="5"/>
  <c r="J78" i="5"/>
  <c r="F78" i="5"/>
  <c r="F76" i="5"/>
  <c r="E74" i="5"/>
  <c r="J57" i="5"/>
  <c r="J56" i="5"/>
  <c r="F56" i="5"/>
  <c r="F54" i="5"/>
  <c r="E52" i="5"/>
  <c r="J18" i="5"/>
  <c r="E18" i="5"/>
  <c r="F79" i="5"/>
  <c r="J17" i="5"/>
  <c r="J12" i="5"/>
  <c r="J54" i="5"/>
  <c r="E7" i="5"/>
  <c r="E72" i="5"/>
  <c r="K39" i="4"/>
  <c r="K38" i="4"/>
  <c r="BA57" i="1" s="1"/>
  <c r="K37" i="4"/>
  <c r="AZ57" i="1"/>
  <c r="BI97" i="4"/>
  <c r="BH97" i="4"/>
  <c r="BG97" i="4"/>
  <c r="BF97" i="4"/>
  <c r="X97" i="4"/>
  <c r="X96" i="4" s="1"/>
  <c r="X95" i="4" s="1"/>
  <c r="V97" i="4"/>
  <c r="V96" i="4"/>
  <c r="V95" i="4" s="1"/>
  <c r="T97" i="4"/>
  <c r="T96" i="4"/>
  <c r="T95" i="4"/>
  <c r="P97" i="4"/>
  <c r="BK97" i="4" s="1"/>
  <c r="BI92" i="4"/>
  <c r="BH92" i="4"/>
  <c r="BG92" i="4"/>
  <c r="BF92" i="4"/>
  <c r="X92" i="4"/>
  <c r="V92" i="4"/>
  <c r="T92" i="4"/>
  <c r="P92" i="4"/>
  <c r="BI88" i="4"/>
  <c r="BH88" i="4"/>
  <c r="BG88" i="4"/>
  <c r="BF88" i="4"/>
  <c r="X88" i="4"/>
  <c r="V88" i="4"/>
  <c r="T88" i="4"/>
  <c r="P88" i="4"/>
  <c r="J82" i="4"/>
  <c r="J81" i="4"/>
  <c r="F81" i="4"/>
  <c r="F79" i="4"/>
  <c r="E77" i="4"/>
  <c r="J57" i="4"/>
  <c r="J56" i="4"/>
  <c r="F56" i="4"/>
  <c r="F54" i="4"/>
  <c r="E52" i="4"/>
  <c r="J18" i="4"/>
  <c r="E18" i="4"/>
  <c r="F82" i="4"/>
  <c r="J17" i="4"/>
  <c r="J12" i="4"/>
  <c r="J79" i="4" s="1"/>
  <c r="E7" i="4"/>
  <c r="E75" i="4"/>
  <c r="K39" i="3"/>
  <c r="K38" i="3"/>
  <c r="BA56" i="1" s="1"/>
  <c r="K37" i="3"/>
  <c r="AZ56" i="1"/>
  <c r="BI114" i="3"/>
  <c r="BH114" i="3"/>
  <c r="BG114" i="3"/>
  <c r="BF114" i="3"/>
  <c r="X114" i="3"/>
  <c r="V114" i="3"/>
  <c r="T114" i="3"/>
  <c r="P114" i="3"/>
  <c r="BI112" i="3"/>
  <c r="BH112" i="3"/>
  <c r="BG112" i="3"/>
  <c r="BF112" i="3"/>
  <c r="X112" i="3"/>
  <c r="V112" i="3"/>
  <c r="T112" i="3"/>
  <c r="P112" i="3"/>
  <c r="BI110" i="3"/>
  <c r="BH110" i="3"/>
  <c r="BG110" i="3"/>
  <c r="BF110" i="3"/>
  <c r="X110" i="3"/>
  <c r="V110" i="3"/>
  <c r="T110" i="3"/>
  <c r="P110" i="3"/>
  <c r="BI108" i="3"/>
  <c r="BH108" i="3"/>
  <c r="BG108" i="3"/>
  <c r="BF108" i="3"/>
  <c r="X108" i="3"/>
  <c r="V108" i="3"/>
  <c r="T108" i="3"/>
  <c r="P108" i="3"/>
  <c r="BI106" i="3"/>
  <c r="BH106" i="3"/>
  <c r="BG106" i="3"/>
  <c r="BF106" i="3"/>
  <c r="X106" i="3"/>
  <c r="V106" i="3"/>
  <c r="T106" i="3"/>
  <c r="P106" i="3"/>
  <c r="BI104" i="3"/>
  <c r="BH104" i="3"/>
  <c r="BG104" i="3"/>
  <c r="BF104" i="3"/>
  <c r="X104" i="3"/>
  <c r="V104" i="3"/>
  <c r="T104" i="3"/>
  <c r="P104" i="3"/>
  <c r="BI102" i="3"/>
  <c r="BH102" i="3"/>
  <c r="BG102" i="3"/>
  <c r="BF102" i="3"/>
  <c r="X102" i="3"/>
  <c r="V102" i="3"/>
  <c r="T102" i="3"/>
  <c r="P102" i="3"/>
  <c r="BI100" i="3"/>
  <c r="BH100" i="3"/>
  <c r="BG100" i="3"/>
  <c r="BF100" i="3"/>
  <c r="X100" i="3"/>
  <c r="V100" i="3"/>
  <c r="T100" i="3"/>
  <c r="P100" i="3"/>
  <c r="BI98" i="3"/>
  <c r="BH98" i="3"/>
  <c r="BG98" i="3"/>
  <c r="BF98" i="3"/>
  <c r="X98" i="3"/>
  <c r="V98" i="3"/>
  <c r="T98" i="3"/>
  <c r="P98" i="3"/>
  <c r="BI95" i="3"/>
  <c r="BH95" i="3"/>
  <c r="BG95" i="3"/>
  <c r="BF95" i="3"/>
  <c r="X95" i="3"/>
  <c r="V95" i="3"/>
  <c r="T95" i="3"/>
  <c r="P95" i="3"/>
  <c r="BI93" i="3"/>
  <c r="BH93" i="3"/>
  <c r="BG93" i="3"/>
  <c r="BF93" i="3"/>
  <c r="X93" i="3"/>
  <c r="V93" i="3"/>
  <c r="T93" i="3"/>
  <c r="P93" i="3"/>
  <c r="BI91" i="3"/>
  <c r="BH91" i="3"/>
  <c r="BG91" i="3"/>
  <c r="BF91" i="3"/>
  <c r="X91" i="3"/>
  <c r="V91" i="3"/>
  <c r="T91" i="3"/>
  <c r="P91" i="3"/>
  <c r="BK91" i="3" s="1"/>
  <c r="BI89" i="3"/>
  <c r="BH89" i="3"/>
  <c r="BG89" i="3"/>
  <c r="BF89" i="3"/>
  <c r="X89" i="3"/>
  <c r="V89" i="3"/>
  <c r="T89" i="3"/>
  <c r="P89" i="3"/>
  <c r="BI87" i="3"/>
  <c r="BH87" i="3"/>
  <c r="BG87" i="3"/>
  <c r="BF87" i="3"/>
  <c r="X87" i="3"/>
  <c r="V87" i="3"/>
  <c r="T87" i="3"/>
  <c r="P87" i="3"/>
  <c r="J81" i="3"/>
  <c r="J80" i="3"/>
  <c r="F80" i="3"/>
  <c r="F78" i="3"/>
  <c r="E76" i="3"/>
  <c r="J57" i="3"/>
  <c r="J56" i="3"/>
  <c r="F56" i="3"/>
  <c r="F54" i="3"/>
  <c r="E52" i="3"/>
  <c r="J18" i="3"/>
  <c r="E18" i="3"/>
  <c r="F57" i="3" s="1"/>
  <c r="J17" i="3"/>
  <c r="J12" i="3"/>
  <c r="J54" i="3" s="1"/>
  <c r="E7" i="3"/>
  <c r="E50" i="3" s="1"/>
  <c r="K39" i="2"/>
  <c r="K38" i="2"/>
  <c r="BA55" i="1" s="1"/>
  <c r="K37" i="2"/>
  <c r="AZ55" i="1" s="1"/>
  <c r="BI164" i="2"/>
  <c r="BH164" i="2"/>
  <c r="BG164" i="2"/>
  <c r="BF164" i="2"/>
  <c r="X164" i="2"/>
  <c r="V164" i="2"/>
  <c r="T164" i="2"/>
  <c r="P164" i="2"/>
  <c r="BI162" i="2"/>
  <c r="BH162" i="2"/>
  <c r="BG162" i="2"/>
  <c r="BF162" i="2"/>
  <c r="X162" i="2"/>
  <c r="V162" i="2"/>
  <c r="T162" i="2"/>
  <c r="P162" i="2"/>
  <c r="BI160" i="2"/>
  <c r="BH160" i="2"/>
  <c r="BG160" i="2"/>
  <c r="BF160" i="2"/>
  <c r="X160" i="2"/>
  <c r="V160" i="2"/>
  <c r="T160" i="2"/>
  <c r="P160" i="2"/>
  <c r="BI158" i="2"/>
  <c r="BH158" i="2"/>
  <c r="BG158" i="2"/>
  <c r="BF158" i="2"/>
  <c r="X158" i="2"/>
  <c r="V158" i="2"/>
  <c r="T158" i="2"/>
  <c r="P158" i="2"/>
  <c r="BI156" i="2"/>
  <c r="BH156" i="2"/>
  <c r="BG156" i="2"/>
  <c r="BF156" i="2"/>
  <c r="X156" i="2"/>
  <c r="V156" i="2"/>
  <c r="T156" i="2"/>
  <c r="P156" i="2"/>
  <c r="BI154" i="2"/>
  <c r="BH154" i="2"/>
  <c r="BG154" i="2"/>
  <c r="BF154" i="2"/>
  <c r="X154" i="2"/>
  <c r="V154" i="2"/>
  <c r="T154" i="2"/>
  <c r="P154" i="2"/>
  <c r="BI152" i="2"/>
  <c r="BH152" i="2"/>
  <c r="BG152" i="2"/>
  <c r="BF152" i="2"/>
  <c r="X152" i="2"/>
  <c r="V152" i="2"/>
  <c r="T152" i="2"/>
  <c r="P152" i="2"/>
  <c r="BI150" i="2"/>
  <c r="BH150" i="2"/>
  <c r="BG150" i="2"/>
  <c r="BF150" i="2"/>
  <c r="X150" i="2"/>
  <c r="V150" i="2"/>
  <c r="T150" i="2"/>
  <c r="P150" i="2"/>
  <c r="BI148" i="2"/>
  <c r="BH148" i="2"/>
  <c r="BG148" i="2"/>
  <c r="BF148" i="2"/>
  <c r="X148" i="2"/>
  <c r="V148" i="2"/>
  <c r="T148" i="2"/>
  <c r="P148" i="2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BI121" i="2"/>
  <c r="BH121" i="2"/>
  <c r="BG121" i="2"/>
  <c r="BF121" i="2"/>
  <c r="X121" i="2"/>
  <c r="V121" i="2"/>
  <c r="T121" i="2"/>
  <c r="P121" i="2"/>
  <c r="BI119" i="2"/>
  <c r="BH119" i="2"/>
  <c r="BG119" i="2"/>
  <c r="BF119" i="2"/>
  <c r="X119" i="2"/>
  <c r="V119" i="2"/>
  <c r="T119" i="2"/>
  <c r="P119" i="2"/>
  <c r="BI117" i="2"/>
  <c r="BH117" i="2"/>
  <c r="BG117" i="2"/>
  <c r="BF117" i="2"/>
  <c r="X117" i="2"/>
  <c r="V117" i="2"/>
  <c r="T117" i="2"/>
  <c r="P117" i="2"/>
  <c r="BI115" i="2"/>
  <c r="BH115" i="2"/>
  <c r="BG115" i="2"/>
  <c r="BF115" i="2"/>
  <c r="X115" i="2"/>
  <c r="V115" i="2"/>
  <c r="T115" i="2"/>
  <c r="P115" i="2"/>
  <c r="BI113" i="2"/>
  <c r="BH113" i="2"/>
  <c r="BG113" i="2"/>
  <c r="BF113" i="2"/>
  <c r="X113" i="2"/>
  <c r="V113" i="2"/>
  <c r="T113" i="2"/>
  <c r="P113" i="2"/>
  <c r="BI111" i="2"/>
  <c r="BH111" i="2"/>
  <c r="BG111" i="2"/>
  <c r="BF111" i="2"/>
  <c r="X111" i="2"/>
  <c r="V111" i="2"/>
  <c r="T111" i="2"/>
  <c r="P111" i="2"/>
  <c r="BI109" i="2"/>
  <c r="BH109" i="2"/>
  <c r="BG109" i="2"/>
  <c r="BF109" i="2"/>
  <c r="X109" i="2"/>
  <c r="V109" i="2"/>
  <c r="T109" i="2"/>
  <c r="P109" i="2"/>
  <c r="BI107" i="2"/>
  <c r="BH107" i="2"/>
  <c r="BG107" i="2"/>
  <c r="BF107" i="2"/>
  <c r="X107" i="2"/>
  <c r="V107" i="2"/>
  <c r="T107" i="2"/>
  <c r="P107" i="2"/>
  <c r="BI105" i="2"/>
  <c r="BH105" i="2"/>
  <c r="BG105" i="2"/>
  <c r="BF105" i="2"/>
  <c r="X105" i="2"/>
  <c r="V105" i="2"/>
  <c r="T105" i="2"/>
  <c r="P105" i="2"/>
  <c r="BI103" i="2"/>
  <c r="BH103" i="2"/>
  <c r="BG103" i="2"/>
  <c r="BF103" i="2"/>
  <c r="X103" i="2"/>
  <c r="V103" i="2"/>
  <c r="T103" i="2"/>
  <c r="P103" i="2"/>
  <c r="BI101" i="2"/>
  <c r="BH101" i="2"/>
  <c r="BG101" i="2"/>
  <c r="BF101" i="2"/>
  <c r="X101" i="2"/>
  <c r="V101" i="2"/>
  <c r="T101" i="2"/>
  <c r="P101" i="2"/>
  <c r="BI99" i="2"/>
  <c r="BH99" i="2"/>
  <c r="BG99" i="2"/>
  <c r="BF99" i="2"/>
  <c r="X99" i="2"/>
  <c r="V99" i="2"/>
  <c r="T99" i="2"/>
  <c r="P99" i="2"/>
  <c r="BI97" i="2"/>
  <c r="BH97" i="2"/>
  <c r="BG97" i="2"/>
  <c r="BF97" i="2"/>
  <c r="X97" i="2"/>
  <c r="V97" i="2"/>
  <c r="T97" i="2"/>
  <c r="P97" i="2"/>
  <c r="BI94" i="2"/>
  <c r="BH94" i="2"/>
  <c r="BG94" i="2"/>
  <c r="BF94" i="2"/>
  <c r="X94" i="2"/>
  <c r="V94" i="2"/>
  <c r="T94" i="2"/>
  <c r="P94" i="2"/>
  <c r="BI92" i="2"/>
  <c r="BH92" i="2"/>
  <c r="BG92" i="2"/>
  <c r="BF92" i="2"/>
  <c r="X92" i="2"/>
  <c r="V92" i="2"/>
  <c r="T92" i="2"/>
  <c r="P92" i="2"/>
  <c r="BI90" i="2"/>
  <c r="BH90" i="2"/>
  <c r="BG90" i="2"/>
  <c r="BF90" i="2"/>
  <c r="X90" i="2"/>
  <c r="V90" i="2"/>
  <c r="T90" i="2"/>
  <c r="P90" i="2"/>
  <c r="BI88" i="2"/>
  <c r="F39" i="2" s="1"/>
  <c r="BH88" i="2"/>
  <c r="BG88" i="2"/>
  <c r="BF88" i="2"/>
  <c r="X88" i="2"/>
  <c r="V88" i="2"/>
  <c r="T88" i="2"/>
  <c r="P88" i="2"/>
  <c r="BI86" i="2"/>
  <c r="BH86" i="2"/>
  <c r="BG86" i="2"/>
  <c r="F37" i="2" s="1"/>
  <c r="BF86" i="2"/>
  <c r="X86" i="2"/>
  <c r="V86" i="2"/>
  <c r="T86" i="2"/>
  <c r="P86" i="2"/>
  <c r="BI84" i="2"/>
  <c r="BH84" i="2"/>
  <c r="BG84" i="2"/>
  <c r="BF84" i="2"/>
  <c r="K36" i="2" s="1"/>
  <c r="X84" i="2"/>
  <c r="V84" i="2"/>
  <c r="T84" i="2"/>
  <c r="P84" i="2"/>
  <c r="J79" i="2"/>
  <c r="J78" i="2"/>
  <c r="F78" i="2"/>
  <c r="F76" i="2"/>
  <c r="E74" i="2"/>
  <c r="J57" i="2"/>
  <c r="J56" i="2"/>
  <c r="F56" i="2"/>
  <c r="F54" i="2"/>
  <c r="E52" i="2"/>
  <c r="J18" i="2"/>
  <c r="E18" i="2"/>
  <c r="F79" i="2"/>
  <c r="J17" i="2"/>
  <c r="J12" i="2"/>
  <c r="J76" i="2" s="1"/>
  <c r="E7" i="2"/>
  <c r="E50" i="2" s="1"/>
  <c r="L50" i="1"/>
  <c r="AM50" i="1"/>
  <c r="AM49" i="1"/>
  <c r="L49" i="1"/>
  <c r="AM47" i="1"/>
  <c r="L47" i="1"/>
  <c r="L45" i="1"/>
  <c r="L44" i="1"/>
  <c r="Q144" i="2"/>
  <c r="Q141" i="2"/>
  <c r="R114" i="3"/>
  <c r="Q107" i="2"/>
  <c r="K92" i="6"/>
  <c r="BE92" i="6"/>
  <c r="R125" i="2"/>
  <c r="Q158" i="2"/>
  <c r="K107" i="2"/>
  <c r="BE107" i="2" s="1"/>
  <c r="R100" i="3"/>
  <c r="R95" i="3"/>
  <c r="K90" i="2"/>
  <c r="BE90" i="2"/>
  <c r="BK105" i="6"/>
  <c r="Q93" i="3"/>
  <c r="K117" i="2"/>
  <c r="BE117" i="2" s="1"/>
  <c r="R148" i="2"/>
  <c r="R98" i="3"/>
  <c r="Q90" i="2"/>
  <c r="Q117" i="2"/>
  <c r="Q109" i="2"/>
  <c r="Q89" i="3"/>
  <c r="BK102" i="6"/>
  <c r="R156" i="2"/>
  <c r="BK103" i="2"/>
  <c r="R105" i="2"/>
  <c r="R146" i="2"/>
  <c r="Q84" i="2"/>
  <c r="R90" i="2"/>
  <c r="BK144" i="2"/>
  <c r="R93" i="3"/>
  <c r="R109" i="6"/>
  <c r="R97" i="4"/>
  <c r="Q105" i="6"/>
  <c r="K111" i="2"/>
  <c r="BE111" i="2" s="1"/>
  <c r="R158" i="2"/>
  <c r="Q131" i="2"/>
  <c r="Q116" i="6"/>
  <c r="R115" i="2"/>
  <c r="K141" i="2"/>
  <c r="BE141" i="2"/>
  <c r="BK98" i="3"/>
  <c r="Q127" i="2"/>
  <c r="Q101" i="2"/>
  <c r="BK127" i="2"/>
  <c r="K115" i="2"/>
  <c r="BE115" i="2" s="1"/>
  <c r="Q109" i="6"/>
  <c r="Q123" i="2"/>
  <c r="R103" i="2"/>
  <c r="BK150" i="2"/>
  <c r="K89" i="3"/>
  <c r="BE89" i="3"/>
  <c r="F38" i="2"/>
  <c r="R102" i="6"/>
  <c r="K94" i="2"/>
  <c r="BE94" i="2" s="1"/>
  <c r="Q84" i="5"/>
  <c r="F36" i="2"/>
  <c r="Q88" i="2"/>
  <c r="Q97" i="2"/>
  <c r="BK114" i="3"/>
  <c r="Q156" i="2"/>
  <c r="Q92" i="2"/>
  <c r="R150" i="2"/>
  <c r="BK154" i="2"/>
  <c r="Q121" i="2"/>
  <c r="R87" i="3"/>
  <c r="R135" i="2"/>
  <c r="R94" i="2"/>
  <c r="BK99" i="2"/>
  <c r="BK104" i="3"/>
  <c r="Q89" i="6"/>
  <c r="Q148" i="2"/>
  <c r="BK137" i="2"/>
  <c r="R92" i="6"/>
  <c r="Q87" i="3"/>
  <c r="Q110" i="3"/>
  <c r="Q129" i="2"/>
  <c r="K101" i="2"/>
  <c r="BE101" i="2" s="1"/>
  <c r="R109" i="2"/>
  <c r="R92" i="4"/>
  <c r="Q115" i="2"/>
  <c r="Q139" i="2"/>
  <c r="K93" i="3"/>
  <c r="BE93" i="3"/>
  <c r="BK92" i="2"/>
  <c r="BK116" i="6"/>
  <c r="BK164" i="2"/>
  <c r="BK84" i="2"/>
  <c r="Q98" i="6"/>
  <c r="R89" i="3"/>
  <c r="K36" i="5"/>
  <c r="AY58" i="1"/>
  <c r="Q98" i="3"/>
  <c r="R129" i="2"/>
  <c r="K105" i="2"/>
  <c r="BE105" i="2"/>
  <c r="Q133" i="2"/>
  <c r="K106" i="3"/>
  <c r="R131" i="2"/>
  <c r="R154" i="2"/>
  <c r="Q91" i="3"/>
  <c r="R152" i="2"/>
  <c r="Q113" i="6"/>
  <c r="R102" i="3"/>
  <c r="BK110" i="3"/>
  <c r="Q105" i="2"/>
  <c r="Q162" i="2"/>
  <c r="R111" i="2"/>
  <c r="BK158" i="2"/>
  <c r="R108" i="3"/>
  <c r="BK108" i="3"/>
  <c r="R97" i="2"/>
  <c r="BK129" i="2"/>
  <c r="BK152" i="2"/>
  <c r="K135" i="2"/>
  <c r="BE135" i="2"/>
  <c r="Q97" i="4"/>
  <c r="Q86" i="2"/>
  <c r="Q94" i="2"/>
  <c r="Q150" i="2"/>
  <c r="R116" i="6"/>
  <c r="R144" i="2"/>
  <c r="R86" i="2"/>
  <c r="K121" i="2"/>
  <c r="BE121" i="2"/>
  <c r="BK92" i="4"/>
  <c r="R84" i="5"/>
  <c r="R104" i="3"/>
  <c r="Q152" i="2"/>
  <c r="R98" i="6"/>
  <c r="Q106" i="3"/>
  <c r="K105" i="6"/>
  <c r="Q154" i="2"/>
  <c r="BK162" i="2"/>
  <c r="BK160" i="2"/>
  <c r="K112" i="3"/>
  <c r="BE112" i="3"/>
  <c r="Q146" i="2"/>
  <c r="K127" i="2"/>
  <c r="Q111" i="2"/>
  <c r="BK156" i="2"/>
  <c r="K97" i="4"/>
  <c r="BE97" i="4"/>
  <c r="Q135" i="2"/>
  <c r="BK148" i="2"/>
  <c r="Q102" i="3"/>
  <c r="BK125" i="2"/>
  <c r="Q102" i="6"/>
  <c r="R121" i="2"/>
  <c r="Q119" i="2"/>
  <c r="BK131" i="2"/>
  <c r="F38" i="5"/>
  <c r="BE58" i="1" s="1"/>
  <c r="R88" i="2"/>
  <c r="BK88" i="2"/>
  <c r="Q112" i="3"/>
  <c r="F37" i="4"/>
  <c r="BD57" i="1" s="1"/>
  <c r="BK119" i="2"/>
  <c r="R133" i="2"/>
  <c r="Q160" i="2"/>
  <c r="BK139" i="2"/>
  <c r="Q100" i="3"/>
  <c r="BK84" i="5"/>
  <c r="BK89" i="6"/>
  <c r="K95" i="6"/>
  <c r="BE95" i="6"/>
  <c r="K109" i="2"/>
  <c r="BE109" i="2"/>
  <c r="BK87" i="3"/>
  <c r="R113" i="2"/>
  <c r="F37" i="5"/>
  <c r="BD58" i="1"/>
  <c r="K95" i="3"/>
  <c r="BE95" i="3" s="1"/>
  <c r="BK133" i="2"/>
  <c r="BK97" i="2"/>
  <c r="R162" i="2"/>
  <c r="Q95" i="6"/>
  <c r="AU54" i="1"/>
  <c r="R119" i="2"/>
  <c r="Q108" i="3"/>
  <c r="R101" i="2"/>
  <c r="Q88" i="4"/>
  <c r="R89" i="6"/>
  <c r="R99" i="2"/>
  <c r="R164" i="2"/>
  <c r="R137" i="2"/>
  <c r="Q92" i="6"/>
  <c r="Q114" i="3"/>
  <c r="Q103" i="2"/>
  <c r="Q99" i="2"/>
  <c r="K100" i="3"/>
  <c r="BE100" i="3" s="1"/>
  <c r="Q125" i="2"/>
  <c r="K86" i="2"/>
  <c r="BE86" i="2"/>
  <c r="R105" i="6"/>
  <c r="K102" i="3"/>
  <c r="BE102" i="3"/>
  <c r="R113" i="6"/>
  <c r="K88" i="4"/>
  <c r="BE88" i="4"/>
  <c r="R91" i="3"/>
  <c r="R160" i="2"/>
  <c r="R139" i="2"/>
  <c r="Q164" i="2"/>
  <c r="R107" i="2"/>
  <c r="R84" i="2"/>
  <c r="BK98" i="6"/>
  <c r="R117" i="2"/>
  <c r="R141" i="2"/>
  <c r="Q137" i="2"/>
  <c r="Q113" i="2"/>
  <c r="K113" i="2"/>
  <c r="BE113" i="2"/>
  <c r="Q95" i="3"/>
  <c r="BK106" i="3"/>
  <c r="R106" i="3"/>
  <c r="K146" i="2"/>
  <c r="BE146" i="2"/>
  <c r="Q104" i="3"/>
  <c r="BK113" i="6"/>
  <c r="R127" i="2"/>
  <c r="R112" i="3"/>
  <c r="R88" i="4"/>
  <c r="R95" i="6"/>
  <c r="R92" i="2"/>
  <c r="F39" i="5"/>
  <c r="BF58" i="1" s="1"/>
  <c r="Q92" i="4"/>
  <c r="K123" i="2"/>
  <c r="BE123" i="2"/>
  <c r="BK109" i="6"/>
  <c r="R110" i="3"/>
  <c r="R123" i="2"/>
  <c r="X101" i="6" l="1"/>
  <c r="V88" i="6"/>
  <c r="V87" i="6" s="1"/>
  <c r="V86" i="6" s="1"/>
  <c r="T83" i="2"/>
  <c r="T82" i="2" s="1"/>
  <c r="AW55" i="1" s="1"/>
  <c r="Q86" i="3"/>
  <c r="Q85" i="3"/>
  <c r="V86" i="3"/>
  <c r="V85" i="3"/>
  <c r="T86" i="3"/>
  <c r="T85" i="3"/>
  <c r="T84" i="3"/>
  <c r="AW56" i="1" s="1"/>
  <c r="X83" i="2"/>
  <c r="X82" i="2" s="1"/>
  <c r="T97" i="3"/>
  <c r="X87" i="4"/>
  <c r="X86" i="4"/>
  <c r="X85" i="4"/>
  <c r="R86" i="3"/>
  <c r="J63" i="3"/>
  <c r="Q87" i="4"/>
  <c r="Q86" i="4"/>
  <c r="I62" i="4"/>
  <c r="X86" i="3"/>
  <c r="X85" i="3"/>
  <c r="Q97" i="3"/>
  <c r="I64" i="3" s="1"/>
  <c r="Q83" i="2"/>
  <c r="I62" i="2" s="1"/>
  <c r="R97" i="3"/>
  <c r="J64" i="3" s="1"/>
  <c r="R101" i="6"/>
  <c r="J64" i="6" s="1"/>
  <c r="T112" i="6"/>
  <c r="V97" i="3"/>
  <c r="V87" i="4"/>
  <c r="V86" i="4"/>
  <c r="V85" i="4" s="1"/>
  <c r="X83" i="5"/>
  <c r="X82" i="5"/>
  <c r="R83" i="2"/>
  <c r="R82" i="2"/>
  <c r="J61" i="2"/>
  <c r="K31" i="2"/>
  <c r="AT55" i="1" s="1"/>
  <c r="T88" i="6"/>
  <c r="V83" i="2"/>
  <c r="V82" i="2" s="1"/>
  <c r="X88" i="6"/>
  <c r="BK101" i="6"/>
  <c r="K101" i="6" s="1"/>
  <c r="K64" i="6" s="1"/>
  <c r="Q101" i="6"/>
  <c r="I64" i="6"/>
  <c r="V112" i="6"/>
  <c r="X97" i="3"/>
  <c r="R87" i="4"/>
  <c r="R86" i="4"/>
  <c r="J62" i="4" s="1"/>
  <c r="Q88" i="6"/>
  <c r="I63" i="6" s="1"/>
  <c r="T101" i="6"/>
  <c r="X112" i="6"/>
  <c r="T87" i="4"/>
  <c r="T86" i="4"/>
  <c r="T85" i="4"/>
  <c r="AW57" i="1"/>
  <c r="Q112" i="6"/>
  <c r="I66" i="6"/>
  <c r="R88" i="6"/>
  <c r="J63" i="6"/>
  <c r="V101" i="6"/>
  <c r="BK112" i="6"/>
  <c r="K112" i="6" s="1"/>
  <c r="K66" i="6" s="1"/>
  <c r="R112" i="6"/>
  <c r="J66" i="6"/>
  <c r="R83" i="5"/>
  <c r="R82" i="5"/>
  <c r="J61" i="5" s="1"/>
  <c r="K31" i="5" s="1"/>
  <c r="AT58" i="1" s="1"/>
  <c r="BK96" i="4"/>
  <c r="K96" i="4"/>
  <c r="K65" i="4" s="1"/>
  <c r="Q96" i="4"/>
  <c r="Q95" i="4"/>
  <c r="I64" i="4"/>
  <c r="BK83" i="5"/>
  <c r="K83" i="5"/>
  <c r="K62" i="5"/>
  <c r="Q108" i="6"/>
  <c r="I65" i="6"/>
  <c r="BK108" i="6"/>
  <c r="K108" i="6" s="1"/>
  <c r="K65" i="6" s="1"/>
  <c r="R96" i="4"/>
  <c r="R95" i="4" s="1"/>
  <c r="J64" i="4" s="1"/>
  <c r="Q83" i="5"/>
  <c r="I62" i="5"/>
  <c r="R108" i="6"/>
  <c r="J65" i="6"/>
  <c r="E76" i="6"/>
  <c r="J80" i="6"/>
  <c r="BE105" i="6"/>
  <c r="F57" i="6"/>
  <c r="E50" i="5"/>
  <c r="F57" i="5"/>
  <c r="J76" i="5"/>
  <c r="Q85" i="4"/>
  <c r="I61" i="4"/>
  <c r="K30" i="4"/>
  <c r="AS57" i="1"/>
  <c r="F57" i="4"/>
  <c r="I62" i="3"/>
  <c r="E50" i="4"/>
  <c r="J54" i="4"/>
  <c r="J62" i="2"/>
  <c r="E74" i="3"/>
  <c r="F81" i="3"/>
  <c r="Q82" i="2"/>
  <c r="I61" i="2"/>
  <c r="K30" i="2"/>
  <c r="AS55" i="1"/>
  <c r="J78" i="3"/>
  <c r="BE106" i="3"/>
  <c r="F57" i="2"/>
  <c r="E72" i="2"/>
  <c r="BD55" i="1"/>
  <c r="AY55" i="1"/>
  <c r="BE127" i="2"/>
  <c r="J54" i="2"/>
  <c r="BE55" i="1"/>
  <c r="BC55" i="1"/>
  <c r="BF55" i="1"/>
  <c r="BK107" i="2"/>
  <c r="K150" i="2"/>
  <c r="BE150" i="2" s="1"/>
  <c r="K113" i="6"/>
  <c r="BE113" i="6"/>
  <c r="K104" i="3"/>
  <c r="BE104" i="3"/>
  <c r="K137" i="2"/>
  <c r="BE137" i="2" s="1"/>
  <c r="K154" i="2"/>
  <c r="BE154" i="2"/>
  <c r="K152" i="2"/>
  <c r="BE152" i="2"/>
  <c r="BK123" i="2"/>
  <c r="F37" i="6"/>
  <c r="BD59" i="1" s="1"/>
  <c r="F37" i="3"/>
  <c r="BD56" i="1" s="1"/>
  <c r="K129" i="2"/>
  <c r="BE129" i="2" s="1"/>
  <c r="K162" i="2"/>
  <c r="BE162" i="2" s="1"/>
  <c r="BK89" i="3"/>
  <c r="BK90" i="2"/>
  <c r="K119" i="2"/>
  <c r="BE119" i="2"/>
  <c r="K116" i="6"/>
  <c r="BE116" i="6" s="1"/>
  <c r="F36" i="6"/>
  <c r="BC59" i="1" s="1"/>
  <c r="K36" i="4"/>
  <c r="AY57" i="1" s="1"/>
  <c r="BK101" i="2"/>
  <c r="K89" i="6"/>
  <c r="BE89" i="6"/>
  <c r="K110" i="3"/>
  <c r="BE110" i="3"/>
  <c r="F38" i="3"/>
  <c r="BE56" i="1" s="1"/>
  <c r="BK93" i="3"/>
  <c r="F39" i="6"/>
  <c r="BF59" i="1" s="1"/>
  <c r="BK88" i="4"/>
  <c r="BK87" i="4" s="1"/>
  <c r="K87" i="4" s="1"/>
  <c r="K63" i="4" s="1"/>
  <c r="BK115" i="2"/>
  <c r="F38" i="6"/>
  <c r="BE59" i="1"/>
  <c r="K92" i="4"/>
  <c r="BE92" i="4" s="1"/>
  <c r="K35" i="4" s="1"/>
  <c r="AX57" i="1" s="1"/>
  <c r="K109" i="6"/>
  <c r="BE109" i="6"/>
  <c r="K92" i="2"/>
  <c r="BE92" i="2" s="1"/>
  <c r="BK95" i="3"/>
  <c r="K97" i="2"/>
  <c r="BE97" i="2"/>
  <c r="BK113" i="2"/>
  <c r="K36" i="3"/>
  <c r="AY56" i="1" s="1"/>
  <c r="BK100" i="3"/>
  <c r="K158" i="2"/>
  <c r="BE158" i="2" s="1"/>
  <c r="K36" i="6"/>
  <c r="AY59" i="1"/>
  <c r="K144" i="2"/>
  <c r="BE144" i="2" s="1"/>
  <c r="BK102" i="3"/>
  <c r="K133" i="2"/>
  <c r="BE133" i="2"/>
  <c r="BK105" i="2"/>
  <c r="BK121" i="2"/>
  <c r="K98" i="3"/>
  <c r="BE98" i="3"/>
  <c r="K156" i="2"/>
  <c r="BE156" i="2"/>
  <c r="F36" i="4"/>
  <c r="BC57" i="1" s="1"/>
  <c r="K148" i="2"/>
  <c r="BE148" i="2"/>
  <c r="BK95" i="6"/>
  <c r="K88" i="2"/>
  <c r="BE88" i="2"/>
  <c r="BK112" i="3"/>
  <c r="BK97" i="3" s="1"/>
  <c r="K97" i="3" s="1"/>
  <c r="K64" i="3" s="1"/>
  <c r="BK117" i="2"/>
  <c r="K160" i="2"/>
  <c r="BE160" i="2" s="1"/>
  <c r="K91" i="3"/>
  <c r="BE91" i="3"/>
  <c r="F36" i="3"/>
  <c r="BC56" i="1"/>
  <c r="K139" i="2"/>
  <c r="BE139" i="2" s="1"/>
  <c r="K84" i="2"/>
  <c r="BE84" i="2"/>
  <c r="K98" i="6"/>
  <c r="BE98" i="6"/>
  <c r="K131" i="2"/>
  <c r="BE131" i="2" s="1"/>
  <c r="BK135" i="2"/>
  <c r="K84" i="5"/>
  <c r="BE84" i="5"/>
  <c r="K35" i="5"/>
  <c r="AX58" i="1"/>
  <c r="AV58" i="1" s="1"/>
  <c r="F36" i="5"/>
  <c r="BC58" i="1"/>
  <c r="K114" i="3"/>
  <c r="BE114" i="3"/>
  <c r="BK109" i="2"/>
  <c r="BK141" i="2"/>
  <c r="F38" i="4"/>
  <c r="BE57" i="1"/>
  <c r="K164" i="2"/>
  <c r="BE164" i="2"/>
  <c r="F39" i="4"/>
  <c r="BF57" i="1" s="1"/>
  <c r="K87" i="3"/>
  <c r="BE87" i="3"/>
  <c r="F39" i="3"/>
  <c r="BF56" i="1"/>
  <c r="K103" i="2"/>
  <c r="BE103" i="2" s="1"/>
  <c r="K125" i="2"/>
  <c r="BE125" i="2"/>
  <c r="BK94" i="2"/>
  <c r="BK146" i="2"/>
  <c r="K102" i="6"/>
  <c r="BE102" i="6" s="1"/>
  <c r="BK86" i="2"/>
  <c r="K108" i="3"/>
  <c r="BE108" i="3" s="1"/>
  <c r="BK92" i="6"/>
  <c r="BK111" i="2"/>
  <c r="K99" i="2"/>
  <c r="BE99" i="2" s="1"/>
  <c r="X87" i="6" l="1"/>
  <c r="X86" i="6"/>
  <c r="BK82" i="5"/>
  <c r="K82" i="5" s="1"/>
  <c r="J65" i="4"/>
  <c r="R85" i="4"/>
  <c r="J61" i="4"/>
  <c r="K31" i="4"/>
  <c r="AT57" i="1"/>
  <c r="T87" i="6"/>
  <c r="T86" i="6"/>
  <c r="AW59" i="1"/>
  <c r="AW54" i="1" s="1"/>
  <c r="X84" i="3"/>
  <c r="V84" i="3"/>
  <c r="Q84" i="3"/>
  <c r="I61" i="3" s="1"/>
  <c r="K30" i="3" s="1"/>
  <c r="AS56" i="1" s="1"/>
  <c r="BK86" i="4"/>
  <c r="Q82" i="5"/>
  <c r="I61" i="5"/>
  <c r="K30" i="5" s="1"/>
  <c r="AS58" i="1" s="1"/>
  <c r="I63" i="4"/>
  <c r="I65" i="4"/>
  <c r="BK95" i="4"/>
  <c r="K95" i="4"/>
  <c r="K64" i="4" s="1"/>
  <c r="R85" i="3"/>
  <c r="J62" i="3"/>
  <c r="I63" i="3"/>
  <c r="J62" i="5"/>
  <c r="R87" i="6"/>
  <c r="R86" i="6" s="1"/>
  <c r="J61" i="6" s="1"/>
  <c r="K31" i="6" s="1"/>
  <c r="AT59" i="1" s="1"/>
  <c r="Q87" i="6"/>
  <c r="Q86" i="6"/>
  <c r="I61" i="6" s="1"/>
  <c r="K30" i="6" s="1"/>
  <c r="AS59" i="1" s="1"/>
  <c r="J63" i="4"/>
  <c r="BK83" i="2"/>
  <c r="BK82" i="2" s="1"/>
  <c r="K82" i="2" s="1"/>
  <c r="K61" i="2" s="1"/>
  <c r="BK86" i="3"/>
  <c r="K86" i="3" s="1"/>
  <c r="K63" i="3" s="1"/>
  <c r="BK88" i="6"/>
  <c r="K88" i="6" s="1"/>
  <c r="K63" i="6" s="1"/>
  <c r="K86" i="4"/>
  <c r="K62" i="4"/>
  <c r="BD54" i="1"/>
  <c r="W31" i="1" s="1"/>
  <c r="BE54" i="1"/>
  <c r="W32" i="1" s="1"/>
  <c r="K35" i="2"/>
  <c r="AX55" i="1"/>
  <c r="AV55" i="1" s="1"/>
  <c r="F35" i="6"/>
  <c r="BB59" i="1"/>
  <c r="F35" i="4"/>
  <c r="BB57" i="1"/>
  <c r="F35" i="5"/>
  <c r="BB58" i="1" s="1"/>
  <c r="AV57" i="1"/>
  <c r="K35" i="6"/>
  <c r="AX59" i="1"/>
  <c r="AV59" i="1"/>
  <c r="F35" i="3"/>
  <c r="BB56" i="1"/>
  <c r="BF54" i="1"/>
  <c r="W33" i="1" s="1"/>
  <c r="BC54" i="1"/>
  <c r="AY54" i="1"/>
  <c r="AK30" i="1" s="1"/>
  <c r="F35" i="2"/>
  <c r="BB55" i="1"/>
  <c r="K35" i="3"/>
  <c r="AX56" i="1"/>
  <c r="AV56" i="1"/>
  <c r="K61" i="5" l="1"/>
  <c r="K32" i="5"/>
  <c r="K41" i="5"/>
  <c r="AG58" i="1"/>
  <c r="AN58" i="1"/>
  <c r="BK85" i="4"/>
  <c r="K85" i="4"/>
  <c r="K32" i="4" s="1"/>
  <c r="K41" i="4" s="1"/>
  <c r="I62" i="6"/>
  <c r="R84" i="3"/>
  <c r="J61" i="3" s="1"/>
  <c r="K31" i="3" s="1"/>
  <c r="AT56" i="1" s="1"/>
  <c r="AT54" i="1" s="1"/>
  <c r="BK85" i="3"/>
  <c r="K85" i="3"/>
  <c r="K62" i="3"/>
  <c r="J62" i="6"/>
  <c r="BK87" i="6"/>
  <c r="K87" i="6"/>
  <c r="K62" i="6"/>
  <c r="K83" i="2"/>
  <c r="K62" i="2"/>
  <c r="AZ54" i="1"/>
  <c r="BB54" i="1"/>
  <c r="AX54" i="1"/>
  <c r="AK29" i="1" s="1"/>
  <c r="BA54" i="1"/>
  <c r="AS54" i="1"/>
  <c r="W30" i="1"/>
  <c r="K32" i="2"/>
  <c r="AG55" i="1"/>
  <c r="K41" i="2" l="1"/>
  <c r="AG57" i="1"/>
  <c r="BK84" i="3"/>
  <c r="K84" i="3"/>
  <c r="K61" i="3" s="1"/>
  <c r="BK86" i="6"/>
  <c r="K86" i="6"/>
  <c r="K61" i="6"/>
  <c r="K61" i="4"/>
  <c r="AN55" i="1"/>
  <c r="AN57" i="1"/>
  <c r="W29" i="1"/>
  <c r="AV54" i="1"/>
  <c r="K32" i="6" l="1"/>
  <c r="AG59" i="1"/>
  <c r="K32" i="3"/>
  <c r="AG56" i="1"/>
  <c r="K41" i="6" l="1"/>
  <c r="K41" i="3"/>
  <c r="AN59" i="1"/>
  <c r="AN56" i="1"/>
  <c r="AG54" i="1"/>
  <c r="AK26" i="1" s="1"/>
  <c r="AK35" i="1" l="1"/>
  <c r="AN54" i="1"/>
</calcChain>
</file>

<file path=xl/sharedStrings.xml><?xml version="1.0" encoding="utf-8"?>
<sst xmlns="http://schemas.openxmlformats.org/spreadsheetml/2006/main" count="2681" uniqueCount="647">
  <si>
    <t>Export Komplet</t>
  </si>
  <si>
    <t>VZ</t>
  </si>
  <si>
    <t>2.0</t>
  </si>
  <si>
    <t>ZAMOK</t>
  </si>
  <si>
    <t>False</t>
  </si>
  <si>
    <t>True</t>
  </si>
  <si>
    <t>{05546bcc-dc49-477e-9279-2335395e6019}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</si>
  <si>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</si>
  <si>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</si>
  <si>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</si>
  <si>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</si>
  <si>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</si>
  <si>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</si>
  <si>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</si>
  <si>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</si>
  <si>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</si>
  <si>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</si>
  <si>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</si>
  <si>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EOV v žst. Kolín</t>
  </si>
  <si>
    <t>KSO:</t>
  </si>
  <si>
    <t/>
  </si>
  <si>
    <t>CC-CZ:</t>
  </si>
  <si>
    <t>Místo:</t>
  </si>
  <si>
    <t xml:space="preserve"> </t>
  </si>
  <si>
    <t>Datum:</t>
  </si>
  <si>
    <t>10. 1. 2023</t>
  </si>
  <si>
    <t>Zadavatel:</t>
  </si>
  <si>
    <t>IČ:</t>
  </si>
  <si>
    <t>70994234</t>
  </si>
  <si>
    <t xml:space="preserve">Správa železnic, s.o. Přednosta SEE </t>
  </si>
  <si>
    <t>DIČ:</t>
  </si>
  <si>
    <t>CZ 70994234</t>
  </si>
  <si>
    <t>Uchazeč:</t>
  </si>
  <si>
    <t>Vyplň údaj</t>
  </si>
  <si>
    <t>Projektant:</t>
  </si>
  <si>
    <t>Zpracovatel:</t>
  </si>
  <si>
    <t>Poznámka:</t>
  </si>
  <si>
    <t>Soupis prací je sestaven s využitím Cenové soustavy UOŽI.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</si>
  <si>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</si>
  <si>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</si>
  <si>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</si>
  <si>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</si>
  <si>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</si>
  <si>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</si>
  <si>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</si>
  <si>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</si>
  <si>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</si>
  <si>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</si>
  <si>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</si>
  <si>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</si>
  <si>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</si>
  <si>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</si>
  <si>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</si>
  <si>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</si>
  <si>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</si>
  <si>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</si>
  <si>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</si>
  <si>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</si>
  <si>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</si>
  <si>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</si>
  <si>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</si>
  <si>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</si>
  <si>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</si>
  <si>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</si>
  <si>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</si>
  <si>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</si>
  <si>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</si>
  <si>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</si>
  <si>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</si>
  <si>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</si>
  <si>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</si>
  <si>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</si>
  <si>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</si>
  <si>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</si>
  <si>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</si>
  <si>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</si>
  <si>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</si>
  <si>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</si>
  <si>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</si>
  <si>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</si>
  <si>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Rozvody EOV - ÚOŽI</t>
  </si>
  <si>
    <t>STA</t>
  </si>
  <si>
    <t>1</t>
  </si>
  <si>
    <t>{091ee127-50ad-4789-9873-63144912536e}</t>
  </si>
  <si>
    <t>2</t>
  </si>
  <si>
    <t>02</t>
  </si>
  <si>
    <t>Zemní práce EOV - ÚOŽI</t>
  </si>
  <si>
    <t>{ce4cc776-1ec9-4e26-81c3-1aeddb51cb5a}</t>
  </si>
  <si>
    <t>02.1</t>
  </si>
  <si>
    <t>Zemní práce EOV - ÚRS</t>
  </si>
  <si>
    <t>{55b726b8-8ed5-4ca1-9bf1-e202e0047b90}</t>
  </si>
  <si>
    <t>03</t>
  </si>
  <si>
    <t>VON - ÚOŽÍ</t>
  </si>
  <si>
    <t>{9248aa72-0352-4c5d-8b7e-4a24eb1f91df}</t>
  </si>
  <si>
    <t>04</t>
  </si>
  <si>
    <t>VRN EOV - ÚRS</t>
  </si>
  <si>
    <t>{730f388c-cd17-4479-b33e-5ad148846d8f}</t>
  </si>
  <si>
    <t>KRYCÍ LIST SOUPISU PRACÍ</t>
  </si>
  <si>
    <t>Objekt:</t>
  </si>
  <si>
    <t>01 - Rozvody EOV - ÚOŽI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</si>
  <si>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</si>
  <si>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</si>
  <si>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</si>
  <si>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</si>
  <si>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</si>
  <si>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</si>
  <si>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</si>
  <si>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</si>
  <si>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</si>
  <si>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</si>
  <si>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</si>
  <si>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</si>
  <si>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</si>
  <si>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</si>
  <si>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</si>
  <si>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</si>
  <si>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</si>
  <si>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</si>
  <si>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</si>
  <si>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</si>
  <si>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</si>
  <si>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</si>
  <si>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</si>
  <si>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</si>
  <si>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</si>
  <si>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</si>
  <si>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</si>
  <si>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</si>
  <si>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</si>
  <si>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</si>
  <si>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</si>
  <si>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20</t>
  </si>
  <si>
    <t>K</t>
  </si>
  <si>
    <t>7491454014</t>
  </si>
  <si>
    <t>Montáž drátěných kabelových roštů výšky 60 mm, šířky 220 mm</t>
  </si>
  <si>
    <t>m</t>
  </si>
  <si>
    <t>Sborník UOŽI 01 2022</t>
  </si>
  <si>
    <t>512</t>
  </si>
  <si>
    <t>-71718833</t>
  </si>
  <si>
    <t>PP</t>
  </si>
  <si>
    <t>Montáž drátěných kabelových roštů výšky 60 mm, šířky 220 mm - včetně rozměření, usazení, vyvážení, upevnění, sváření, elektrického pospojování</t>
  </si>
  <si>
    <t>22</t>
  </si>
  <si>
    <t>7491455050</t>
  </si>
  <si>
    <t>Montáž plechových pozinkovaných kabelových žlabů (včetně příslušenství) víko kabelového žlabu, kolena nebo T-kusu šířky 40-250 mm</t>
  </si>
  <si>
    <t>259411617</t>
  </si>
  <si>
    <t>Montáž plechových pozinkovaných kabelových žlabů (včetně příslušenství) víko kabelového žlabu, kolena nebo T-kusu šířky 40-250 mm - včetně rozměření, usazení, vyvážení, upevnění a elektrické pospojování</t>
  </si>
  <si>
    <t>16</t>
  </si>
  <si>
    <t>7491652010</t>
  </si>
  <si>
    <t>Montáž vnějšího uzemnění uzemňovacích vodičů v zemi z pozinkované oceli (FeZn) do 120 mm2</t>
  </si>
  <si>
    <t>112362198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</si>
  <si>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</si>
  <si>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18</t>
  </si>
  <si>
    <t>7492151045</t>
  </si>
  <si>
    <t>Montáž spojovacího vedení z Cu nebo Al pasů pružné spojky pro vedení z pasů přes 100x10 mm</t>
  </si>
  <si>
    <t>kus</t>
  </si>
  <si>
    <t>196222812</t>
  </si>
  <si>
    <t>19</t>
  </si>
  <si>
    <t>M</t>
  </si>
  <si>
    <t>7491401240</t>
  </si>
  <si>
    <t>Elektroinstalační materiál Kabelové rošty pozinkované CF 54/150 EZ 000081</t>
  </si>
  <si>
    <t>1557681797</t>
  </si>
  <si>
    <t>R7491209730</t>
  </si>
  <si>
    <t>Žlab kabelový NIXV 62-IX Nerez</t>
  </si>
  <si>
    <t>336382715</t>
  </si>
  <si>
    <t>P</t>
  </si>
  <si>
    <t>Poznámka k položce:_x000D_
1. Položka obsahuje:_x000D_
 – kompletní montáž, rozměření, upevnění, sváření, řezání, spojování a pod. _x000D_
 – veškerý spojovací a montážní materiál_x000D_
 – pomocné mechanismy a nátěr_x000D_
2. Položka neobsahuje:_x000D_
 X_x000D_
3. Způsob měření:_x000D_
Měří se metr délkový.</t>
  </si>
  <si>
    <t>7492554020</t>
  </si>
  <si>
    <t>Montáž kabelů 4- a 5-žílových Cu do 240 mm2</t>
  </si>
  <si>
    <t>-1514878830</t>
  </si>
  <si>
    <t>Montáž kabelů 4- a 5-žílových Cu do 240 mm2 - uložení do země, chráničky, na rošty, pod omítku apod.</t>
  </si>
  <si>
    <t>7492600180</t>
  </si>
  <si>
    <t>Kabely, vodiče, šňůry Al - nn Kabel silový 4 a 5-žílový, plastová izolace 1-AYKY 3x240+120</t>
  </si>
  <si>
    <t>-1874390822</t>
  </si>
  <si>
    <t>41</t>
  </si>
  <si>
    <t>7493300030</t>
  </si>
  <si>
    <t>Elektrický ohřev výhybek (EOV) Periferní rozváděče Rozváděč ohřevu výměn pro 8 výhybek bez měření a bez podřízené jednotky</t>
  </si>
  <si>
    <t>-1449279335</t>
  </si>
  <si>
    <t>10</t>
  </si>
  <si>
    <t>7492751022</t>
  </si>
  <si>
    <t>Montáž ukončení kabelů nn v rozvaděči nebo na přístroji izolovaných s označením 2 - 5-ti žílových do 25 mm2</t>
  </si>
  <si>
    <t>1019328246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</si>
  <si>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</si>
  <si>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11</t>
  </si>
  <si>
    <t>7492751028</t>
  </si>
  <si>
    <t>Montáž ukončení kabelů nn v rozvaděči nebo na přístroji izolovaných s označením 2 - 5-ti žílových do 240 mm2</t>
  </si>
  <si>
    <t>2141650032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</si>
  <si>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</si>
  <si>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35</t>
  </si>
  <si>
    <t>7494005088</t>
  </si>
  <si>
    <t>Kompaktní jističe Kompaktní jističe Jističe do 250A Připojovací sady zadní přívod, Cu/Al pasy / kabelová oka, 3 ks, např. pro BD250</t>
  </si>
  <si>
    <t>-856145244</t>
  </si>
  <si>
    <t>36</t>
  </si>
  <si>
    <t>7494007764</t>
  </si>
  <si>
    <t>Pojistkové systémy Řadové pojistkové odpínače Příslušenství např. pro FH00-3./F, zalisovaná matice M8, inbus šrouby přiloženy, pro dvě kabelová oka, sada 3 ks</t>
  </si>
  <si>
    <t>1958724663</t>
  </si>
  <si>
    <t>12</t>
  </si>
  <si>
    <t>7492751040</t>
  </si>
  <si>
    <t>Montáž ukončení kabelů nn v rozvaděči nebo na přístroji izolovaných s označením 7 - 12-ti žílových do 4 mm2</t>
  </si>
  <si>
    <t>2089337322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</si>
  <si>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</si>
  <si>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13</t>
  </si>
  <si>
    <t>7492400460</t>
  </si>
  <si>
    <t>Kabely, vodiče - vn Kabely nad 22kV Označovací štítek na kabel (100 ks)</t>
  </si>
  <si>
    <t>sada</t>
  </si>
  <si>
    <t>2040815821</t>
  </si>
  <si>
    <t>6</t>
  </si>
  <si>
    <t>7493351120</t>
  </si>
  <si>
    <t>Montáž elektrického ohřevu výhybek (EOV) topné tyče ochranné klece</t>
  </si>
  <si>
    <t>-83647800</t>
  </si>
  <si>
    <t>7</t>
  </si>
  <si>
    <t>7493301080</t>
  </si>
  <si>
    <t>Elektrický ohřev výhybek (EOV) SW Parametrizace okruhu EOV (na výhybku), dle počtu výhybek</t>
  </si>
  <si>
    <t>256940663</t>
  </si>
  <si>
    <t>8</t>
  </si>
  <si>
    <t>7493301010</t>
  </si>
  <si>
    <t>Elektrický ohřev výhybek (EOV) SW do PLC</t>
  </si>
  <si>
    <t>-105608735</t>
  </si>
  <si>
    <t>7493352010</t>
  </si>
  <si>
    <t>Montáž rozvaděče pro elektrický ohřev výhybky silového pro připojení základních výhybkových jednotek do 8 kusů 3-f vývodů</t>
  </si>
  <si>
    <t>-325131119</t>
  </si>
  <si>
    <t>Montáž rozvaděče pro elektrický ohřev výhybky silového pro připojení základních výhybkových jednotek do 8 kusů 3-f vývodů - instalace rozvaděče do terénu nebo rozvodny včetně elektrovýzbroje</t>
  </si>
  <si>
    <t>5</t>
  </si>
  <si>
    <t>7493300760</t>
  </si>
  <si>
    <t>Elektrický ohřev výhybek (EOV) Příslušenství Klec ochranná</t>
  </si>
  <si>
    <t>1194495458</t>
  </si>
  <si>
    <t>9</t>
  </si>
  <si>
    <t>7493352020</t>
  </si>
  <si>
    <t>Montáž rozvaděče pro elektrický ohřev výhybky řídící PLC jednotky do rozvaděče EOV</t>
  </si>
  <si>
    <t>798243382</t>
  </si>
  <si>
    <t>39</t>
  </si>
  <si>
    <t>7493651015</t>
  </si>
  <si>
    <t>Montáž skříní pro venkovní vedení přípojkových pojistkových plastových na sloup nebo do zdi pro připojení kabelu do 50 mm2 s 1 sadou nebo 2 sadami jistících prvků do 160 A</t>
  </si>
  <si>
    <t>334007432</t>
  </si>
  <si>
    <t>Montáž skříní pro venkovní vedení přípojkových pojistkových plastových na sloup nebo do zdi pro připojení kabelu do 50 mm2 s 1 sadou nebo 2 sadami jistících prvků do 160 A - včetně elektrovýzbroje a zednického zapravení zdiva po dokončené montáži, neobsahuje vybourání niky ve zdi</t>
  </si>
  <si>
    <t>40</t>
  </si>
  <si>
    <t>R-7494271010</t>
  </si>
  <si>
    <t>Demontáž rozvaděčů R-EOV</t>
  </si>
  <si>
    <t>1688108378</t>
  </si>
  <si>
    <t>14</t>
  </si>
  <si>
    <t>7494758020</t>
  </si>
  <si>
    <t>Montáž ostatních zařízení rozvaděčů nn označovací štítek</t>
  </si>
  <si>
    <t>1940266857</t>
  </si>
  <si>
    <t>Montáž ostatních zařízení rozvaděčů nn označovací štítek - do rozvaděče nebo skříně</t>
  </si>
  <si>
    <t>7491600130</t>
  </si>
  <si>
    <t>Uzemnění Vnější Zemnící pásek stožáru TV FeZn 30x4 mm2 v délce 25 m</t>
  </si>
  <si>
    <t>-539855367</t>
  </si>
  <si>
    <t>17</t>
  </si>
  <si>
    <t>7492103670</t>
  </si>
  <si>
    <t>Spojovací vedení, podpěrné izolátory Spojky, ukončení pasu, ostatní Spojka SVCZC 240 AL smršťovací</t>
  </si>
  <si>
    <t>-599067979</t>
  </si>
  <si>
    <t>33</t>
  </si>
  <si>
    <t>R7495651010</t>
  </si>
  <si>
    <t>Demontáže statických měnič/frekvenčních měničů pro napájení z trakčního vedení (TV) do domku (DAC)</t>
  </si>
  <si>
    <t>-1877065104</t>
  </si>
  <si>
    <t>34</t>
  </si>
  <si>
    <t>7492700110</t>
  </si>
  <si>
    <t>Ukončení vodičů a kabelů Nn Lisovací dutinky izolované 0,75-8mm, sada 100 ks</t>
  </si>
  <si>
    <t>-196000944</t>
  </si>
  <si>
    <t>32</t>
  </si>
  <si>
    <t>R7495372010</t>
  </si>
  <si>
    <t>Demontáže jistících přístrojů ze sloupové trafostanice Jednopólového VN spodku</t>
  </si>
  <si>
    <t>-1286368275</t>
  </si>
  <si>
    <t>Demontáže jistících přístrojů ze sloupové trafostanice jednopólového VN spodku</t>
  </si>
  <si>
    <t>Poznámka k položce:_x000D_
DAC</t>
  </si>
  <si>
    <t>37</t>
  </si>
  <si>
    <t>7493600270</t>
  </si>
  <si>
    <t>Kabelové a zásuvkové skříně, elektroměrové rozvaděče Smyčkové přípojkové skříně pro vodiče do průřezu 240 mm2 (SS) 1 až 2 sady pojistkových spodků velikosti 1 kompaktní pilíř včetně základu</t>
  </si>
  <si>
    <t>-756758005</t>
  </si>
  <si>
    <t>38</t>
  </si>
  <si>
    <t>7493600610</t>
  </si>
  <si>
    <t>Kabelové a zásuvkové skříně, elektroměrové rozvaděče Rozpojovací jisticí skříně - řadové (SR) 3 sady pojistkových spodků velikosti 2 kompaktní pilíř včetně základu</t>
  </si>
  <si>
    <t>826560590</t>
  </si>
  <si>
    <t>31</t>
  </si>
  <si>
    <t>7497371610</t>
  </si>
  <si>
    <t>Demontáže zařízení trakčního vedení svodu jednoduché lano</t>
  </si>
  <si>
    <t>-1290283769</t>
  </si>
  <si>
    <t>Demontáže zařízení trakčního vedení svodu jednoduché lano - demontáž stávajícího zařízení se všemi pomocnými doplňujícími úpravami</t>
  </si>
  <si>
    <t>30</t>
  </si>
  <si>
    <t>7497371640</t>
  </si>
  <si>
    <t>Demontáže zařízení trakčního vedení svodu kabelu vysokého napětí</t>
  </si>
  <si>
    <t>-1246670321</t>
  </si>
  <si>
    <t>Demontáže zařízení trakčního vedení svodu kabelu vysokého napětí - demontáž stávajícího zařízení se všemi pomocnými doplňujícími úpravami</t>
  </si>
  <si>
    <t>23</t>
  </si>
  <si>
    <t>7499250520</t>
  </si>
  <si>
    <t>Vyhotovení výchozí revizní zprávy pro opravné práce pro objem investičních nákladů přes 500 000 do 1 000 000 Kč</t>
  </si>
  <si>
    <t>-385032113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</si>
  <si>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</si>
  <si>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24</t>
  </si>
  <si>
    <t>7499252512</t>
  </si>
  <si>
    <t>Vyhotovení pravidelné revizní zprávy pro jistících prvky, objekty, zařízení, technologie počtu přes 5 do 20</t>
  </si>
  <si>
    <t>-1791944016</t>
  </si>
  <si>
    <t>Vyhotovení pravidelné revizní zprávy pro jistících prvky, objekty, zařízení, technologie počtu přes 5 do 20 - celková prohlídka zařízení včetně měření, zkoušek zařízení tohoto provozního souboru nebo stavebního objektu revizním technikem na zařízení podle požadavku ČSN, včetně hodnocení a vyhotovení celkové revizní zprávy</t>
  </si>
  <si>
    <t>25</t>
  </si>
  <si>
    <t>7499356012</t>
  </si>
  <si>
    <t>Zkoušky a prohlídky elektrických přístrojů - ostatní měření impedance nulové smyčky okruhu vedení třífázového</t>
  </si>
  <si>
    <t>-1993034769</t>
  </si>
  <si>
    <t>Zkoušky a prohlídky elektrických přístrojů - ostatní měření impedance nulové smyčky okruhu vedení třífázového - včetně vystavení protokolu</t>
  </si>
  <si>
    <t>26</t>
  </si>
  <si>
    <t>7499451010</t>
  </si>
  <si>
    <t>Vydání průkazu způsobilosti pro funkční celek, provizorní stav</t>
  </si>
  <si>
    <t>-1790085706</t>
  </si>
  <si>
    <t>Vydání průkazu způsobilosti pro funkční celek, provizorní stav - vyhotovení dokladu o silnoproudých zařízeních a vydání průkazu způsobilosti</t>
  </si>
  <si>
    <t>27</t>
  </si>
  <si>
    <t>7499751010</t>
  </si>
  <si>
    <t>Dokončovací práce na elektrickém zařízení</t>
  </si>
  <si>
    <t>hod</t>
  </si>
  <si>
    <t>-933896191</t>
  </si>
  <si>
    <t>Dokončovací práce na elektrickém zařízení - uvádění zařízení do provozu, drobné montážní práce v rozvaděčích, koordinaci se zhotoviteli souvisejících zařízení apod.</t>
  </si>
  <si>
    <t>28</t>
  </si>
  <si>
    <t>7499751020</t>
  </si>
  <si>
    <t>Dokončovací práce úprava zapojení stávajících kabelových skříní/rozvaděčů</t>
  </si>
  <si>
    <t>-1289537519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</si>
  <si>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</si>
  <si>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29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</si>
  <si>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</si>
  <si>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</si>
  <si>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t</t>
  </si>
  <si>
    <t>-499943642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</si>
  <si>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</si>
  <si>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02 - Zemní práce EOV - ÚOŽI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</si>
  <si>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</si>
  <si>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</si>
  <si>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</si>
  <si>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</si>
  <si>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</si>
  <si>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5913265020</t>
  </si>
  <si>
    <t>Zřízení konstrukce vozovky asfaltové lité s vrstvami tloušťky 5 cm</t>
  </si>
  <si>
    <t>m2</t>
  </si>
  <si>
    <t>299124944</t>
  </si>
  <si>
    <t>Zřízení konstrukce vozovky asfaltové lité s vrstvami tloušťky 5 cm. Poznámka: 1. V cenách jsou započteny náklady na zřízení vozovky s litým asfaltovým krytem. 2. V cenách nejsou obsaženy náklady na dodávku materiálu.</t>
  </si>
  <si>
    <t>5915005040</t>
  </si>
  <si>
    <t>Hloubení rýh nebo jam ručně na železničním spodku v hornině třídy těžitelnosti II skupiny 4</t>
  </si>
  <si>
    <t>m3</t>
  </si>
  <si>
    <t>-1499163485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</si>
  <si>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</si>
  <si>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5915007020</t>
  </si>
  <si>
    <t>Zásyp jam nebo rýh sypaninou na železničním spodku se zhutněním</t>
  </si>
  <si>
    <t>1821097097</t>
  </si>
  <si>
    <t>Zásyp jam nebo rýh sypaninou na železničním spodku se zhutněním. Poznámka: 1. Ceny zásypu jam a rýh se zhutněním jsou určeny pro jakoukoliv míru zhutnění.</t>
  </si>
  <si>
    <t>3</t>
  </si>
  <si>
    <t>R58932571</t>
  </si>
  <si>
    <t>beton C 16/20 X0,XC1 kamenivo frakce 0/16</t>
  </si>
  <si>
    <t>M3</t>
  </si>
  <si>
    <t>1180827480</t>
  </si>
  <si>
    <t>7593500600</t>
  </si>
  <si>
    <t>Trasy kabelového vedení Kabelové krycí desky a pásy Fólie výstražná modrá š. 34cm (HM0673909991034)</t>
  </si>
  <si>
    <t>875790286</t>
  </si>
  <si>
    <t>7491251025</t>
  </si>
  <si>
    <t>Montáž lišt elektroinstalačních, kabelových žlabů z PVC-U jednokomorových zaklapávacích rozměru 100/100 - 100/150 mm</t>
  </si>
  <si>
    <t>1400714005</t>
  </si>
  <si>
    <t>Montáž lišt elektroinstalačních, kabelových žlabů z PVC-U jednokomorových zaklapávacích rozměru 100/100 - 100/150 mm - na konstrukci, omítku apod. včetně spojek, ohybů, rohů, bez krabic</t>
  </si>
  <si>
    <t>7593501035</t>
  </si>
  <si>
    <t>Trasy kabelového vedení Tuhá dvouplášťová korugovaná chránička KD 09160 průměr 160/136 mm</t>
  </si>
  <si>
    <t>-390167209</t>
  </si>
  <si>
    <t>7491100130</t>
  </si>
  <si>
    <t>Trubková vedení Ohebné elektroinstalační trubky KOPOFLEX 110 rudá</t>
  </si>
  <si>
    <t>-1373689213</t>
  </si>
  <si>
    <t>R58337302</t>
  </si>
  <si>
    <t>štěrkopísek frakce 0/16</t>
  </si>
  <si>
    <t>2001394395</t>
  </si>
  <si>
    <t>5963149005</t>
  </si>
  <si>
    <t>Asfalt litý střednězrnný (LAS)</t>
  </si>
  <si>
    <t>-811793874</t>
  </si>
  <si>
    <t>7593505150</t>
  </si>
  <si>
    <t>Pokládka výstražné fólie do výkopu</t>
  </si>
  <si>
    <t>-293969964</t>
  </si>
  <si>
    <t>7491401130</t>
  </si>
  <si>
    <t>Elektroinstalační materiál Elektroinstalační lišty a kabelové žlaby Zemní kanál KOPOKAN 4 ZD (200x125) šedé tělo/ červené víko 2m</t>
  </si>
  <si>
    <t>-1950800455</t>
  </si>
  <si>
    <t>9909000100</t>
  </si>
  <si>
    <t>Poplatek za uložení suti nebo hmot na oficiální skládku</t>
  </si>
  <si>
    <t>89401666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</si>
  <si>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</si>
  <si>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9909000600</t>
  </si>
  <si>
    <t>Poplatek za recyklaci odpadu (asfaltové směsi, kusový beton)</t>
  </si>
  <si>
    <t>639698521</t>
  </si>
  <si>
    <t>Poplatek za recyklaci odpadu (asfaltové směsi, kusový beton)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</si>
  <si>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02.1 - Zemní práce EOV - ÚRS</t>
  </si>
  <si>
    <t xml:space="preserve">    1 - Zemní práce</t>
  </si>
  <si>
    <t>M - Práce a dodávky M</t>
  </si>
  <si>
    <t xml:space="preserve">    46-M - Zemní práce při extr.mont.pracích</t>
  </si>
  <si>
    <t>Zemní práce</t>
  </si>
  <si>
    <t>141721215</t>
  </si>
  <si>
    <t>Řízený zemní protlak délky do 50 m hl do 6 m s protlačením potrubí průměru vrtu přes 180 do 225 mm v hornině třídy těžitelnosti I a II skupiny 1 až 4</t>
  </si>
  <si>
    <t>CS ÚRS 2022 02</t>
  </si>
  <si>
    <t>-1239723878</t>
  </si>
  <si>
    <t>Řízený zemní protlak délky protlaku do 50 m v hornině třídy těžitelnosti I a II, skupiny 1 až 4 včetně protlačení trub v hloubce do 6 m průměru vrtu přes 180 do 225 mm</t>
  </si>
  <si>
    <t>Online PSC</t>
  </si>
  <si>
    <t>https://podminky.urs.cz/item/CS_URS_2022_02/141721215</t>
  </si>
  <si>
    <t>Poznámka k položce:_x000D_
Protlak: pr. 160/136 - 3x35m _x000D_
kabelová chránička pod kolejí_x000D_
TS - KS 102 - WL102 - AYKY 3x240+120 mm2_x000D_
TS - KS 102 - WL102.1 - AYKY 3x240+120 mm2_x000D_
TS - KS 101 - WL103 - AYKY -O 3x240+120 mm2_x000D_
TS - KS 101 - WL103.1 - AYKY -O 3x240+120 mm2_x000D_
TS - KS 103 - WL110 - AYKY 3x120+70 mm2</t>
  </si>
  <si>
    <t>162211201</t>
  </si>
  <si>
    <t>Vodorovné přemístění do 10 m nošením výkopku z horniny třídy těžitelnosti I skupiny 1 až 3</t>
  </si>
  <si>
    <t>1557248177</t>
  </si>
  <si>
    <t>Vodorovné přemístění výkopku nebo sypaniny nošením s vyprázdněním nádoby na hromady nebo do dopravního prostředku na vzdálenost do 10 m z horniny třídy těžitelnosti I, skupiny 1 až 3</t>
  </si>
  <si>
    <t>https://podminky.urs.cz/item/CS_URS_2022_02/162211201</t>
  </si>
  <si>
    <t>Práce a dodávky M</t>
  </si>
  <si>
    <t>46-M</t>
  </si>
  <si>
    <t>Zemní práce při extr.mont.pracích</t>
  </si>
  <si>
    <t>460632114</t>
  </si>
  <si>
    <t>Startovací jáma pro protlak výkop včetně zásypu ručně v hornině tř. těžitelnosti II skupiny 4</t>
  </si>
  <si>
    <t>64</t>
  </si>
  <si>
    <t>1205573673</t>
  </si>
  <si>
    <t>Zemní protlaky zemní práce nutné k provedení protlaku výkop včetně zásypu ručně startovací jáma v hornině třídy těžitelnosti II skupiny 4</t>
  </si>
  <si>
    <t>https://podminky.urs.cz/item/CS_URS_2022_02/460632114</t>
  </si>
  <si>
    <t>03 - VON - ÚOŽÍ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</si>
  <si>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</si>
  <si>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</si>
  <si>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</si>
  <si>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</si>
  <si>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</si>
  <si>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%</t>
  </si>
  <si>
    <t>777640352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</si>
  <si>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</si>
  <si>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04 - VRN EOV - ÚRS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</si>
  <si>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</si>
  <si>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</si>
  <si>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</si>
  <si>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</si>
  <si>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>VRN1</t>
  </si>
  <si>
    <t>Průzkumné, geodetické a projektové práce</t>
  </si>
  <si>
    <t>010001000</t>
  </si>
  <si>
    <t>…</t>
  </si>
  <si>
    <t>1024</t>
  </si>
  <si>
    <t>-1389418754</t>
  </si>
  <si>
    <t>https://podminky.urs.cz/item/CS_URS_2022_02/010001000</t>
  </si>
  <si>
    <t>012303000</t>
  </si>
  <si>
    <t>Geodetické práce po výstavbě</t>
  </si>
  <si>
    <t>-1239341001</t>
  </si>
  <si>
    <t>https://podminky.urs.cz/item/CS_URS_2022_02/012303000</t>
  </si>
  <si>
    <t>013244000</t>
  </si>
  <si>
    <t>Dokumentace pro provádění stavby</t>
  </si>
  <si>
    <t>-1432182978</t>
  </si>
  <si>
    <t>https://podminky.urs.cz/item/CS_URS_2022_02/013244000</t>
  </si>
  <si>
    <t>013254000</t>
  </si>
  <si>
    <t>Dokumentace skutečného provedení stavby</t>
  </si>
  <si>
    <t>260711264</t>
  </si>
  <si>
    <t>https://podminky.urs.cz/item/CS_URS_2022_02/013254000</t>
  </si>
  <si>
    <t>VRN2</t>
  </si>
  <si>
    <t>Příprava staveniště</t>
  </si>
  <si>
    <t>021203000</t>
  </si>
  <si>
    <t>Stěhování přírodních hodnot</t>
  </si>
  <si>
    <t>1675326917</t>
  </si>
  <si>
    <t>https://podminky.urs.cz/item/CS_URS_2022_02/021203000</t>
  </si>
  <si>
    <t>021303000</t>
  </si>
  <si>
    <t>Zabezpečení archeologických nálezů na místě</t>
  </si>
  <si>
    <t>-726414703</t>
  </si>
  <si>
    <t>https://podminky.urs.cz/item/CS_URS_2022_02/021303000</t>
  </si>
  <si>
    <t>VRN3</t>
  </si>
  <si>
    <t>Zařízení staveniště</t>
  </si>
  <si>
    <t>031203000</t>
  </si>
  <si>
    <t>Terénní úpravy pro zařízení staveniště</t>
  </si>
  <si>
    <t>1124612923</t>
  </si>
  <si>
    <t>https://podminky.urs.cz/item/CS_URS_2022_02/031203000</t>
  </si>
  <si>
    <t>VRN7</t>
  </si>
  <si>
    <t>Provozní vlivy</t>
  </si>
  <si>
    <t>071103000</t>
  </si>
  <si>
    <t>Provoz investora</t>
  </si>
  <si>
    <t>1332570822</t>
  </si>
  <si>
    <t>https://podminky.urs.cz/item/CS_URS_2022_02/071103000</t>
  </si>
  <si>
    <t>074002000</t>
  </si>
  <si>
    <t>Železniční a městský kolejový provoz</t>
  </si>
  <si>
    <t>139805405</t>
  </si>
  <si>
    <t>https://podminky.urs.cz/item/CS_URS_2022_02/074002000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</si>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</sst>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2" fillId="0" borderId="15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8" fillId="0" borderId="13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6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6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460632114" TargetMode="External"/><Relationship Id="rId2" Type="http://schemas.openxmlformats.org/officeDocument/2006/relationships/hyperlink" Target="https://podminky.urs.cz/item/CS_URS_2022_02/162211201" TargetMode="External"/><Relationship Id="rId1" Type="http://schemas.openxmlformats.org/officeDocument/2006/relationships/hyperlink" Target="https://podminky.urs.cz/item/CS_URS_2022_02/141721215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071103000" TargetMode="External"/><Relationship Id="rId3" Type="http://schemas.openxmlformats.org/officeDocument/2006/relationships/hyperlink" Target="https://podminky.urs.cz/item/CS_URS_2022_02/013244000" TargetMode="External"/><Relationship Id="rId7" Type="http://schemas.openxmlformats.org/officeDocument/2006/relationships/hyperlink" Target="https://podminky.urs.cz/item/CS_URS_2022_02/031203000" TargetMode="External"/><Relationship Id="rId2" Type="http://schemas.openxmlformats.org/officeDocument/2006/relationships/hyperlink" Target="https://podminky.urs.cz/item/CS_URS_2022_02/012303000" TargetMode="External"/><Relationship Id="rId1" Type="http://schemas.openxmlformats.org/officeDocument/2006/relationships/hyperlink" Target="https://podminky.urs.cz/item/CS_URS_2022_02/010001000" TargetMode="External"/><Relationship Id="rId6" Type="http://schemas.openxmlformats.org/officeDocument/2006/relationships/hyperlink" Target="https://podminky.urs.cz/item/CS_URS_2022_02/021303000" TargetMode="External"/><Relationship Id="rId5" Type="http://schemas.openxmlformats.org/officeDocument/2006/relationships/hyperlink" Target="https://podminky.urs.cz/item/CS_URS_2022_02/021203000" TargetMode="External"/><Relationship Id="rId10" Type="http://schemas.openxmlformats.org/officeDocument/2006/relationships/drawing" Target="../drawings/drawing6.xml"/><Relationship Id="rId4" Type="http://schemas.openxmlformats.org/officeDocument/2006/relationships/hyperlink" Target="https://podminky.urs.cz/item/CS_URS_2022_02/013254000" TargetMode="External"/><Relationship Id="rId9" Type="http://schemas.openxmlformats.org/officeDocument/2006/relationships/hyperlink" Target="https://podminky.urs.cz/item/CS_URS_2022_02/074002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330"/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F2" s="330"/>
      <c r="BG2" s="330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pans="1:74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314" t="s">
        <v>15</v>
      </c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20"/>
      <c r="AQ5" s="20"/>
      <c r="AR5" s="18"/>
      <c r="BG5" s="311" t="s">
        <v>16</v>
      </c>
      <c r="BS5" s="15" t="s">
        <v>7</v>
      </c>
    </row>
    <row r="6" spans="1:74" s="1" customFormat="1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316" t="s">
        <v>18</v>
      </c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20"/>
      <c r="AQ6" s="20"/>
      <c r="AR6" s="18"/>
      <c r="BG6" s="312"/>
      <c r="BS6" s="15" t="s">
        <v>7</v>
      </c>
    </row>
    <row r="7" spans="1:74" s="1" customFormat="1" ht="12" customHeight="1">
      <c r="B7" s="19"/>
      <c r="C7" s="20"/>
      <c r="D7" s="27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21</v>
      </c>
      <c r="AL7" s="20"/>
      <c r="AM7" s="20"/>
      <c r="AN7" s="25" t="s">
        <v>20</v>
      </c>
      <c r="AO7" s="20"/>
      <c r="AP7" s="20"/>
      <c r="AQ7" s="20"/>
      <c r="AR7" s="18"/>
      <c r="BG7" s="312"/>
      <c r="BS7" s="15" t="s">
        <v>7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G8" s="312"/>
      <c r="BS8" s="15" t="s">
        <v>7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312"/>
      <c r="BS9" s="15" t="s">
        <v>7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28</v>
      </c>
      <c r="AO10" s="20"/>
      <c r="AP10" s="20"/>
      <c r="AQ10" s="20"/>
      <c r="AR10" s="18"/>
      <c r="BG10" s="312"/>
      <c r="BS10" s="15" t="s">
        <v>7</v>
      </c>
    </row>
    <row r="11" spans="1:74" s="1" customFormat="1" ht="18.399999999999999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30</v>
      </c>
      <c r="AL11" s="20"/>
      <c r="AM11" s="20"/>
      <c r="AN11" s="25" t="s">
        <v>31</v>
      </c>
      <c r="AO11" s="20"/>
      <c r="AP11" s="20"/>
      <c r="AQ11" s="20"/>
      <c r="AR11" s="18"/>
      <c r="BG11" s="312"/>
      <c r="BS11" s="15" t="s">
        <v>7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312"/>
      <c r="BS12" s="15" t="s">
        <v>7</v>
      </c>
    </row>
    <row r="13" spans="1:74" s="1" customFormat="1" ht="12" customHeight="1">
      <c r="B13" s="19"/>
      <c r="C13" s="20"/>
      <c r="D13" s="27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33</v>
      </c>
      <c r="AO13" s="20"/>
      <c r="AP13" s="20"/>
      <c r="AQ13" s="20"/>
      <c r="AR13" s="18"/>
      <c r="BG13" s="312"/>
      <c r="BS13" s="15" t="s">
        <v>7</v>
      </c>
    </row>
    <row r="14" spans="1:74">
      <c r="B14" s="19"/>
      <c r="C14" s="20"/>
      <c r="D14" s="20"/>
      <c r="E14" s="317" t="s">
        <v>33</v>
      </c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27" t="s">
        <v>30</v>
      </c>
      <c r="AL14" s="20"/>
      <c r="AM14" s="20"/>
      <c r="AN14" s="29" t="s">
        <v>33</v>
      </c>
      <c r="AO14" s="20"/>
      <c r="AP14" s="20"/>
      <c r="AQ14" s="20"/>
      <c r="AR14" s="18"/>
      <c r="BG14" s="312"/>
      <c r="BS14" s="15" t="s">
        <v>7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312"/>
      <c r="BS15" s="15" t="s">
        <v>4</v>
      </c>
    </row>
    <row r="16" spans="1:74" s="1" customFormat="1" ht="12" customHeight="1">
      <c r="B16" s="19"/>
      <c r="C16" s="20"/>
      <c r="D16" s="27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28</v>
      </c>
      <c r="AO16" s="20"/>
      <c r="AP16" s="20"/>
      <c r="AQ16" s="20"/>
      <c r="AR16" s="18"/>
      <c r="BG16" s="312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30</v>
      </c>
      <c r="AL17" s="20"/>
      <c r="AM17" s="20"/>
      <c r="AN17" s="25" t="s">
        <v>31</v>
      </c>
      <c r="AO17" s="20"/>
      <c r="AP17" s="20"/>
      <c r="AQ17" s="20"/>
      <c r="AR17" s="18"/>
      <c r="BG17" s="312"/>
      <c r="BS17" s="15" t="s">
        <v>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312"/>
      <c r="BS18" s="15" t="s">
        <v>7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28</v>
      </c>
      <c r="AO19" s="20"/>
      <c r="AP19" s="20"/>
      <c r="AQ19" s="20"/>
      <c r="AR19" s="18"/>
      <c r="BG19" s="312"/>
      <c r="BS19" s="15" t="s">
        <v>7</v>
      </c>
    </row>
    <row r="20" spans="1:71" s="1" customFormat="1" ht="18.399999999999999" customHeight="1">
      <c r="B20" s="19"/>
      <c r="C20" s="20"/>
      <c r="D20" s="20"/>
      <c r="E20" s="25" t="s">
        <v>29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30</v>
      </c>
      <c r="AL20" s="20"/>
      <c r="AM20" s="20"/>
      <c r="AN20" s="25" t="s">
        <v>31</v>
      </c>
      <c r="AO20" s="20"/>
      <c r="AP20" s="20"/>
      <c r="AQ20" s="20"/>
      <c r="AR20" s="18"/>
      <c r="BG20" s="312"/>
      <c r="BS20" s="15" t="s">
        <v>5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312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312"/>
    </row>
    <row r="23" spans="1:71" s="1" customFormat="1" ht="16.5" customHeight="1">
      <c r="B23" s="19"/>
      <c r="C23" s="20"/>
      <c r="D23" s="20"/>
      <c r="E23" s="319" t="s">
        <v>37</v>
      </c>
      <c r="F23" s="319"/>
      <c r="G23" s="319"/>
      <c r="H23" s="319"/>
      <c r="I23" s="319"/>
      <c r="J23" s="319"/>
      <c r="K23" s="319"/>
      <c r="L23" s="319"/>
      <c r="M23" s="319"/>
      <c r="N23" s="319"/>
      <c r="O23" s="319"/>
      <c r="P23" s="319"/>
      <c r="Q23" s="319"/>
      <c r="R23" s="319"/>
      <c r="S23" s="319"/>
      <c r="T23" s="319"/>
      <c r="U23" s="319"/>
      <c r="V23" s="319"/>
      <c r="W23" s="319"/>
      <c r="X23" s="319"/>
      <c r="Y23" s="319"/>
      <c r="Z23" s="319"/>
      <c r="AA23" s="319"/>
      <c r="AB23" s="319"/>
      <c r="AC23" s="319"/>
      <c r="AD23" s="319"/>
      <c r="AE23" s="319"/>
      <c r="AF23" s="319"/>
      <c r="AG23" s="319"/>
      <c r="AH23" s="319"/>
      <c r="AI23" s="319"/>
      <c r="AJ23" s="319"/>
      <c r="AK23" s="319"/>
      <c r="AL23" s="319"/>
      <c r="AM23" s="319"/>
      <c r="AN23" s="319"/>
      <c r="AO23" s="20"/>
      <c r="AP23" s="20"/>
      <c r="AQ23" s="20"/>
      <c r="AR23" s="18"/>
      <c r="BG23" s="312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312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G25" s="312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0">
        <f>ROUND(AG54,2)</f>
        <v>0</v>
      </c>
      <c r="AL26" s="321"/>
      <c r="AM26" s="321"/>
      <c r="AN26" s="321"/>
      <c r="AO26" s="321"/>
      <c r="AP26" s="34"/>
      <c r="AQ26" s="34"/>
      <c r="AR26" s="37"/>
      <c r="BG26" s="312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312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2" t="s">
        <v>39</v>
      </c>
      <c r="M28" s="322"/>
      <c r="N28" s="322"/>
      <c r="O28" s="322"/>
      <c r="P28" s="322"/>
      <c r="Q28" s="34"/>
      <c r="R28" s="34"/>
      <c r="S28" s="34"/>
      <c r="T28" s="34"/>
      <c r="U28" s="34"/>
      <c r="V28" s="34"/>
      <c r="W28" s="322" t="s">
        <v>40</v>
      </c>
      <c r="X28" s="322"/>
      <c r="Y28" s="322"/>
      <c r="Z28" s="322"/>
      <c r="AA28" s="322"/>
      <c r="AB28" s="322"/>
      <c r="AC28" s="322"/>
      <c r="AD28" s="322"/>
      <c r="AE28" s="322"/>
      <c r="AF28" s="34"/>
      <c r="AG28" s="34"/>
      <c r="AH28" s="34"/>
      <c r="AI28" s="34"/>
      <c r="AJ28" s="34"/>
      <c r="AK28" s="322" t="s">
        <v>41</v>
      </c>
      <c r="AL28" s="322"/>
      <c r="AM28" s="322"/>
      <c r="AN28" s="322"/>
      <c r="AO28" s="322"/>
      <c r="AP28" s="34"/>
      <c r="AQ28" s="34"/>
      <c r="AR28" s="37"/>
      <c r="BG28" s="312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325">
        <v>0.21</v>
      </c>
      <c r="M29" s="324"/>
      <c r="N29" s="324"/>
      <c r="O29" s="324"/>
      <c r="P29" s="324"/>
      <c r="Q29" s="39"/>
      <c r="R29" s="39"/>
      <c r="S29" s="39"/>
      <c r="T29" s="39"/>
      <c r="U29" s="39"/>
      <c r="V29" s="39"/>
      <c r="W29" s="323">
        <f>ROUND(BB54, 2)</f>
        <v>0</v>
      </c>
      <c r="X29" s="324"/>
      <c r="Y29" s="324"/>
      <c r="Z29" s="324"/>
      <c r="AA29" s="324"/>
      <c r="AB29" s="324"/>
      <c r="AC29" s="324"/>
      <c r="AD29" s="324"/>
      <c r="AE29" s="324"/>
      <c r="AF29" s="39"/>
      <c r="AG29" s="39"/>
      <c r="AH29" s="39"/>
      <c r="AI29" s="39"/>
      <c r="AJ29" s="39"/>
      <c r="AK29" s="323">
        <f>ROUND(AX54, 2)</f>
        <v>0</v>
      </c>
      <c r="AL29" s="324"/>
      <c r="AM29" s="324"/>
      <c r="AN29" s="324"/>
      <c r="AO29" s="324"/>
      <c r="AP29" s="39"/>
      <c r="AQ29" s="39"/>
      <c r="AR29" s="40"/>
      <c r="BG29" s="313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325">
        <v>0.15</v>
      </c>
      <c r="M30" s="324"/>
      <c r="N30" s="324"/>
      <c r="O30" s="324"/>
      <c r="P30" s="324"/>
      <c r="Q30" s="39"/>
      <c r="R30" s="39"/>
      <c r="S30" s="39"/>
      <c r="T30" s="39"/>
      <c r="U30" s="39"/>
      <c r="V30" s="39"/>
      <c r="W30" s="323">
        <f>ROUND(BC54, 2)</f>
        <v>0</v>
      </c>
      <c r="X30" s="324"/>
      <c r="Y30" s="324"/>
      <c r="Z30" s="324"/>
      <c r="AA30" s="324"/>
      <c r="AB30" s="324"/>
      <c r="AC30" s="324"/>
      <c r="AD30" s="324"/>
      <c r="AE30" s="324"/>
      <c r="AF30" s="39"/>
      <c r="AG30" s="39"/>
      <c r="AH30" s="39"/>
      <c r="AI30" s="39"/>
      <c r="AJ30" s="39"/>
      <c r="AK30" s="323">
        <f>ROUND(AY54, 2)</f>
        <v>0</v>
      </c>
      <c r="AL30" s="324"/>
      <c r="AM30" s="324"/>
      <c r="AN30" s="324"/>
      <c r="AO30" s="324"/>
      <c r="AP30" s="39"/>
      <c r="AQ30" s="39"/>
      <c r="AR30" s="40"/>
      <c r="BG30" s="313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325">
        <v>0.21</v>
      </c>
      <c r="M31" s="324"/>
      <c r="N31" s="324"/>
      <c r="O31" s="324"/>
      <c r="P31" s="324"/>
      <c r="Q31" s="39"/>
      <c r="R31" s="39"/>
      <c r="S31" s="39"/>
      <c r="T31" s="39"/>
      <c r="U31" s="39"/>
      <c r="V31" s="39"/>
      <c r="W31" s="323">
        <f>ROUND(BD54, 2)</f>
        <v>0</v>
      </c>
      <c r="X31" s="324"/>
      <c r="Y31" s="324"/>
      <c r="Z31" s="324"/>
      <c r="AA31" s="324"/>
      <c r="AB31" s="324"/>
      <c r="AC31" s="324"/>
      <c r="AD31" s="324"/>
      <c r="AE31" s="324"/>
      <c r="AF31" s="39"/>
      <c r="AG31" s="39"/>
      <c r="AH31" s="39"/>
      <c r="AI31" s="39"/>
      <c r="AJ31" s="39"/>
      <c r="AK31" s="323">
        <v>0</v>
      </c>
      <c r="AL31" s="324"/>
      <c r="AM31" s="324"/>
      <c r="AN31" s="324"/>
      <c r="AO31" s="324"/>
      <c r="AP31" s="39"/>
      <c r="AQ31" s="39"/>
      <c r="AR31" s="40"/>
      <c r="BG31" s="313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325">
        <v>0.15</v>
      </c>
      <c r="M32" s="324"/>
      <c r="N32" s="324"/>
      <c r="O32" s="324"/>
      <c r="P32" s="324"/>
      <c r="Q32" s="39"/>
      <c r="R32" s="39"/>
      <c r="S32" s="39"/>
      <c r="T32" s="39"/>
      <c r="U32" s="39"/>
      <c r="V32" s="39"/>
      <c r="W32" s="323">
        <f>ROUND(BE54, 2)</f>
        <v>0</v>
      </c>
      <c r="X32" s="324"/>
      <c r="Y32" s="324"/>
      <c r="Z32" s="324"/>
      <c r="AA32" s="324"/>
      <c r="AB32" s="324"/>
      <c r="AC32" s="324"/>
      <c r="AD32" s="324"/>
      <c r="AE32" s="324"/>
      <c r="AF32" s="39"/>
      <c r="AG32" s="39"/>
      <c r="AH32" s="39"/>
      <c r="AI32" s="39"/>
      <c r="AJ32" s="39"/>
      <c r="AK32" s="323">
        <v>0</v>
      </c>
      <c r="AL32" s="324"/>
      <c r="AM32" s="324"/>
      <c r="AN32" s="324"/>
      <c r="AO32" s="324"/>
      <c r="AP32" s="39"/>
      <c r="AQ32" s="39"/>
      <c r="AR32" s="40"/>
      <c r="BG32" s="313"/>
    </row>
    <row r="33" spans="1:59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325">
        <v>0</v>
      </c>
      <c r="M33" s="324"/>
      <c r="N33" s="324"/>
      <c r="O33" s="324"/>
      <c r="P33" s="324"/>
      <c r="Q33" s="39"/>
      <c r="R33" s="39"/>
      <c r="S33" s="39"/>
      <c r="T33" s="39"/>
      <c r="U33" s="39"/>
      <c r="V33" s="39"/>
      <c r="W33" s="323">
        <f>ROUND(BF54, 2)</f>
        <v>0</v>
      </c>
      <c r="X33" s="324"/>
      <c r="Y33" s="324"/>
      <c r="Z33" s="324"/>
      <c r="AA33" s="324"/>
      <c r="AB33" s="324"/>
      <c r="AC33" s="324"/>
      <c r="AD33" s="324"/>
      <c r="AE33" s="324"/>
      <c r="AF33" s="39"/>
      <c r="AG33" s="39"/>
      <c r="AH33" s="39"/>
      <c r="AI33" s="39"/>
      <c r="AJ33" s="39"/>
      <c r="AK33" s="323">
        <v>0</v>
      </c>
      <c r="AL33" s="324"/>
      <c r="AM33" s="324"/>
      <c r="AN33" s="324"/>
      <c r="AO33" s="324"/>
      <c r="AP33" s="39"/>
      <c r="AQ33" s="39"/>
      <c r="AR33" s="40"/>
    </row>
    <row r="34" spans="1:59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32"/>
    </row>
    <row r="35" spans="1:59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329" t="s">
        <v>50</v>
      </c>
      <c r="Y35" s="327"/>
      <c r="Z35" s="327"/>
      <c r="AA35" s="327"/>
      <c r="AB35" s="327"/>
      <c r="AC35" s="43"/>
      <c r="AD35" s="43"/>
      <c r="AE35" s="43"/>
      <c r="AF35" s="43"/>
      <c r="AG35" s="43"/>
      <c r="AH35" s="43"/>
      <c r="AI35" s="43"/>
      <c r="AJ35" s="43"/>
      <c r="AK35" s="326">
        <f>SUM(AK26:AK33)</f>
        <v>0</v>
      </c>
      <c r="AL35" s="327"/>
      <c r="AM35" s="327"/>
      <c r="AN35" s="327"/>
      <c r="AO35" s="328"/>
      <c r="AP35" s="41"/>
      <c r="AQ35" s="41"/>
      <c r="AR35" s="37"/>
      <c r="BG35" s="32"/>
    </row>
    <row r="36" spans="1:59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G37" s="32"/>
    </row>
    <row r="41" spans="1:59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G41" s="32"/>
    </row>
    <row r="42" spans="1:59" s="2" customFormat="1" ht="24.95" customHeight="1">
      <c r="A42" s="32"/>
      <c r="B42" s="33"/>
      <c r="C42" s="21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G42" s="32"/>
    </row>
    <row r="43" spans="1:59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G43" s="32"/>
    </row>
    <row r="44" spans="1:59" s="4" customFormat="1" ht="12" customHeight="1">
      <c r="B44" s="49"/>
      <c r="C44" s="27" t="s">
        <v>14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041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9" s="5" customFormat="1" ht="36.950000000000003" customHeight="1">
      <c r="B45" s="52"/>
      <c r="C45" s="53" t="s">
        <v>17</v>
      </c>
      <c r="D45" s="54"/>
      <c r="E45" s="54"/>
      <c r="F45" s="54"/>
      <c r="G45" s="54"/>
      <c r="H45" s="54"/>
      <c r="I45" s="54"/>
      <c r="J45" s="54"/>
      <c r="K45" s="54"/>
      <c r="L45" s="291" t="str">
        <f>K6</f>
        <v>Oprava EOV v žst. Kolín</v>
      </c>
      <c r="M45" s="292"/>
      <c r="N45" s="292"/>
      <c r="O45" s="292"/>
      <c r="P45" s="292"/>
      <c r="Q45" s="292"/>
      <c r="R45" s="292"/>
      <c r="S45" s="292"/>
      <c r="T45" s="292"/>
      <c r="U45" s="292"/>
      <c r="V45" s="292"/>
      <c r="W45" s="292"/>
      <c r="X45" s="292"/>
      <c r="Y45" s="292"/>
      <c r="Z45" s="292"/>
      <c r="AA45" s="292"/>
      <c r="AB45" s="292"/>
      <c r="AC45" s="292"/>
      <c r="AD45" s="292"/>
      <c r="AE45" s="292"/>
      <c r="AF45" s="292"/>
      <c r="AG45" s="292"/>
      <c r="AH45" s="292"/>
      <c r="AI45" s="292"/>
      <c r="AJ45" s="292"/>
      <c r="AK45" s="292"/>
      <c r="AL45" s="292"/>
      <c r="AM45" s="292"/>
      <c r="AN45" s="292"/>
      <c r="AO45" s="292"/>
      <c r="AP45" s="54"/>
      <c r="AQ45" s="54"/>
      <c r="AR45" s="55"/>
    </row>
    <row r="46" spans="1:59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G46" s="32"/>
    </row>
    <row r="47" spans="1:59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293" t="str">
        <f>IF(AN8= "","",AN8)</f>
        <v>10. 1. 2023</v>
      </c>
      <c r="AN47" s="293"/>
      <c r="AO47" s="34"/>
      <c r="AP47" s="34"/>
      <c r="AQ47" s="34"/>
      <c r="AR47" s="37"/>
      <c r="BG47" s="32"/>
    </row>
    <row r="48" spans="1:59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G48" s="32"/>
    </row>
    <row r="49" spans="1:91" s="2" customFormat="1" ht="25.7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Správa železnic, s.o. Přednosta SEE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34</v>
      </c>
      <c r="AJ49" s="34"/>
      <c r="AK49" s="34"/>
      <c r="AL49" s="34"/>
      <c r="AM49" s="294" t="str">
        <f>IF(E17="","",E17)</f>
        <v xml:space="preserve">Správa železnic, s.o. Přednosta SEE </v>
      </c>
      <c r="AN49" s="295"/>
      <c r="AO49" s="295"/>
      <c r="AP49" s="295"/>
      <c r="AQ49" s="34"/>
      <c r="AR49" s="37"/>
      <c r="AS49" s="296" t="s">
        <v>52</v>
      </c>
      <c r="AT49" s="297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9"/>
      <c r="BG49" s="32"/>
    </row>
    <row r="50" spans="1:91" s="2" customFormat="1" ht="25.7" customHeight="1">
      <c r="A50" s="32"/>
      <c r="B50" s="33"/>
      <c r="C50" s="27" t="s">
        <v>32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35</v>
      </c>
      <c r="AJ50" s="34"/>
      <c r="AK50" s="34"/>
      <c r="AL50" s="34"/>
      <c r="AM50" s="294" t="str">
        <f>IF(E20="","",E20)</f>
        <v xml:space="preserve">Správa železnic, s.o. Přednosta SEE </v>
      </c>
      <c r="AN50" s="295"/>
      <c r="AO50" s="295"/>
      <c r="AP50" s="295"/>
      <c r="AQ50" s="34"/>
      <c r="AR50" s="37"/>
      <c r="AS50" s="298"/>
      <c r="AT50" s="299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1"/>
      <c r="BG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0"/>
      <c r="AT51" s="301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3"/>
      <c r="BG51" s="32"/>
    </row>
    <row r="52" spans="1:91" s="2" customFormat="1" ht="29.25" customHeight="1">
      <c r="A52" s="32"/>
      <c r="B52" s="33"/>
      <c r="C52" s="302" t="s">
        <v>53</v>
      </c>
      <c r="D52" s="303"/>
      <c r="E52" s="303"/>
      <c r="F52" s="303"/>
      <c r="G52" s="303"/>
      <c r="H52" s="64"/>
      <c r="I52" s="305" t="s">
        <v>54</v>
      </c>
      <c r="J52" s="303"/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303"/>
      <c r="AC52" s="303"/>
      <c r="AD52" s="303"/>
      <c r="AE52" s="303"/>
      <c r="AF52" s="303"/>
      <c r="AG52" s="304" t="s">
        <v>55</v>
      </c>
      <c r="AH52" s="303"/>
      <c r="AI52" s="303"/>
      <c r="AJ52" s="303"/>
      <c r="AK52" s="303"/>
      <c r="AL52" s="303"/>
      <c r="AM52" s="303"/>
      <c r="AN52" s="305" t="s">
        <v>56</v>
      </c>
      <c r="AO52" s="303"/>
      <c r="AP52" s="303"/>
      <c r="AQ52" s="65" t="s">
        <v>57</v>
      </c>
      <c r="AR52" s="37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7" t="s">
        <v>69</v>
      </c>
      <c r="BE52" s="67" t="s">
        <v>70</v>
      </c>
      <c r="BF52" s="68" t="s">
        <v>71</v>
      </c>
      <c r="BG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1"/>
      <c r="BG53" s="32"/>
    </row>
    <row r="54" spans="1:91" s="6" customFormat="1" ht="32.450000000000003" customHeight="1">
      <c r="B54" s="72"/>
      <c r="C54" s="73" t="s">
        <v>72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09">
        <f>ROUND(SUM(AG55:AG59),2)</f>
        <v>0</v>
      </c>
      <c r="AH54" s="309"/>
      <c r="AI54" s="309"/>
      <c r="AJ54" s="309"/>
      <c r="AK54" s="309"/>
      <c r="AL54" s="309"/>
      <c r="AM54" s="309"/>
      <c r="AN54" s="310">
        <f t="shared" ref="AN54:AN59" si="0">SUM(AG54,AV54)</f>
        <v>0</v>
      </c>
      <c r="AO54" s="310"/>
      <c r="AP54" s="310"/>
      <c r="AQ54" s="76" t="s">
        <v>20</v>
      </c>
      <c r="AR54" s="77"/>
      <c r="AS54" s="78">
        <f>ROUND(SUM(AS55:AS59),2)</f>
        <v>0</v>
      </c>
      <c r="AT54" s="79">
        <f>ROUND(SUM(AT55:AT59),2)</f>
        <v>0</v>
      </c>
      <c r="AU54" s="80">
        <f>ROUND(SUM(AU55:AU59),2)</f>
        <v>0</v>
      </c>
      <c r="AV54" s="80">
        <f t="shared" ref="AV54:AV59" si="1">ROUND(SUM(AX54:AY54),2)</f>
        <v>0</v>
      </c>
      <c r="AW54" s="81">
        <f>ROUND(SUM(AW55:AW59),5)</f>
        <v>0</v>
      </c>
      <c r="AX54" s="80">
        <f>ROUND(BB54*L29,2)</f>
        <v>0</v>
      </c>
      <c r="AY54" s="80">
        <f>ROUND(BC54*L30,2)</f>
        <v>0</v>
      </c>
      <c r="AZ54" s="80">
        <f>ROUND(BD54*L29,2)</f>
        <v>0</v>
      </c>
      <c r="BA54" s="80">
        <f>ROUND(BE54*L30,2)</f>
        <v>0</v>
      </c>
      <c r="BB54" s="80">
        <f>ROUND(SUM(BB55:BB59),2)</f>
        <v>0</v>
      </c>
      <c r="BC54" s="80">
        <f>ROUND(SUM(BC55:BC59),2)</f>
        <v>0</v>
      </c>
      <c r="BD54" s="80">
        <f>ROUND(SUM(BD55:BD59),2)</f>
        <v>0</v>
      </c>
      <c r="BE54" s="80">
        <f>ROUND(SUM(BE55:BE59),2)</f>
        <v>0</v>
      </c>
      <c r="BF54" s="82">
        <f>ROUND(SUM(BF55:BF59),2)</f>
        <v>0</v>
      </c>
      <c r="BS54" s="83" t="s">
        <v>73</v>
      </c>
      <c r="BT54" s="83" t="s">
        <v>74</v>
      </c>
      <c r="BU54" s="84" t="s">
        <v>75</v>
      </c>
      <c r="BV54" s="83" t="s">
        <v>76</v>
      </c>
      <c r="BW54" s="83" t="s">
        <v>6</v>
      </c>
      <c r="BX54" s="83" t="s">
        <v>77</v>
      </c>
      <c r="CL54" s="83" t="s">
        <v>20</v>
      </c>
    </row>
    <row r="55" spans="1:91" s="7" customFormat="1" ht="16.5" customHeight="1">
      <c r="A55" s="85" t="s">
        <v>78</v>
      </c>
      <c r="B55" s="86"/>
      <c r="C55" s="87"/>
      <c r="D55" s="306" t="s">
        <v>79</v>
      </c>
      <c r="E55" s="306"/>
      <c r="F55" s="306"/>
      <c r="G55" s="306"/>
      <c r="H55" s="306"/>
      <c r="I55" s="88"/>
      <c r="J55" s="306" t="s">
        <v>80</v>
      </c>
      <c r="K55" s="306"/>
      <c r="L55" s="306"/>
      <c r="M55" s="306"/>
      <c r="N55" s="306"/>
      <c r="O55" s="306"/>
      <c r="P55" s="306"/>
      <c r="Q55" s="306"/>
      <c r="R55" s="306"/>
      <c r="S55" s="306"/>
      <c r="T55" s="306"/>
      <c r="U55" s="306"/>
      <c r="V55" s="306"/>
      <c r="W55" s="306"/>
      <c r="X55" s="306"/>
      <c r="Y55" s="306"/>
      <c r="Z55" s="306"/>
      <c r="AA55" s="306"/>
      <c r="AB55" s="306"/>
      <c r="AC55" s="306"/>
      <c r="AD55" s="306"/>
      <c r="AE55" s="306"/>
      <c r="AF55" s="306"/>
      <c r="AG55" s="307">
        <f>'01 - Rozvody EOV - ÚOŽI'!K32</f>
        <v>0</v>
      </c>
      <c r="AH55" s="308"/>
      <c r="AI55" s="308"/>
      <c r="AJ55" s="308"/>
      <c r="AK55" s="308"/>
      <c r="AL55" s="308"/>
      <c r="AM55" s="308"/>
      <c r="AN55" s="307">
        <f t="shared" si="0"/>
        <v>0</v>
      </c>
      <c r="AO55" s="308"/>
      <c r="AP55" s="308"/>
      <c r="AQ55" s="89" t="s">
        <v>81</v>
      </c>
      <c r="AR55" s="90"/>
      <c r="AS55" s="91">
        <f>'01 - Rozvody EOV - ÚOŽI'!K30</f>
        <v>0</v>
      </c>
      <c r="AT55" s="92">
        <f>'01 - Rozvody EOV - ÚOŽI'!K31</f>
        <v>0</v>
      </c>
      <c r="AU55" s="92">
        <v>0</v>
      </c>
      <c r="AV55" s="92">
        <f t="shared" si="1"/>
        <v>0</v>
      </c>
      <c r="AW55" s="93">
        <f>'01 - Rozvody EOV - ÚOŽI'!T82</f>
        <v>0</v>
      </c>
      <c r="AX55" s="92">
        <f>'01 - Rozvody EOV - ÚOŽI'!K35</f>
        <v>0</v>
      </c>
      <c r="AY55" s="92">
        <f>'01 - Rozvody EOV - ÚOŽI'!K36</f>
        <v>0</v>
      </c>
      <c r="AZ55" s="92">
        <f>'01 - Rozvody EOV - ÚOŽI'!K37</f>
        <v>0</v>
      </c>
      <c r="BA55" s="92">
        <f>'01 - Rozvody EOV - ÚOŽI'!K38</f>
        <v>0</v>
      </c>
      <c r="BB55" s="92">
        <f>'01 - Rozvody EOV - ÚOŽI'!F35</f>
        <v>0</v>
      </c>
      <c r="BC55" s="92">
        <f>'01 - Rozvody EOV - ÚOŽI'!F36</f>
        <v>0</v>
      </c>
      <c r="BD55" s="92">
        <f>'01 - Rozvody EOV - ÚOŽI'!F37</f>
        <v>0</v>
      </c>
      <c r="BE55" s="92">
        <f>'01 - Rozvody EOV - ÚOŽI'!F38</f>
        <v>0</v>
      </c>
      <c r="BF55" s="94">
        <f>'01 - Rozvody EOV - ÚOŽI'!F39</f>
        <v>0</v>
      </c>
      <c r="BT55" s="95" t="s">
        <v>82</v>
      </c>
      <c r="BV55" s="95" t="s">
        <v>76</v>
      </c>
      <c r="BW55" s="95" t="s">
        <v>83</v>
      </c>
      <c r="BX55" s="95" t="s">
        <v>6</v>
      </c>
      <c r="CL55" s="95" t="s">
        <v>20</v>
      </c>
      <c r="CM55" s="95" t="s">
        <v>84</v>
      </c>
    </row>
    <row r="56" spans="1:91" s="7" customFormat="1" ht="16.5" customHeight="1">
      <c r="A56" s="85" t="s">
        <v>78</v>
      </c>
      <c r="B56" s="86"/>
      <c r="C56" s="87"/>
      <c r="D56" s="306" t="s">
        <v>85</v>
      </c>
      <c r="E56" s="306"/>
      <c r="F56" s="306"/>
      <c r="G56" s="306"/>
      <c r="H56" s="306"/>
      <c r="I56" s="88"/>
      <c r="J56" s="306" t="s">
        <v>86</v>
      </c>
      <c r="K56" s="306"/>
      <c r="L56" s="306"/>
      <c r="M56" s="306"/>
      <c r="N56" s="306"/>
      <c r="O56" s="306"/>
      <c r="P56" s="306"/>
      <c r="Q56" s="306"/>
      <c r="R56" s="306"/>
      <c r="S56" s="306"/>
      <c r="T56" s="306"/>
      <c r="U56" s="306"/>
      <c r="V56" s="306"/>
      <c r="W56" s="306"/>
      <c r="X56" s="306"/>
      <c r="Y56" s="306"/>
      <c r="Z56" s="306"/>
      <c r="AA56" s="306"/>
      <c r="AB56" s="306"/>
      <c r="AC56" s="306"/>
      <c r="AD56" s="306"/>
      <c r="AE56" s="306"/>
      <c r="AF56" s="306"/>
      <c r="AG56" s="307">
        <f>'02 - Zemní práce EOV - ÚOŽI'!K32</f>
        <v>0</v>
      </c>
      <c r="AH56" s="308"/>
      <c r="AI56" s="308"/>
      <c r="AJ56" s="308"/>
      <c r="AK56" s="308"/>
      <c r="AL56" s="308"/>
      <c r="AM56" s="308"/>
      <c r="AN56" s="307">
        <f t="shared" si="0"/>
        <v>0</v>
      </c>
      <c r="AO56" s="308"/>
      <c r="AP56" s="308"/>
      <c r="AQ56" s="89" t="s">
        <v>81</v>
      </c>
      <c r="AR56" s="90"/>
      <c r="AS56" s="91">
        <f>'02 - Zemní práce EOV - ÚOŽI'!K30</f>
        <v>0</v>
      </c>
      <c r="AT56" s="92">
        <f>'02 - Zemní práce EOV - ÚOŽI'!K31</f>
        <v>0</v>
      </c>
      <c r="AU56" s="92">
        <v>0</v>
      </c>
      <c r="AV56" s="92">
        <f t="shared" si="1"/>
        <v>0</v>
      </c>
      <c r="AW56" s="93">
        <f>'02 - Zemní práce EOV - ÚOŽI'!T84</f>
        <v>0</v>
      </c>
      <c r="AX56" s="92">
        <f>'02 - Zemní práce EOV - ÚOŽI'!K35</f>
        <v>0</v>
      </c>
      <c r="AY56" s="92">
        <f>'02 - Zemní práce EOV - ÚOŽI'!K36</f>
        <v>0</v>
      </c>
      <c r="AZ56" s="92">
        <f>'02 - Zemní práce EOV - ÚOŽI'!K37</f>
        <v>0</v>
      </c>
      <c r="BA56" s="92">
        <f>'02 - Zemní práce EOV - ÚOŽI'!K38</f>
        <v>0</v>
      </c>
      <c r="BB56" s="92">
        <f>'02 - Zemní práce EOV - ÚOŽI'!F35</f>
        <v>0</v>
      </c>
      <c r="BC56" s="92">
        <f>'02 - Zemní práce EOV - ÚOŽI'!F36</f>
        <v>0</v>
      </c>
      <c r="BD56" s="92">
        <f>'02 - Zemní práce EOV - ÚOŽI'!F37</f>
        <v>0</v>
      </c>
      <c r="BE56" s="92">
        <f>'02 - Zemní práce EOV - ÚOŽI'!F38</f>
        <v>0</v>
      </c>
      <c r="BF56" s="94">
        <f>'02 - Zemní práce EOV - ÚOŽI'!F39</f>
        <v>0</v>
      </c>
      <c r="BT56" s="95" t="s">
        <v>82</v>
      </c>
      <c r="BV56" s="95" t="s">
        <v>76</v>
      </c>
      <c r="BW56" s="95" t="s">
        <v>87</v>
      </c>
      <c r="BX56" s="95" t="s">
        <v>6</v>
      </c>
      <c r="CL56" s="95" t="s">
        <v>20</v>
      </c>
      <c r="CM56" s="95" t="s">
        <v>84</v>
      </c>
    </row>
    <row r="57" spans="1:91" s="7" customFormat="1" ht="16.5" customHeight="1">
      <c r="A57" s="85" t="s">
        <v>78</v>
      </c>
      <c r="B57" s="86"/>
      <c r="C57" s="87"/>
      <c r="D57" s="306" t="s">
        <v>88</v>
      </c>
      <c r="E57" s="306"/>
      <c r="F57" s="306"/>
      <c r="G57" s="306"/>
      <c r="H57" s="306"/>
      <c r="I57" s="88"/>
      <c r="J57" s="306" t="s">
        <v>89</v>
      </c>
      <c r="K57" s="306"/>
      <c r="L57" s="306"/>
      <c r="M57" s="306"/>
      <c r="N57" s="306"/>
      <c r="O57" s="306"/>
      <c r="P57" s="306"/>
      <c r="Q57" s="306"/>
      <c r="R57" s="306"/>
      <c r="S57" s="306"/>
      <c r="T57" s="306"/>
      <c r="U57" s="306"/>
      <c r="V57" s="306"/>
      <c r="W57" s="306"/>
      <c r="X57" s="306"/>
      <c r="Y57" s="306"/>
      <c r="Z57" s="306"/>
      <c r="AA57" s="306"/>
      <c r="AB57" s="306"/>
      <c r="AC57" s="306"/>
      <c r="AD57" s="306"/>
      <c r="AE57" s="306"/>
      <c r="AF57" s="306"/>
      <c r="AG57" s="307">
        <f>'02.1 - Zemní práce EOV - ÚRS'!K32</f>
        <v>0</v>
      </c>
      <c r="AH57" s="308"/>
      <c r="AI57" s="308"/>
      <c r="AJ57" s="308"/>
      <c r="AK57" s="308"/>
      <c r="AL57" s="308"/>
      <c r="AM57" s="308"/>
      <c r="AN57" s="307">
        <f t="shared" si="0"/>
        <v>0</v>
      </c>
      <c r="AO57" s="308"/>
      <c r="AP57" s="308"/>
      <c r="AQ57" s="89" t="s">
        <v>81</v>
      </c>
      <c r="AR57" s="90"/>
      <c r="AS57" s="91">
        <f>'02.1 - Zemní práce EOV - ÚRS'!K30</f>
        <v>0</v>
      </c>
      <c r="AT57" s="92">
        <f>'02.1 - Zemní práce EOV - ÚRS'!K31</f>
        <v>0</v>
      </c>
      <c r="AU57" s="92">
        <v>0</v>
      </c>
      <c r="AV57" s="92">
        <f t="shared" si="1"/>
        <v>0</v>
      </c>
      <c r="AW57" s="93">
        <f>'02.1 - Zemní práce EOV - ÚRS'!T85</f>
        <v>0</v>
      </c>
      <c r="AX57" s="92">
        <f>'02.1 - Zemní práce EOV - ÚRS'!K35</f>
        <v>0</v>
      </c>
      <c r="AY57" s="92">
        <f>'02.1 - Zemní práce EOV - ÚRS'!K36</f>
        <v>0</v>
      </c>
      <c r="AZ57" s="92">
        <f>'02.1 - Zemní práce EOV - ÚRS'!K37</f>
        <v>0</v>
      </c>
      <c r="BA57" s="92">
        <f>'02.1 - Zemní práce EOV - ÚRS'!K38</f>
        <v>0</v>
      </c>
      <c r="BB57" s="92">
        <f>'02.1 - Zemní práce EOV - ÚRS'!F35</f>
        <v>0</v>
      </c>
      <c r="BC57" s="92">
        <f>'02.1 - Zemní práce EOV - ÚRS'!F36</f>
        <v>0</v>
      </c>
      <c r="BD57" s="92">
        <f>'02.1 - Zemní práce EOV - ÚRS'!F37</f>
        <v>0</v>
      </c>
      <c r="BE57" s="92">
        <f>'02.1 - Zemní práce EOV - ÚRS'!F38</f>
        <v>0</v>
      </c>
      <c r="BF57" s="94">
        <f>'02.1 - Zemní práce EOV - ÚRS'!F39</f>
        <v>0</v>
      </c>
      <c r="BT57" s="95" t="s">
        <v>82</v>
      </c>
      <c r="BV57" s="95" t="s">
        <v>76</v>
      </c>
      <c r="BW57" s="95" t="s">
        <v>90</v>
      </c>
      <c r="BX57" s="95" t="s">
        <v>6</v>
      </c>
      <c r="CL57" s="95" t="s">
        <v>20</v>
      </c>
      <c r="CM57" s="95" t="s">
        <v>84</v>
      </c>
    </row>
    <row r="58" spans="1:91" s="7" customFormat="1" ht="16.5" customHeight="1">
      <c r="A58" s="85" t="s">
        <v>78</v>
      </c>
      <c r="B58" s="86"/>
      <c r="C58" s="87"/>
      <c r="D58" s="306" t="s">
        <v>91</v>
      </c>
      <c r="E58" s="306"/>
      <c r="F58" s="306"/>
      <c r="G58" s="306"/>
      <c r="H58" s="306"/>
      <c r="I58" s="88"/>
      <c r="J58" s="306" t="s">
        <v>92</v>
      </c>
      <c r="K58" s="306"/>
      <c r="L58" s="306"/>
      <c r="M58" s="306"/>
      <c r="N58" s="306"/>
      <c r="O58" s="306"/>
      <c r="P58" s="306"/>
      <c r="Q58" s="306"/>
      <c r="R58" s="306"/>
      <c r="S58" s="306"/>
      <c r="T58" s="306"/>
      <c r="U58" s="306"/>
      <c r="V58" s="306"/>
      <c r="W58" s="306"/>
      <c r="X58" s="306"/>
      <c r="Y58" s="306"/>
      <c r="Z58" s="306"/>
      <c r="AA58" s="306"/>
      <c r="AB58" s="306"/>
      <c r="AC58" s="306"/>
      <c r="AD58" s="306"/>
      <c r="AE58" s="306"/>
      <c r="AF58" s="306"/>
      <c r="AG58" s="307">
        <f>'03 - VON - ÚOŽÍ'!K32</f>
        <v>0</v>
      </c>
      <c r="AH58" s="308"/>
      <c r="AI58" s="308"/>
      <c r="AJ58" s="308"/>
      <c r="AK58" s="308"/>
      <c r="AL58" s="308"/>
      <c r="AM58" s="308"/>
      <c r="AN58" s="307">
        <f t="shared" si="0"/>
        <v>0</v>
      </c>
      <c r="AO58" s="308"/>
      <c r="AP58" s="308"/>
      <c r="AQ58" s="89" t="s">
        <v>81</v>
      </c>
      <c r="AR58" s="90"/>
      <c r="AS58" s="91">
        <f>'03 - VON - ÚOŽÍ'!K30</f>
        <v>0</v>
      </c>
      <c r="AT58" s="92">
        <f>'03 - VON - ÚOŽÍ'!K31</f>
        <v>0</v>
      </c>
      <c r="AU58" s="92">
        <v>0</v>
      </c>
      <c r="AV58" s="92">
        <f t="shared" si="1"/>
        <v>0</v>
      </c>
      <c r="AW58" s="93">
        <f>'03 - VON - ÚOŽÍ'!T82</f>
        <v>0</v>
      </c>
      <c r="AX58" s="92">
        <f>'03 - VON - ÚOŽÍ'!K35</f>
        <v>0</v>
      </c>
      <c r="AY58" s="92">
        <f>'03 - VON - ÚOŽÍ'!K36</f>
        <v>0</v>
      </c>
      <c r="AZ58" s="92">
        <f>'03 - VON - ÚOŽÍ'!K37</f>
        <v>0</v>
      </c>
      <c r="BA58" s="92">
        <f>'03 - VON - ÚOŽÍ'!K38</f>
        <v>0</v>
      </c>
      <c r="BB58" s="92">
        <f>'03 - VON - ÚOŽÍ'!F35</f>
        <v>0</v>
      </c>
      <c r="BC58" s="92">
        <f>'03 - VON - ÚOŽÍ'!F36</f>
        <v>0</v>
      </c>
      <c r="BD58" s="92">
        <f>'03 - VON - ÚOŽÍ'!F37</f>
        <v>0</v>
      </c>
      <c r="BE58" s="92">
        <f>'03 - VON - ÚOŽÍ'!F38</f>
        <v>0</v>
      </c>
      <c r="BF58" s="94">
        <f>'03 - VON - ÚOŽÍ'!F39</f>
        <v>0</v>
      </c>
      <c r="BT58" s="95" t="s">
        <v>82</v>
      </c>
      <c r="BV58" s="95" t="s">
        <v>76</v>
      </c>
      <c r="BW58" s="95" t="s">
        <v>93</v>
      </c>
      <c r="BX58" s="95" t="s">
        <v>6</v>
      </c>
      <c r="CL58" s="95" t="s">
        <v>20</v>
      </c>
      <c r="CM58" s="95" t="s">
        <v>84</v>
      </c>
    </row>
    <row r="59" spans="1:91" s="7" customFormat="1" ht="16.5" customHeight="1">
      <c r="A59" s="85" t="s">
        <v>78</v>
      </c>
      <c r="B59" s="86"/>
      <c r="C59" s="87"/>
      <c r="D59" s="306" t="s">
        <v>94</v>
      </c>
      <c r="E59" s="306"/>
      <c r="F59" s="306"/>
      <c r="G59" s="306"/>
      <c r="H59" s="306"/>
      <c r="I59" s="88"/>
      <c r="J59" s="306" t="s">
        <v>95</v>
      </c>
      <c r="K59" s="306"/>
      <c r="L59" s="306"/>
      <c r="M59" s="306"/>
      <c r="N59" s="306"/>
      <c r="O59" s="306"/>
      <c r="P59" s="306"/>
      <c r="Q59" s="306"/>
      <c r="R59" s="306"/>
      <c r="S59" s="306"/>
      <c r="T59" s="306"/>
      <c r="U59" s="306"/>
      <c r="V59" s="306"/>
      <c r="W59" s="306"/>
      <c r="X59" s="306"/>
      <c r="Y59" s="306"/>
      <c r="Z59" s="306"/>
      <c r="AA59" s="306"/>
      <c r="AB59" s="306"/>
      <c r="AC59" s="306"/>
      <c r="AD59" s="306"/>
      <c r="AE59" s="306"/>
      <c r="AF59" s="306"/>
      <c r="AG59" s="307">
        <f>'04 - VRN EOV - ÚRS'!K32</f>
        <v>0</v>
      </c>
      <c r="AH59" s="308"/>
      <c r="AI59" s="308"/>
      <c r="AJ59" s="308"/>
      <c r="AK59" s="308"/>
      <c r="AL59" s="308"/>
      <c r="AM59" s="308"/>
      <c r="AN59" s="307">
        <f t="shared" si="0"/>
        <v>0</v>
      </c>
      <c r="AO59" s="308"/>
      <c r="AP59" s="308"/>
      <c r="AQ59" s="89" t="s">
        <v>81</v>
      </c>
      <c r="AR59" s="90"/>
      <c r="AS59" s="96">
        <f>'04 - VRN EOV - ÚRS'!K30</f>
        <v>0</v>
      </c>
      <c r="AT59" s="97">
        <f>'04 - VRN EOV - ÚRS'!K31</f>
        <v>0</v>
      </c>
      <c r="AU59" s="97">
        <v>0</v>
      </c>
      <c r="AV59" s="97">
        <f t="shared" si="1"/>
        <v>0</v>
      </c>
      <c r="AW59" s="98">
        <f>'04 - VRN EOV - ÚRS'!T86</f>
        <v>0</v>
      </c>
      <c r="AX59" s="97">
        <f>'04 - VRN EOV - ÚRS'!K35</f>
        <v>0</v>
      </c>
      <c r="AY59" s="97">
        <f>'04 - VRN EOV - ÚRS'!K36</f>
        <v>0</v>
      </c>
      <c r="AZ59" s="97">
        <f>'04 - VRN EOV - ÚRS'!K37</f>
        <v>0</v>
      </c>
      <c r="BA59" s="97">
        <f>'04 - VRN EOV - ÚRS'!K38</f>
        <v>0</v>
      </c>
      <c r="BB59" s="97">
        <f>'04 - VRN EOV - ÚRS'!F35</f>
        <v>0</v>
      </c>
      <c r="BC59" s="97">
        <f>'04 - VRN EOV - ÚRS'!F36</f>
        <v>0</v>
      </c>
      <c r="BD59" s="97">
        <f>'04 - VRN EOV - ÚRS'!F37</f>
        <v>0</v>
      </c>
      <c r="BE59" s="97">
        <f>'04 - VRN EOV - ÚRS'!F38</f>
        <v>0</v>
      </c>
      <c r="BF59" s="99">
        <f>'04 - VRN EOV - ÚRS'!F39</f>
        <v>0</v>
      </c>
      <c r="BT59" s="95" t="s">
        <v>82</v>
      </c>
      <c r="BV59" s="95" t="s">
        <v>76</v>
      </c>
      <c r="BW59" s="95" t="s">
        <v>96</v>
      </c>
      <c r="BX59" s="95" t="s">
        <v>6</v>
      </c>
      <c r="CL59" s="95" t="s">
        <v>20</v>
      </c>
      <c r="CM59" s="95" t="s">
        <v>84</v>
      </c>
    </row>
    <row r="60" spans="1:91" s="2" customFormat="1" ht="30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</row>
    <row r="61" spans="1:91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37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</row>
  </sheetData>
  <sheetProtection algorithmName="SHA-512" hashValue="Jz4PKcbn3Bsn8KqFpNkNhkZcsOooZM3S/eudKMPT+8nrhr/hgypChGNGvkmCd+gOReIcOScLTUe8wGpdfeeErQ==" saltValue="Rcrfvs9YXxFvE2u5k+LhDDRfhQWsEowavnyQl4gdQBmPsbsS6CrUP1MCcogtp8qfaEx9wsd94E7nw/fIqt9n5w==" spinCount="100000" sheet="1" objects="1" scenarios="1" formatColumns="0" formatRows="0"/>
  <mergeCells count="58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Rozvody EOV - ÚOŽI'!C2" display="/"/>
    <hyperlink ref="A56" location="'02 - Zemní práce EOV - ÚOŽI'!C2" display="/"/>
    <hyperlink ref="A57" location="'02.1 - Zemní práce EOV - ÚRS'!C2" display="/"/>
    <hyperlink ref="A58" location="'03 - VON - ÚOŽÍ'!C2" display="/"/>
    <hyperlink ref="A59" location="'04 - VRN EOV - ÚRS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T2" s="15" t="s">
        <v>83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84</v>
      </c>
    </row>
    <row r="4" spans="1:46" s="1" customFormat="1" ht="24.95" customHeight="1">
      <c r="B4" s="18"/>
      <c r="D4" s="102" t="s">
        <v>97</v>
      </c>
      <c r="M4" s="18"/>
      <c r="N4" s="103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04" t="s">
        <v>17</v>
      </c>
      <c r="M6" s="18"/>
    </row>
    <row r="7" spans="1:46" s="1" customFormat="1" ht="16.5" customHeight="1">
      <c r="B7" s="18"/>
      <c r="E7" s="331" t="str">
        <f>'Rekapitulace stavby'!K6</f>
        <v>Oprava EOV v žst. Kolín</v>
      </c>
      <c r="F7" s="332"/>
      <c r="G7" s="332"/>
      <c r="H7" s="332"/>
      <c r="M7" s="18"/>
    </row>
    <row r="8" spans="1:46" s="2" customFormat="1" ht="12" customHeight="1">
      <c r="A8" s="32"/>
      <c r="B8" s="37"/>
      <c r="C8" s="32"/>
      <c r="D8" s="104" t="s">
        <v>98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3" t="s">
        <v>99</v>
      </c>
      <c r="F9" s="334"/>
      <c r="G9" s="334"/>
      <c r="H9" s="334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4" t="s">
        <v>19</v>
      </c>
      <c r="E11" s="32"/>
      <c r="F11" s="106" t="s">
        <v>20</v>
      </c>
      <c r="G11" s="32"/>
      <c r="H11" s="32"/>
      <c r="I11" s="104" t="s">
        <v>21</v>
      </c>
      <c r="J11" s="106" t="s">
        <v>20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4" t="s">
        <v>22</v>
      </c>
      <c r="E12" s="32"/>
      <c r="F12" s="106" t="s">
        <v>23</v>
      </c>
      <c r="G12" s="32"/>
      <c r="H12" s="32"/>
      <c r="I12" s="104" t="s">
        <v>24</v>
      </c>
      <c r="J12" s="107" t="str">
        <f>'Rekapitulace stavby'!AN8</f>
        <v>10. 1. 2023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4" t="s">
        <v>26</v>
      </c>
      <c r="E14" s="32"/>
      <c r="F14" s="32"/>
      <c r="G14" s="32"/>
      <c r="H14" s="32"/>
      <c r="I14" s="104" t="s">
        <v>27</v>
      </c>
      <c r="J14" s="106" t="s">
        <v>28</v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6" t="s">
        <v>29</v>
      </c>
      <c r="F15" s="32"/>
      <c r="G15" s="32"/>
      <c r="H15" s="32"/>
      <c r="I15" s="104" t="s">
        <v>30</v>
      </c>
      <c r="J15" s="106" t="s">
        <v>31</v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4" t="s">
        <v>32</v>
      </c>
      <c r="E17" s="32"/>
      <c r="F17" s="32"/>
      <c r="G17" s="32"/>
      <c r="H17" s="32"/>
      <c r="I17" s="104" t="s">
        <v>27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5" t="str">
        <f>'Rekapitulace stavby'!E14</f>
        <v>Vyplň údaj</v>
      </c>
      <c r="F18" s="336"/>
      <c r="G18" s="336"/>
      <c r="H18" s="336"/>
      <c r="I18" s="104" t="s">
        <v>30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4" t="s">
        <v>34</v>
      </c>
      <c r="E20" s="32"/>
      <c r="F20" s="32"/>
      <c r="G20" s="32"/>
      <c r="H20" s="32"/>
      <c r="I20" s="104" t="s">
        <v>27</v>
      </c>
      <c r="J20" s="106" t="s">
        <v>28</v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6" t="s">
        <v>29</v>
      </c>
      <c r="F21" s="32"/>
      <c r="G21" s="32"/>
      <c r="H21" s="32"/>
      <c r="I21" s="104" t="s">
        <v>30</v>
      </c>
      <c r="J21" s="106" t="s">
        <v>31</v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4" t="s">
        <v>35</v>
      </c>
      <c r="E23" s="32"/>
      <c r="F23" s="32"/>
      <c r="G23" s="32"/>
      <c r="H23" s="32"/>
      <c r="I23" s="104" t="s">
        <v>27</v>
      </c>
      <c r="J23" s="106" t="s">
        <v>28</v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6" t="s">
        <v>29</v>
      </c>
      <c r="F24" s="32"/>
      <c r="G24" s="32"/>
      <c r="H24" s="32"/>
      <c r="I24" s="104" t="s">
        <v>30</v>
      </c>
      <c r="J24" s="106" t="s">
        <v>31</v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4" t="s">
        <v>36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8"/>
      <c r="B27" s="109"/>
      <c r="C27" s="108"/>
      <c r="D27" s="108"/>
      <c r="E27" s="337" t="s">
        <v>37</v>
      </c>
      <c r="F27" s="337"/>
      <c r="G27" s="337"/>
      <c r="H27" s="337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>
      <c r="A30" s="32"/>
      <c r="B30" s="37"/>
      <c r="C30" s="32"/>
      <c r="D30" s="32"/>
      <c r="E30" s="104" t="s">
        <v>100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>
      <c r="A31" s="32"/>
      <c r="B31" s="37"/>
      <c r="C31" s="32"/>
      <c r="D31" s="32"/>
      <c r="E31" s="104" t="s">
        <v>101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3" t="s">
        <v>38</v>
      </c>
      <c r="E32" s="32"/>
      <c r="F32" s="32"/>
      <c r="G32" s="32"/>
      <c r="H32" s="32"/>
      <c r="I32" s="32"/>
      <c r="J32" s="32"/>
      <c r="K32" s="114">
        <f>ROUND(K82,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5" t="s">
        <v>40</v>
      </c>
      <c r="G34" s="32"/>
      <c r="H34" s="32"/>
      <c r="I34" s="115" t="s">
        <v>39</v>
      </c>
      <c r="J34" s="32"/>
      <c r="K34" s="115" t="s">
        <v>41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16" t="s">
        <v>42</v>
      </c>
      <c r="E35" s="104" t="s">
        <v>43</v>
      </c>
      <c r="F35" s="112">
        <f>ROUND((SUM(BE82:BE165)),  2)</f>
        <v>0</v>
      </c>
      <c r="G35" s="32"/>
      <c r="H35" s="32"/>
      <c r="I35" s="117">
        <v>0.21</v>
      </c>
      <c r="J35" s="32"/>
      <c r="K35" s="112">
        <f>ROUND(((SUM(BE82:BE165))*I35),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04" t="s">
        <v>44</v>
      </c>
      <c r="F36" s="112">
        <f>ROUND((SUM(BF82:BF165)),  2)</f>
        <v>0</v>
      </c>
      <c r="G36" s="32"/>
      <c r="H36" s="32"/>
      <c r="I36" s="117">
        <v>0.15</v>
      </c>
      <c r="J36" s="32"/>
      <c r="K36" s="112">
        <f>ROUND(((SUM(BF82:BF165))*I36),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4" t="s">
        <v>45</v>
      </c>
      <c r="F37" s="112">
        <f>ROUND((SUM(BG82:BG165)),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04" t="s">
        <v>46</v>
      </c>
      <c r="F38" s="112">
        <f>ROUND((SUM(BH82:BH165)),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04" t="s">
        <v>47</v>
      </c>
      <c r="F39" s="112">
        <f>ROUND((SUM(BI82:BI165)),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18"/>
      <c r="D41" s="119" t="s">
        <v>48</v>
      </c>
      <c r="E41" s="120"/>
      <c r="F41" s="120"/>
      <c r="G41" s="121" t="s">
        <v>49</v>
      </c>
      <c r="H41" s="122" t="s">
        <v>50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102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17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38" t="str">
        <f>E7</f>
        <v>Oprava EOV v žst. Kolín</v>
      </c>
      <c r="F50" s="339"/>
      <c r="G50" s="339"/>
      <c r="H50" s="339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>
      <c r="A51" s="32"/>
      <c r="B51" s="33"/>
      <c r="C51" s="27" t="s">
        <v>98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6.5" customHeight="1">
      <c r="A52" s="32"/>
      <c r="B52" s="33"/>
      <c r="C52" s="34"/>
      <c r="D52" s="34"/>
      <c r="E52" s="291" t="str">
        <f>E9</f>
        <v>01 - Rozvody EOV - ÚOŽI</v>
      </c>
      <c r="F52" s="340"/>
      <c r="G52" s="340"/>
      <c r="H52" s="340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2" customHeight="1">
      <c r="A54" s="32"/>
      <c r="B54" s="33"/>
      <c r="C54" s="27" t="s">
        <v>22</v>
      </c>
      <c r="D54" s="34"/>
      <c r="E54" s="34"/>
      <c r="F54" s="25" t="str">
        <f>F12</f>
        <v xml:space="preserve"> </v>
      </c>
      <c r="G54" s="34"/>
      <c r="H54" s="34"/>
      <c r="I54" s="27" t="s">
        <v>24</v>
      </c>
      <c r="J54" s="57" t="str">
        <f>IF(J12="","",J12)</f>
        <v>10. 1. 2023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5.7" customHeight="1">
      <c r="A56" s="32"/>
      <c r="B56" s="33"/>
      <c r="C56" s="27" t="s">
        <v>26</v>
      </c>
      <c r="D56" s="34"/>
      <c r="E56" s="34"/>
      <c r="F56" s="25" t="str">
        <f>E15</f>
        <v xml:space="preserve">Správa železnic, s.o. Přednosta SEE </v>
      </c>
      <c r="G56" s="34"/>
      <c r="H56" s="34"/>
      <c r="I56" s="27" t="s">
        <v>34</v>
      </c>
      <c r="J56" s="30" t="str">
        <f>E21</f>
        <v xml:space="preserve">Správa železnic, s.o. Přednosta SEE 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5.7" customHeight="1">
      <c r="A57" s="32"/>
      <c r="B57" s="33"/>
      <c r="C57" s="27" t="s">
        <v>32</v>
      </c>
      <c r="D57" s="34"/>
      <c r="E57" s="34"/>
      <c r="F57" s="25" t="str">
        <f>IF(E18="","",E18)</f>
        <v>Vyplň údaj</v>
      </c>
      <c r="G57" s="34"/>
      <c r="H57" s="34"/>
      <c r="I57" s="27" t="s">
        <v>35</v>
      </c>
      <c r="J57" s="30" t="str">
        <f>E24</f>
        <v xml:space="preserve">Správa železnic, s.o. Přednosta SEE 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9.25" customHeight="1">
      <c r="A59" s="32"/>
      <c r="B59" s="33"/>
      <c r="C59" s="129" t="s">
        <v>103</v>
      </c>
      <c r="D59" s="130"/>
      <c r="E59" s="130"/>
      <c r="F59" s="130"/>
      <c r="G59" s="130"/>
      <c r="H59" s="130"/>
      <c r="I59" s="131" t="s">
        <v>104</v>
      </c>
      <c r="J59" s="131" t="s">
        <v>105</v>
      </c>
      <c r="K59" s="131" t="s">
        <v>106</v>
      </c>
      <c r="L59" s="130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2.9" customHeight="1">
      <c r="A61" s="32"/>
      <c r="B61" s="33"/>
      <c r="C61" s="132" t="s">
        <v>72</v>
      </c>
      <c r="D61" s="34"/>
      <c r="E61" s="34"/>
      <c r="F61" s="34"/>
      <c r="G61" s="34"/>
      <c r="H61" s="34"/>
      <c r="I61" s="75">
        <f>Q82</f>
        <v>0</v>
      </c>
      <c r="J61" s="75">
        <f>R82</f>
        <v>0</v>
      </c>
      <c r="K61" s="75">
        <f>K82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107</v>
      </c>
    </row>
    <row r="62" spans="1:47" s="9" customFormat="1" ht="24.95" customHeight="1">
      <c r="B62" s="133"/>
      <c r="C62" s="134"/>
      <c r="D62" s="135" t="s">
        <v>108</v>
      </c>
      <c r="E62" s="136"/>
      <c r="F62" s="136"/>
      <c r="G62" s="136"/>
      <c r="H62" s="136"/>
      <c r="I62" s="137">
        <f>Q83</f>
        <v>0</v>
      </c>
      <c r="J62" s="137">
        <f>R83</f>
        <v>0</v>
      </c>
      <c r="K62" s="137">
        <f>K83</f>
        <v>0</v>
      </c>
      <c r="L62" s="134"/>
      <c r="M62" s="138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105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105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105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109</v>
      </c>
      <c r="D69" s="34"/>
      <c r="E69" s="34"/>
      <c r="F69" s="34"/>
      <c r="G69" s="34"/>
      <c r="H69" s="34"/>
      <c r="I69" s="34"/>
      <c r="J69" s="34"/>
      <c r="K69" s="34"/>
      <c r="L69" s="34"/>
      <c r="M69" s="105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105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17</v>
      </c>
      <c r="D71" s="34"/>
      <c r="E71" s="34"/>
      <c r="F71" s="34"/>
      <c r="G71" s="34"/>
      <c r="H71" s="34"/>
      <c r="I71" s="34"/>
      <c r="J71" s="34"/>
      <c r="K71" s="34"/>
      <c r="L71" s="34"/>
      <c r="M71" s="105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38" t="str">
        <f>E7</f>
        <v>Oprava EOV v žst. Kolín</v>
      </c>
      <c r="F72" s="339"/>
      <c r="G72" s="339"/>
      <c r="H72" s="339"/>
      <c r="I72" s="34"/>
      <c r="J72" s="34"/>
      <c r="K72" s="34"/>
      <c r="L72" s="34"/>
      <c r="M72" s="105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98</v>
      </c>
      <c r="D73" s="34"/>
      <c r="E73" s="34"/>
      <c r="F73" s="34"/>
      <c r="G73" s="34"/>
      <c r="H73" s="34"/>
      <c r="I73" s="34"/>
      <c r="J73" s="34"/>
      <c r="K73" s="34"/>
      <c r="L73" s="34"/>
      <c r="M73" s="105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291" t="str">
        <f>E9</f>
        <v>01 - Rozvody EOV - ÚOŽI</v>
      </c>
      <c r="F74" s="340"/>
      <c r="G74" s="340"/>
      <c r="H74" s="340"/>
      <c r="I74" s="34"/>
      <c r="J74" s="34"/>
      <c r="K74" s="34"/>
      <c r="L74" s="34"/>
      <c r="M74" s="105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105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22</v>
      </c>
      <c r="D76" s="34"/>
      <c r="E76" s="34"/>
      <c r="F76" s="25" t="str">
        <f>F12</f>
        <v xml:space="preserve"> </v>
      </c>
      <c r="G76" s="34"/>
      <c r="H76" s="34"/>
      <c r="I76" s="27" t="s">
        <v>24</v>
      </c>
      <c r="J76" s="57" t="str">
        <f>IF(J12="","",J12)</f>
        <v>10. 1. 2023</v>
      </c>
      <c r="K76" s="34"/>
      <c r="L76" s="34"/>
      <c r="M76" s="10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10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5.7" customHeight="1">
      <c r="A78" s="32"/>
      <c r="B78" s="33"/>
      <c r="C78" s="27" t="s">
        <v>26</v>
      </c>
      <c r="D78" s="34"/>
      <c r="E78" s="34"/>
      <c r="F78" s="25" t="str">
        <f>E15</f>
        <v xml:space="preserve">Správa železnic, s.o. Přednosta SEE </v>
      </c>
      <c r="G78" s="34"/>
      <c r="H78" s="34"/>
      <c r="I78" s="27" t="s">
        <v>34</v>
      </c>
      <c r="J78" s="30" t="str">
        <f>E21</f>
        <v xml:space="preserve">Správa železnic, s.o. Přednosta SEE </v>
      </c>
      <c r="K78" s="34"/>
      <c r="L78" s="34"/>
      <c r="M78" s="10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5.7" customHeight="1">
      <c r="A79" s="32"/>
      <c r="B79" s="33"/>
      <c r="C79" s="27" t="s">
        <v>32</v>
      </c>
      <c r="D79" s="34"/>
      <c r="E79" s="34"/>
      <c r="F79" s="25" t="str">
        <f>IF(E18="","",E18)</f>
        <v>Vyplň údaj</v>
      </c>
      <c r="G79" s="34"/>
      <c r="H79" s="34"/>
      <c r="I79" s="27" t="s">
        <v>35</v>
      </c>
      <c r="J79" s="30" t="str">
        <f>E24</f>
        <v xml:space="preserve">Správa železnic, s.o. Přednosta SEE </v>
      </c>
      <c r="K79" s="34"/>
      <c r="L79" s="34"/>
      <c r="M79" s="10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10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0" customFormat="1" ht="29.25" customHeight="1">
      <c r="A81" s="139"/>
      <c r="B81" s="140"/>
      <c r="C81" s="141" t="s">
        <v>110</v>
      </c>
      <c r="D81" s="142" t="s">
        <v>57</v>
      </c>
      <c r="E81" s="142" t="s">
        <v>53</v>
      </c>
      <c r="F81" s="142" t="s">
        <v>54</v>
      </c>
      <c r="G81" s="142" t="s">
        <v>111</v>
      </c>
      <c r="H81" s="142" t="s">
        <v>112</v>
      </c>
      <c r="I81" s="142" t="s">
        <v>113</v>
      </c>
      <c r="J81" s="142" t="s">
        <v>114</v>
      </c>
      <c r="K81" s="142" t="s">
        <v>106</v>
      </c>
      <c r="L81" s="143" t="s">
        <v>115</v>
      </c>
      <c r="M81" s="144"/>
      <c r="N81" s="66" t="s">
        <v>20</v>
      </c>
      <c r="O81" s="67" t="s">
        <v>42</v>
      </c>
      <c r="P81" s="67" t="s">
        <v>116</v>
      </c>
      <c r="Q81" s="67" t="s">
        <v>117</v>
      </c>
      <c r="R81" s="67" t="s">
        <v>118</v>
      </c>
      <c r="S81" s="67" t="s">
        <v>119</v>
      </c>
      <c r="T81" s="67" t="s">
        <v>120</v>
      </c>
      <c r="U81" s="67" t="s">
        <v>121</v>
      </c>
      <c r="V81" s="67" t="s">
        <v>122</v>
      </c>
      <c r="W81" s="67" t="s">
        <v>123</v>
      </c>
      <c r="X81" s="67" t="s">
        <v>124</v>
      </c>
      <c r="Y81" s="68" t="s">
        <v>125</v>
      </c>
      <c r="Z81" s="139"/>
      <c r="AA81" s="139"/>
      <c r="AB81" s="139"/>
      <c r="AC81" s="139"/>
      <c r="AD81" s="139"/>
      <c r="AE81" s="139"/>
    </row>
    <row r="82" spans="1:65" s="2" customFormat="1" ht="22.9" customHeight="1">
      <c r="A82" s="32"/>
      <c r="B82" s="33"/>
      <c r="C82" s="73" t="s">
        <v>126</v>
      </c>
      <c r="D82" s="34"/>
      <c r="E82" s="34"/>
      <c r="F82" s="34"/>
      <c r="G82" s="34"/>
      <c r="H82" s="34"/>
      <c r="I82" s="34"/>
      <c r="J82" s="34"/>
      <c r="K82" s="145">
        <f>BK82</f>
        <v>0</v>
      </c>
      <c r="L82" s="34"/>
      <c r="M82" s="37"/>
      <c r="N82" s="69"/>
      <c r="O82" s="146"/>
      <c r="P82" s="70"/>
      <c r="Q82" s="147">
        <f>Q83</f>
        <v>0</v>
      </c>
      <c r="R82" s="147">
        <f>R83</f>
        <v>0</v>
      </c>
      <c r="S82" s="70"/>
      <c r="T82" s="148">
        <f>T83</f>
        <v>0</v>
      </c>
      <c r="U82" s="70"/>
      <c r="V82" s="148">
        <f>V83</f>
        <v>0</v>
      </c>
      <c r="W82" s="70"/>
      <c r="X82" s="148">
        <f>X83</f>
        <v>0</v>
      </c>
      <c r="Y82" s="71"/>
      <c r="Z82" s="32"/>
      <c r="AA82" s="32"/>
      <c r="AB82" s="32"/>
      <c r="AC82" s="32"/>
      <c r="AD82" s="32"/>
      <c r="AE82" s="32"/>
      <c r="AT82" s="15" t="s">
        <v>73</v>
      </c>
      <c r="AU82" s="15" t="s">
        <v>107</v>
      </c>
      <c r="BK82" s="149">
        <f>BK83</f>
        <v>0</v>
      </c>
    </row>
    <row r="83" spans="1:65" s="11" customFormat="1" ht="25.9" customHeight="1">
      <c r="B83" s="150"/>
      <c r="C83" s="151"/>
      <c r="D83" s="152" t="s">
        <v>73</v>
      </c>
      <c r="E83" s="153" t="s">
        <v>127</v>
      </c>
      <c r="F83" s="153" t="s">
        <v>128</v>
      </c>
      <c r="G83" s="151"/>
      <c r="H83" s="151"/>
      <c r="I83" s="154"/>
      <c r="J83" s="154"/>
      <c r="K83" s="155">
        <f>BK83</f>
        <v>0</v>
      </c>
      <c r="L83" s="151"/>
      <c r="M83" s="156"/>
      <c r="N83" s="157"/>
      <c r="O83" s="158"/>
      <c r="P83" s="158"/>
      <c r="Q83" s="159">
        <f>SUM(Q84:Q165)</f>
        <v>0</v>
      </c>
      <c r="R83" s="159">
        <f>SUM(R84:R165)</f>
        <v>0</v>
      </c>
      <c r="S83" s="158"/>
      <c r="T83" s="160">
        <f>SUM(T84:T165)</f>
        <v>0</v>
      </c>
      <c r="U83" s="158"/>
      <c r="V83" s="160">
        <f>SUM(V84:V165)</f>
        <v>0</v>
      </c>
      <c r="W83" s="158"/>
      <c r="X83" s="160">
        <f>SUM(X84:X165)</f>
        <v>0</v>
      </c>
      <c r="Y83" s="161"/>
      <c r="AR83" s="162" t="s">
        <v>129</v>
      </c>
      <c r="AT83" s="163" t="s">
        <v>73</v>
      </c>
      <c r="AU83" s="163" t="s">
        <v>74</v>
      </c>
      <c r="AY83" s="162" t="s">
        <v>130</v>
      </c>
      <c r="BK83" s="164">
        <f>SUM(BK84:BK165)</f>
        <v>0</v>
      </c>
    </row>
    <row r="84" spans="1:65" s="2" customFormat="1" ht="24.2" customHeight="1">
      <c r="A84" s="32"/>
      <c r="B84" s="33"/>
      <c r="C84" s="165" t="s">
        <v>131</v>
      </c>
      <c r="D84" s="165" t="s">
        <v>132</v>
      </c>
      <c r="E84" s="166" t="s">
        <v>133</v>
      </c>
      <c r="F84" s="167" t="s">
        <v>134</v>
      </c>
      <c r="G84" s="168" t="s">
        <v>135</v>
      </c>
      <c r="H84" s="169">
        <v>478</v>
      </c>
      <c r="I84" s="170"/>
      <c r="J84" s="170"/>
      <c r="K84" s="171">
        <f>ROUND(P84*H84,2)</f>
        <v>0</v>
      </c>
      <c r="L84" s="167" t="s">
        <v>136</v>
      </c>
      <c r="M84" s="37"/>
      <c r="N84" s="172" t="s">
        <v>20</v>
      </c>
      <c r="O84" s="173" t="s">
        <v>43</v>
      </c>
      <c r="P84" s="174">
        <f>I84+J84</f>
        <v>0</v>
      </c>
      <c r="Q84" s="174">
        <f>ROUND(I84*H84,2)</f>
        <v>0</v>
      </c>
      <c r="R84" s="174">
        <f>ROUND(J84*H84,2)</f>
        <v>0</v>
      </c>
      <c r="S84" s="62"/>
      <c r="T84" s="175">
        <f>S84*H84</f>
        <v>0</v>
      </c>
      <c r="U84" s="175">
        <v>0</v>
      </c>
      <c r="V84" s="175">
        <f>U84*H84</f>
        <v>0</v>
      </c>
      <c r="W84" s="175">
        <v>0</v>
      </c>
      <c r="X84" s="175">
        <f>W84*H84</f>
        <v>0</v>
      </c>
      <c r="Y84" s="176" t="s">
        <v>20</v>
      </c>
      <c r="Z84" s="32"/>
      <c r="AA84" s="32"/>
      <c r="AB84" s="32"/>
      <c r="AC84" s="32"/>
      <c r="AD84" s="32"/>
      <c r="AE84" s="32"/>
      <c r="AR84" s="177" t="s">
        <v>137</v>
      </c>
      <c r="AT84" s="177" t="s">
        <v>132</v>
      </c>
      <c r="AU84" s="177" t="s">
        <v>82</v>
      </c>
      <c r="AY84" s="15" t="s">
        <v>130</v>
      </c>
      <c r="BE84" s="178">
        <f>IF(O84="základní",K84,0)</f>
        <v>0</v>
      </c>
      <c r="BF84" s="178">
        <f>IF(O84="snížená",K84,0)</f>
        <v>0</v>
      </c>
      <c r="BG84" s="178">
        <f>IF(O84="zákl. přenesená",K84,0)</f>
        <v>0</v>
      </c>
      <c r="BH84" s="178">
        <f>IF(O84="sníž. přenesená",K84,0)</f>
        <v>0</v>
      </c>
      <c r="BI84" s="178">
        <f>IF(O84="nulová",K84,0)</f>
        <v>0</v>
      </c>
      <c r="BJ84" s="15" t="s">
        <v>82</v>
      </c>
      <c r="BK84" s="178">
        <f>ROUND(P84*H84,2)</f>
        <v>0</v>
      </c>
      <c r="BL84" s="15" t="s">
        <v>137</v>
      </c>
      <c r="BM84" s="177" t="s">
        <v>138</v>
      </c>
    </row>
    <row r="85" spans="1:65" s="2" customFormat="1" ht="19.5">
      <c r="A85" s="32"/>
      <c r="B85" s="33"/>
      <c r="C85" s="34"/>
      <c r="D85" s="179" t="s">
        <v>139</v>
      </c>
      <c r="E85" s="34"/>
      <c r="F85" s="180" t="s">
        <v>140</v>
      </c>
      <c r="G85" s="34"/>
      <c r="H85" s="34"/>
      <c r="I85" s="181"/>
      <c r="J85" s="181"/>
      <c r="K85" s="34"/>
      <c r="L85" s="34"/>
      <c r="M85" s="37"/>
      <c r="N85" s="182"/>
      <c r="O85" s="183"/>
      <c r="P85" s="62"/>
      <c r="Q85" s="62"/>
      <c r="R85" s="62"/>
      <c r="S85" s="62"/>
      <c r="T85" s="62"/>
      <c r="U85" s="62"/>
      <c r="V85" s="62"/>
      <c r="W85" s="62"/>
      <c r="X85" s="62"/>
      <c r="Y85" s="63"/>
      <c r="Z85" s="32"/>
      <c r="AA85" s="32"/>
      <c r="AB85" s="32"/>
      <c r="AC85" s="32"/>
      <c r="AD85" s="32"/>
      <c r="AE85" s="32"/>
      <c r="AT85" s="15" t="s">
        <v>139</v>
      </c>
      <c r="AU85" s="15" t="s">
        <v>82</v>
      </c>
    </row>
    <row r="86" spans="1:65" s="2" customFormat="1" ht="24.2" customHeight="1">
      <c r="A86" s="32"/>
      <c r="B86" s="33"/>
      <c r="C86" s="165" t="s">
        <v>141</v>
      </c>
      <c r="D86" s="165" t="s">
        <v>132</v>
      </c>
      <c r="E86" s="166" t="s">
        <v>142</v>
      </c>
      <c r="F86" s="167" t="s">
        <v>143</v>
      </c>
      <c r="G86" s="168" t="s">
        <v>135</v>
      </c>
      <c r="H86" s="169">
        <v>18</v>
      </c>
      <c r="I86" s="170"/>
      <c r="J86" s="170"/>
      <c r="K86" s="171">
        <f>ROUND(P86*H86,2)</f>
        <v>0</v>
      </c>
      <c r="L86" s="167" t="s">
        <v>136</v>
      </c>
      <c r="M86" s="37"/>
      <c r="N86" s="172" t="s">
        <v>20</v>
      </c>
      <c r="O86" s="173" t="s">
        <v>43</v>
      </c>
      <c r="P86" s="174">
        <f>I86+J86</f>
        <v>0</v>
      </c>
      <c r="Q86" s="174">
        <f>ROUND(I86*H86,2)</f>
        <v>0</v>
      </c>
      <c r="R86" s="174">
        <f>ROUND(J86*H86,2)</f>
        <v>0</v>
      </c>
      <c r="S86" s="62"/>
      <c r="T86" s="175">
        <f>S86*H86</f>
        <v>0</v>
      </c>
      <c r="U86" s="175">
        <v>0</v>
      </c>
      <c r="V86" s="175">
        <f>U86*H86</f>
        <v>0</v>
      </c>
      <c r="W86" s="175">
        <v>0</v>
      </c>
      <c r="X86" s="175">
        <f>W86*H86</f>
        <v>0</v>
      </c>
      <c r="Y86" s="176" t="s">
        <v>20</v>
      </c>
      <c r="Z86" s="32"/>
      <c r="AA86" s="32"/>
      <c r="AB86" s="32"/>
      <c r="AC86" s="32"/>
      <c r="AD86" s="32"/>
      <c r="AE86" s="32"/>
      <c r="AR86" s="177" t="s">
        <v>137</v>
      </c>
      <c r="AT86" s="177" t="s">
        <v>132</v>
      </c>
      <c r="AU86" s="177" t="s">
        <v>82</v>
      </c>
      <c r="AY86" s="15" t="s">
        <v>130</v>
      </c>
      <c r="BE86" s="178">
        <f>IF(O86="základní",K86,0)</f>
        <v>0</v>
      </c>
      <c r="BF86" s="178">
        <f>IF(O86="snížená",K86,0)</f>
        <v>0</v>
      </c>
      <c r="BG86" s="178">
        <f>IF(O86="zákl. přenesená",K86,0)</f>
        <v>0</v>
      </c>
      <c r="BH86" s="178">
        <f>IF(O86="sníž. přenesená",K86,0)</f>
        <v>0</v>
      </c>
      <c r="BI86" s="178">
        <f>IF(O86="nulová",K86,0)</f>
        <v>0</v>
      </c>
      <c r="BJ86" s="15" t="s">
        <v>82</v>
      </c>
      <c r="BK86" s="178">
        <f>ROUND(P86*H86,2)</f>
        <v>0</v>
      </c>
      <c r="BL86" s="15" t="s">
        <v>137</v>
      </c>
      <c r="BM86" s="177" t="s">
        <v>144</v>
      </c>
    </row>
    <row r="87" spans="1:65" s="2" customFormat="1" ht="19.5">
      <c r="A87" s="32"/>
      <c r="B87" s="33"/>
      <c r="C87" s="34"/>
      <c r="D87" s="179" t="s">
        <v>139</v>
      </c>
      <c r="E87" s="34"/>
      <c r="F87" s="180" t="s">
        <v>145</v>
      </c>
      <c r="G87" s="34"/>
      <c r="H87" s="34"/>
      <c r="I87" s="181"/>
      <c r="J87" s="181"/>
      <c r="K87" s="34"/>
      <c r="L87" s="34"/>
      <c r="M87" s="37"/>
      <c r="N87" s="182"/>
      <c r="O87" s="183"/>
      <c r="P87" s="62"/>
      <c r="Q87" s="62"/>
      <c r="R87" s="62"/>
      <c r="S87" s="62"/>
      <c r="T87" s="62"/>
      <c r="U87" s="62"/>
      <c r="V87" s="62"/>
      <c r="W87" s="62"/>
      <c r="X87" s="62"/>
      <c r="Y87" s="63"/>
      <c r="Z87" s="32"/>
      <c r="AA87" s="32"/>
      <c r="AB87" s="32"/>
      <c r="AC87" s="32"/>
      <c r="AD87" s="32"/>
      <c r="AE87" s="32"/>
      <c r="AT87" s="15" t="s">
        <v>139</v>
      </c>
      <c r="AU87" s="15" t="s">
        <v>82</v>
      </c>
    </row>
    <row r="88" spans="1:65" s="2" customFormat="1" ht="24.2" customHeight="1">
      <c r="A88" s="32"/>
      <c r="B88" s="33"/>
      <c r="C88" s="165" t="s">
        <v>146</v>
      </c>
      <c r="D88" s="165" t="s">
        <v>132</v>
      </c>
      <c r="E88" s="166" t="s">
        <v>147</v>
      </c>
      <c r="F88" s="167" t="s">
        <v>148</v>
      </c>
      <c r="G88" s="168" t="s">
        <v>135</v>
      </c>
      <c r="H88" s="169">
        <v>80</v>
      </c>
      <c r="I88" s="170"/>
      <c r="J88" s="170"/>
      <c r="K88" s="171">
        <f>ROUND(P88*H88,2)</f>
        <v>0</v>
      </c>
      <c r="L88" s="167" t="s">
        <v>136</v>
      </c>
      <c r="M88" s="37"/>
      <c r="N88" s="172" t="s">
        <v>20</v>
      </c>
      <c r="O88" s="173" t="s">
        <v>43</v>
      </c>
      <c r="P88" s="174">
        <f>I88+J88</f>
        <v>0</v>
      </c>
      <c r="Q88" s="174">
        <f>ROUND(I88*H88,2)</f>
        <v>0</v>
      </c>
      <c r="R88" s="174">
        <f>ROUND(J88*H88,2)</f>
        <v>0</v>
      </c>
      <c r="S88" s="62"/>
      <c r="T88" s="175">
        <f>S88*H88</f>
        <v>0</v>
      </c>
      <c r="U88" s="175">
        <v>0</v>
      </c>
      <c r="V88" s="175">
        <f>U88*H88</f>
        <v>0</v>
      </c>
      <c r="W88" s="175">
        <v>0</v>
      </c>
      <c r="X88" s="175">
        <f>W88*H88</f>
        <v>0</v>
      </c>
      <c r="Y88" s="176" t="s">
        <v>20</v>
      </c>
      <c r="Z88" s="32"/>
      <c r="AA88" s="32"/>
      <c r="AB88" s="32"/>
      <c r="AC88" s="32"/>
      <c r="AD88" s="32"/>
      <c r="AE88" s="32"/>
      <c r="AR88" s="177" t="s">
        <v>137</v>
      </c>
      <c r="AT88" s="177" t="s">
        <v>132</v>
      </c>
      <c r="AU88" s="177" t="s">
        <v>82</v>
      </c>
      <c r="AY88" s="15" t="s">
        <v>130</v>
      </c>
      <c r="BE88" s="178">
        <f>IF(O88="základní",K88,0)</f>
        <v>0</v>
      </c>
      <c r="BF88" s="178">
        <f>IF(O88="snížená",K88,0)</f>
        <v>0</v>
      </c>
      <c r="BG88" s="178">
        <f>IF(O88="zákl. přenesená",K88,0)</f>
        <v>0</v>
      </c>
      <c r="BH88" s="178">
        <f>IF(O88="sníž. přenesená",K88,0)</f>
        <v>0</v>
      </c>
      <c r="BI88" s="178">
        <f>IF(O88="nulová",K88,0)</f>
        <v>0</v>
      </c>
      <c r="BJ88" s="15" t="s">
        <v>82</v>
      </c>
      <c r="BK88" s="178">
        <f>ROUND(P88*H88,2)</f>
        <v>0</v>
      </c>
      <c r="BL88" s="15" t="s">
        <v>137</v>
      </c>
      <c r="BM88" s="177" t="s">
        <v>149</v>
      </c>
    </row>
    <row r="89" spans="1:65" s="2" customFormat="1" ht="29.25">
      <c r="A89" s="32"/>
      <c r="B89" s="33"/>
      <c r="C89" s="34"/>
      <c r="D89" s="179" t="s">
        <v>139</v>
      </c>
      <c r="E89" s="34"/>
      <c r="F89" s="180" t="s">
        <v>150</v>
      </c>
      <c r="G89" s="34"/>
      <c r="H89" s="34"/>
      <c r="I89" s="181"/>
      <c r="J89" s="181"/>
      <c r="K89" s="34"/>
      <c r="L89" s="34"/>
      <c r="M89" s="37"/>
      <c r="N89" s="182"/>
      <c r="O89" s="183"/>
      <c r="P89" s="62"/>
      <c r="Q89" s="62"/>
      <c r="R89" s="62"/>
      <c r="S89" s="62"/>
      <c r="T89" s="62"/>
      <c r="U89" s="62"/>
      <c r="V89" s="62"/>
      <c r="W89" s="62"/>
      <c r="X89" s="62"/>
      <c r="Y89" s="63"/>
      <c r="Z89" s="32"/>
      <c r="AA89" s="32"/>
      <c r="AB89" s="32"/>
      <c r="AC89" s="32"/>
      <c r="AD89" s="32"/>
      <c r="AE89" s="32"/>
      <c r="AT89" s="15" t="s">
        <v>139</v>
      </c>
      <c r="AU89" s="15" t="s">
        <v>82</v>
      </c>
    </row>
    <row r="90" spans="1:65" s="2" customFormat="1" ht="24">
      <c r="A90" s="32"/>
      <c r="B90" s="33"/>
      <c r="C90" s="165" t="s">
        <v>151</v>
      </c>
      <c r="D90" s="165" t="s">
        <v>132</v>
      </c>
      <c r="E90" s="166" t="s">
        <v>152</v>
      </c>
      <c r="F90" s="167" t="s">
        <v>153</v>
      </c>
      <c r="G90" s="168" t="s">
        <v>154</v>
      </c>
      <c r="H90" s="169">
        <v>10</v>
      </c>
      <c r="I90" s="170"/>
      <c r="J90" s="170"/>
      <c r="K90" s="171">
        <f>ROUND(P90*H90,2)</f>
        <v>0</v>
      </c>
      <c r="L90" s="167" t="s">
        <v>136</v>
      </c>
      <c r="M90" s="37"/>
      <c r="N90" s="172" t="s">
        <v>20</v>
      </c>
      <c r="O90" s="173" t="s">
        <v>43</v>
      </c>
      <c r="P90" s="174">
        <f>I90+J90</f>
        <v>0</v>
      </c>
      <c r="Q90" s="174">
        <f>ROUND(I90*H90,2)</f>
        <v>0</v>
      </c>
      <c r="R90" s="174">
        <f>ROUND(J90*H90,2)</f>
        <v>0</v>
      </c>
      <c r="S90" s="62"/>
      <c r="T90" s="175">
        <f>S90*H90</f>
        <v>0</v>
      </c>
      <c r="U90" s="175">
        <v>0</v>
      </c>
      <c r="V90" s="175">
        <f>U90*H90</f>
        <v>0</v>
      </c>
      <c r="W90" s="175">
        <v>0</v>
      </c>
      <c r="X90" s="175">
        <f>W90*H90</f>
        <v>0</v>
      </c>
      <c r="Y90" s="176" t="s">
        <v>20</v>
      </c>
      <c r="Z90" s="32"/>
      <c r="AA90" s="32"/>
      <c r="AB90" s="32"/>
      <c r="AC90" s="32"/>
      <c r="AD90" s="32"/>
      <c r="AE90" s="32"/>
      <c r="AR90" s="177" t="s">
        <v>137</v>
      </c>
      <c r="AT90" s="177" t="s">
        <v>132</v>
      </c>
      <c r="AU90" s="177" t="s">
        <v>82</v>
      </c>
      <c r="AY90" s="15" t="s">
        <v>130</v>
      </c>
      <c r="BE90" s="178">
        <f>IF(O90="základní",K90,0)</f>
        <v>0</v>
      </c>
      <c r="BF90" s="178">
        <f>IF(O90="snížená",K90,0)</f>
        <v>0</v>
      </c>
      <c r="BG90" s="178">
        <f>IF(O90="zákl. přenesená",K90,0)</f>
        <v>0</v>
      </c>
      <c r="BH90" s="178">
        <f>IF(O90="sníž. přenesená",K90,0)</f>
        <v>0</v>
      </c>
      <c r="BI90" s="178">
        <f>IF(O90="nulová",K90,0)</f>
        <v>0</v>
      </c>
      <c r="BJ90" s="15" t="s">
        <v>82</v>
      </c>
      <c r="BK90" s="178">
        <f>ROUND(P90*H90,2)</f>
        <v>0</v>
      </c>
      <c r="BL90" s="15" t="s">
        <v>137</v>
      </c>
      <c r="BM90" s="177" t="s">
        <v>155</v>
      </c>
    </row>
    <row r="91" spans="1:65" s="2" customFormat="1" ht="11.25">
      <c r="A91" s="32"/>
      <c r="B91" s="33"/>
      <c r="C91" s="34"/>
      <c r="D91" s="179" t="s">
        <v>139</v>
      </c>
      <c r="E91" s="34"/>
      <c r="F91" s="180" t="s">
        <v>153</v>
      </c>
      <c r="G91" s="34"/>
      <c r="H91" s="34"/>
      <c r="I91" s="181"/>
      <c r="J91" s="181"/>
      <c r="K91" s="34"/>
      <c r="L91" s="34"/>
      <c r="M91" s="37"/>
      <c r="N91" s="182"/>
      <c r="O91" s="183"/>
      <c r="P91" s="62"/>
      <c r="Q91" s="62"/>
      <c r="R91" s="62"/>
      <c r="S91" s="62"/>
      <c r="T91" s="62"/>
      <c r="U91" s="62"/>
      <c r="V91" s="62"/>
      <c r="W91" s="62"/>
      <c r="X91" s="62"/>
      <c r="Y91" s="63"/>
      <c r="Z91" s="32"/>
      <c r="AA91" s="32"/>
      <c r="AB91" s="32"/>
      <c r="AC91" s="32"/>
      <c r="AD91" s="32"/>
      <c r="AE91" s="32"/>
      <c r="AT91" s="15" t="s">
        <v>139</v>
      </c>
      <c r="AU91" s="15" t="s">
        <v>82</v>
      </c>
    </row>
    <row r="92" spans="1:65" s="2" customFormat="1" ht="24.2" customHeight="1">
      <c r="A92" s="32"/>
      <c r="B92" s="33"/>
      <c r="C92" s="184" t="s">
        <v>156</v>
      </c>
      <c r="D92" s="184" t="s">
        <v>157</v>
      </c>
      <c r="E92" s="185" t="s">
        <v>158</v>
      </c>
      <c r="F92" s="186" t="s">
        <v>159</v>
      </c>
      <c r="G92" s="187" t="s">
        <v>135</v>
      </c>
      <c r="H92" s="188">
        <v>478</v>
      </c>
      <c r="I92" s="189"/>
      <c r="J92" s="190"/>
      <c r="K92" s="191">
        <f>ROUND(P92*H92,2)</f>
        <v>0</v>
      </c>
      <c r="L92" s="186" t="s">
        <v>136</v>
      </c>
      <c r="M92" s="192"/>
      <c r="N92" s="193" t="s">
        <v>20</v>
      </c>
      <c r="O92" s="173" t="s">
        <v>43</v>
      </c>
      <c r="P92" s="174">
        <f>I92+J92</f>
        <v>0</v>
      </c>
      <c r="Q92" s="174">
        <f>ROUND(I92*H92,2)</f>
        <v>0</v>
      </c>
      <c r="R92" s="174">
        <f>ROUND(J92*H92,2)</f>
        <v>0</v>
      </c>
      <c r="S92" s="62"/>
      <c r="T92" s="175">
        <f>S92*H92</f>
        <v>0</v>
      </c>
      <c r="U92" s="175">
        <v>0</v>
      </c>
      <c r="V92" s="175">
        <f>U92*H92</f>
        <v>0</v>
      </c>
      <c r="W92" s="175">
        <v>0</v>
      </c>
      <c r="X92" s="175">
        <f>W92*H92</f>
        <v>0</v>
      </c>
      <c r="Y92" s="176" t="s">
        <v>20</v>
      </c>
      <c r="Z92" s="32"/>
      <c r="AA92" s="32"/>
      <c r="AB92" s="32"/>
      <c r="AC92" s="32"/>
      <c r="AD92" s="32"/>
      <c r="AE92" s="32"/>
      <c r="AR92" s="177" t="s">
        <v>137</v>
      </c>
      <c r="AT92" s="177" t="s">
        <v>157</v>
      </c>
      <c r="AU92" s="177" t="s">
        <v>82</v>
      </c>
      <c r="AY92" s="15" t="s">
        <v>130</v>
      </c>
      <c r="BE92" s="178">
        <f>IF(O92="základní",K92,0)</f>
        <v>0</v>
      </c>
      <c r="BF92" s="178">
        <f>IF(O92="snížená",K92,0)</f>
        <v>0</v>
      </c>
      <c r="BG92" s="178">
        <f>IF(O92="zákl. přenesená",K92,0)</f>
        <v>0</v>
      </c>
      <c r="BH92" s="178">
        <f>IF(O92="sníž. přenesená",K92,0)</f>
        <v>0</v>
      </c>
      <c r="BI92" s="178">
        <f>IF(O92="nulová",K92,0)</f>
        <v>0</v>
      </c>
      <c r="BJ92" s="15" t="s">
        <v>82</v>
      </c>
      <c r="BK92" s="178">
        <f>ROUND(P92*H92,2)</f>
        <v>0</v>
      </c>
      <c r="BL92" s="15" t="s">
        <v>137</v>
      </c>
      <c r="BM92" s="177" t="s">
        <v>160</v>
      </c>
    </row>
    <row r="93" spans="1:65" s="2" customFormat="1" ht="11.25">
      <c r="A93" s="32"/>
      <c r="B93" s="33"/>
      <c r="C93" s="34"/>
      <c r="D93" s="179" t="s">
        <v>139</v>
      </c>
      <c r="E93" s="34"/>
      <c r="F93" s="180" t="s">
        <v>159</v>
      </c>
      <c r="G93" s="34"/>
      <c r="H93" s="34"/>
      <c r="I93" s="181"/>
      <c r="J93" s="181"/>
      <c r="K93" s="34"/>
      <c r="L93" s="34"/>
      <c r="M93" s="37"/>
      <c r="N93" s="182"/>
      <c r="O93" s="183"/>
      <c r="P93" s="62"/>
      <c r="Q93" s="62"/>
      <c r="R93" s="62"/>
      <c r="S93" s="62"/>
      <c r="T93" s="62"/>
      <c r="U93" s="62"/>
      <c r="V93" s="62"/>
      <c r="W93" s="62"/>
      <c r="X93" s="62"/>
      <c r="Y93" s="63"/>
      <c r="Z93" s="32"/>
      <c r="AA93" s="32"/>
      <c r="AB93" s="32"/>
      <c r="AC93" s="32"/>
      <c r="AD93" s="32"/>
      <c r="AE93" s="32"/>
      <c r="AT93" s="15" t="s">
        <v>139</v>
      </c>
      <c r="AU93" s="15" t="s">
        <v>82</v>
      </c>
    </row>
    <row r="94" spans="1:65" s="2" customFormat="1" ht="16.5" customHeight="1">
      <c r="A94" s="32"/>
      <c r="B94" s="33"/>
      <c r="C94" s="184" t="s">
        <v>8</v>
      </c>
      <c r="D94" s="184" t="s">
        <v>157</v>
      </c>
      <c r="E94" s="185" t="s">
        <v>161</v>
      </c>
      <c r="F94" s="186" t="s">
        <v>162</v>
      </c>
      <c r="G94" s="187" t="s">
        <v>135</v>
      </c>
      <c r="H94" s="188">
        <v>18</v>
      </c>
      <c r="I94" s="189"/>
      <c r="J94" s="190"/>
      <c r="K94" s="191">
        <f>ROUND(P94*H94,2)</f>
        <v>0</v>
      </c>
      <c r="L94" s="186" t="s">
        <v>20</v>
      </c>
      <c r="M94" s="192"/>
      <c r="N94" s="193" t="s">
        <v>20</v>
      </c>
      <c r="O94" s="173" t="s">
        <v>43</v>
      </c>
      <c r="P94" s="174">
        <f>I94+J94</f>
        <v>0</v>
      </c>
      <c r="Q94" s="174">
        <f>ROUND(I94*H94,2)</f>
        <v>0</v>
      </c>
      <c r="R94" s="174">
        <f>ROUND(J94*H94,2)</f>
        <v>0</v>
      </c>
      <c r="S94" s="62"/>
      <c r="T94" s="175">
        <f>S94*H94</f>
        <v>0</v>
      </c>
      <c r="U94" s="175">
        <v>0</v>
      </c>
      <c r="V94" s="175">
        <f>U94*H94</f>
        <v>0</v>
      </c>
      <c r="W94" s="175">
        <v>0</v>
      </c>
      <c r="X94" s="175">
        <f>W94*H94</f>
        <v>0</v>
      </c>
      <c r="Y94" s="176" t="s">
        <v>20</v>
      </c>
      <c r="Z94" s="32"/>
      <c r="AA94" s="32"/>
      <c r="AB94" s="32"/>
      <c r="AC94" s="32"/>
      <c r="AD94" s="32"/>
      <c r="AE94" s="32"/>
      <c r="AR94" s="177" t="s">
        <v>137</v>
      </c>
      <c r="AT94" s="177" t="s">
        <v>157</v>
      </c>
      <c r="AU94" s="177" t="s">
        <v>82</v>
      </c>
      <c r="AY94" s="15" t="s">
        <v>130</v>
      </c>
      <c r="BE94" s="178">
        <f>IF(O94="základní",K94,0)</f>
        <v>0</v>
      </c>
      <c r="BF94" s="178">
        <f>IF(O94="snížená",K94,0)</f>
        <v>0</v>
      </c>
      <c r="BG94" s="178">
        <f>IF(O94="zákl. přenesená",K94,0)</f>
        <v>0</v>
      </c>
      <c r="BH94" s="178">
        <f>IF(O94="sníž. přenesená",K94,0)</f>
        <v>0</v>
      </c>
      <c r="BI94" s="178">
        <f>IF(O94="nulová",K94,0)</f>
        <v>0</v>
      </c>
      <c r="BJ94" s="15" t="s">
        <v>82</v>
      </c>
      <c r="BK94" s="178">
        <f>ROUND(P94*H94,2)</f>
        <v>0</v>
      </c>
      <c r="BL94" s="15" t="s">
        <v>137</v>
      </c>
      <c r="BM94" s="177" t="s">
        <v>163</v>
      </c>
    </row>
    <row r="95" spans="1:65" s="2" customFormat="1" ht="11.25">
      <c r="A95" s="32"/>
      <c r="B95" s="33"/>
      <c r="C95" s="34"/>
      <c r="D95" s="179" t="s">
        <v>139</v>
      </c>
      <c r="E95" s="34"/>
      <c r="F95" s="180" t="s">
        <v>162</v>
      </c>
      <c r="G95" s="34"/>
      <c r="H95" s="34"/>
      <c r="I95" s="181"/>
      <c r="J95" s="181"/>
      <c r="K95" s="34"/>
      <c r="L95" s="34"/>
      <c r="M95" s="37"/>
      <c r="N95" s="182"/>
      <c r="O95" s="183"/>
      <c r="P95" s="62"/>
      <c r="Q95" s="62"/>
      <c r="R95" s="62"/>
      <c r="S95" s="62"/>
      <c r="T95" s="62"/>
      <c r="U95" s="62"/>
      <c r="V95" s="62"/>
      <c r="W95" s="62"/>
      <c r="X95" s="62"/>
      <c r="Y95" s="63"/>
      <c r="Z95" s="32"/>
      <c r="AA95" s="32"/>
      <c r="AB95" s="32"/>
      <c r="AC95" s="32"/>
      <c r="AD95" s="32"/>
      <c r="AE95" s="32"/>
      <c r="AT95" s="15" t="s">
        <v>139</v>
      </c>
      <c r="AU95" s="15" t="s">
        <v>82</v>
      </c>
    </row>
    <row r="96" spans="1:65" s="2" customFormat="1" ht="87.75">
      <c r="A96" s="32"/>
      <c r="B96" s="33"/>
      <c r="C96" s="34"/>
      <c r="D96" s="179" t="s">
        <v>164</v>
      </c>
      <c r="E96" s="34"/>
      <c r="F96" s="194" t="s">
        <v>165</v>
      </c>
      <c r="G96" s="34"/>
      <c r="H96" s="34"/>
      <c r="I96" s="181"/>
      <c r="J96" s="181"/>
      <c r="K96" s="34"/>
      <c r="L96" s="34"/>
      <c r="M96" s="37"/>
      <c r="N96" s="182"/>
      <c r="O96" s="183"/>
      <c r="P96" s="62"/>
      <c r="Q96" s="62"/>
      <c r="R96" s="62"/>
      <c r="S96" s="62"/>
      <c r="T96" s="62"/>
      <c r="U96" s="62"/>
      <c r="V96" s="62"/>
      <c r="W96" s="62"/>
      <c r="X96" s="62"/>
      <c r="Y96" s="63"/>
      <c r="Z96" s="32"/>
      <c r="AA96" s="32"/>
      <c r="AB96" s="32"/>
      <c r="AC96" s="32"/>
      <c r="AD96" s="32"/>
      <c r="AE96" s="32"/>
      <c r="AT96" s="15" t="s">
        <v>164</v>
      </c>
      <c r="AU96" s="15" t="s">
        <v>82</v>
      </c>
    </row>
    <row r="97" spans="1:65" s="2" customFormat="1" ht="24.2" customHeight="1">
      <c r="A97" s="32"/>
      <c r="B97" s="33"/>
      <c r="C97" s="165" t="s">
        <v>82</v>
      </c>
      <c r="D97" s="165" t="s">
        <v>132</v>
      </c>
      <c r="E97" s="166" t="s">
        <v>166</v>
      </c>
      <c r="F97" s="167" t="s">
        <v>167</v>
      </c>
      <c r="G97" s="168" t="s">
        <v>135</v>
      </c>
      <c r="H97" s="169">
        <v>4596</v>
      </c>
      <c r="I97" s="170"/>
      <c r="J97" s="170"/>
      <c r="K97" s="171">
        <f>ROUND(P97*H97,2)</f>
        <v>0</v>
      </c>
      <c r="L97" s="167" t="s">
        <v>136</v>
      </c>
      <c r="M97" s="37"/>
      <c r="N97" s="172" t="s">
        <v>20</v>
      </c>
      <c r="O97" s="173" t="s">
        <v>43</v>
      </c>
      <c r="P97" s="174">
        <f>I97+J97</f>
        <v>0</v>
      </c>
      <c r="Q97" s="174">
        <f>ROUND(I97*H97,2)</f>
        <v>0</v>
      </c>
      <c r="R97" s="174">
        <f>ROUND(J97*H97,2)</f>
        <v>0</v>
      </c>
      <c r="S97" s="62"/>
      <c r="T97" s="175">
        <f>S97*H97</f>
        <v>0</v>
      </c>
      <c r="U97" s="175">
        <v>0</v>
      </c>
      <c r="V97" s="175">
        <f>U97*H97</f>
        <v>0</v>
      </c>
      <c r="W97" s="175">
        <v>0</v>
      </c>
      <c r="X97" s="175">
        <f>W97*H97</f>
        <v>0</v>
      </c>
      <c r="Y97" s="176" t="s">
        <v>20</v>
      </c>
      <c r="Z97" s="32"/>
      <c r="AA97" s="32"/>
      <c r="AB97" s="32"/>
      <c r="AC97" s="32"/>
      <c r="AD97" s="32"/>
      <c r="AE97" s="32"/>
      <c r="AR97" s="177" t="s">
        <v>137</v>
      </c>
      <c r="AT97" s="177" t="s">
        <v>132</v>
      </c>
      <c r="AU97" s="177" t="s">
        <v>82</v>
      </c>
      <c r="AY97" s="15" t="s">
        <v>130</v>
      </c>
      <c r="BE97" s="178">
        <f>IF(O97="základní",K97,0)</f>
        <v>0</v>
      </c>
      <c r="BF97" s="178">
        <f>IF(O97="snížená",K97,0)</f>
        <v>0</v>
      </c>
      <c r="BG97" s="178">
        <f>IF(O97="zákl. přenesená",K97,0)</f>
        <v>0</v>
      </c>
      <c r="BH97" s="178">
        <f>IF(O97="sníž. přenesená",K97,0)</f>
        <v>0</v>
      </c>
      <c r="BI97" s="178">
        <f>IF(O97="nulová",K97,0)</f>
        <v>0</v>
      </c>
      <c r="BJ97" s="15" t="s">
        <v>82</v>
      </c>
      <c r="BK97" s="178">
        <f>ROUND(P97*H97,2)</f>
        <v>0</v>
      </c>
      <c r="BL97" s="15" t="s">
        <v>137</v>
      </c>
      <c r="BM97" s="177" t="s">
        <v>168</v>
      </c>
    </row>
    <row r="98" spans="1:65" s="2" customFormat="1" ht="11.25">
      <c r="A98" s="32"/>
      <c r="B98" s="33"/>
      <c r="C98" s="34"/>
      <c r="D98" s="179" t="s">
        <v>139</v>
      </c>
      <c r="E98" s="34"/>
      <c r="F98" s="180" t="s">
        <v>169</v>
      </c>
      <c r="G98" s="34"/>
      <c r="H98" s="34"/>
      <c r="I98" s="181"/>
      <c r="J98" s="181"/>
      <c r="K98" s="34"/>
      <c r="L98" s="34"/>
      <c r="M98" s="37"/>
      <c r="N98" s="182"/>
      <c r="O98" s="183"/>
      <c r="P98" s="62"/>
      <c r="Q98" s="62"/>
      <c r="R98" s="62"/>
      <c r="S98" s="62"/>
      <c r="T98" s="62"/>
      <c r="U98" s="62"/>
      <c r="V98" s="62"/>
      <c r="W98" s="62"/>
      <c r="X98" s="62"/>
      <c r="Y98" s="63"/>
      <c r="Z98" s="32"/>
      <c r="AA98" s="32"/>
      <c r="AB98" s="32"/>
      <c r="AC98" s="32"/>
      <c r="AD98" s="32"/>
      <c r="AE98" s="32"/>
      <c r="AT98" s="15" t="s">
        <v>139</v>
      </c>
      <c r="AU98" s="15" t="s">
        <v>82</v>
      </c>
    </row>
    <row r="99" spans="1:65" s="2" customFormat="1" ht="24.2" customHeight="1">
      <c r="A99" s="32"/>
      <c r="B99" s="33"/>
      <c r="C99" s="184" t="s">
        <v>84</v>
      </c>
      <c r="D99" s="184" t="s">
        <v>157</v>
      </c>
      <c r="E99" s="185" t="s">
        <v>170</v>
      </c>
      <c r="F99" s="186" t="s">
        <v>171</v>
      </c>
      <c r="G99" s="187" t="s">
        <v>135</v>
      </c>
      <c r="H99" s="188">
        <v>4596</v>
      </c>
      <c r="I99" s="189"/>
      <c r="J99" s="190"/>
      <c r="K99" s="191">
        <f>ROUND(P99*H99,2)</f>
        <v>0</v>
      </c>
      <c r="L99" s="186" t="s">
        <v>136</v>
      </c>
      <c r="M99" s="192"/>
      <c r="N99" s="193" t="s">
        <v>20</v>
      </c>
      <c r="O99" s="173" t="s">
        <v>43</v>
      </c>
      <c r="P99" s="174">
        <f>I99+J99</f>
        <v>0</v>
      </c>
      <c r="Q99" s="174">
        <f>ROUND(I99*H99,2)</f>
        <v>0</v>
      </c>
      <c r="R99" s="174">
        <f>ROUND(J99*H99,2)</f>
        <v>0</v>
      </c>
      <c r="S99" s="62"/>
      <c r="T99" s="175">
        <f>S99*H99</f>
        <v>0</v>
      </c>
      <c r="U99" s="175">
        <v>0</v>
      </c>
      <c r="V99" s="175">
        <f>U99*H99</f>
        <v>0</v>
      </c>
      <c r="W99" s="175">
        <v>0</v>
      </c>
      <c r="X99" s="175">
        <f>W99*H99</f>
        <v>0</v>
      </c>
      <c r="Y99" s="176" t="s">
        <v>20</v>
      </c>
      <c r="Z99" s="32"/>
      <c r="AA99" s="32"/>
      <c r="AB99" s="32"/>
      <c r="AC99" s="32"/>
      <c r="AD99" s="32"/>
      <c r="AE99" s="32"/>
      <c r="AR99" s="177" t="s">
        <v>137</v>
      </c>
      <c r="AT99" s="177" t="s">
        <v>157</v>
      </c>
      <c r="AU99" s="177" t="s">
        <v>82</v>
      </c>
      <c r="AY99" s="15" t="s">
        <v>130</v>
      </c>
      <c r="BE99" s="178">
        <f>IF(O99="základní",K99,0)</f>
        <v>0</v>
      </c>
      <c r="BF99" s="178">
        <f>IF(O99="snížená",K99,0)</f>
        <v>0</v>
      </c>
      <c r="BG99" s="178">
        <f>IF(O99="zákl. přenesená",K99,0)</f>
        <v>0</v>
      </c>
      <c r="BH99" s="178">
        <f>IF(O99="sníž. přenesená",K99,0)</f>
        <v>0</v>
      </c>
      <c r="BI99" s="178">
        <f>IF(O99="nulová",K99,0)</f>
        <v>0</v>
      </c>
      <c r="BJ99" s="15" t="s">
        <v>82</v>
      </c>
      <c r="BK99" s="178">
        <f>ROUND(P99*H99,2)</f>
        <v>0</v>
      </c>
      <c r="BL99" s="15" t="s">
        <v>137</v>
      </c>
      <c r="BM99" s="177" t="s">
        <v>172</v>
      </c>
    </row>
    <row r="100" spans="1:65" s="2" customFormat="1" ht="11.25">
      <c r="A100" s="32"/>
      <c r="B100" s="33"/>
      <c r="C100" s="34"/>
      <c r="D100" s="179" t="s">
        <v>139</v>
      </c>
      <c r="E100" s="34"/>
      <c r="F100" s="180" t="s">
        <v>171</v>
      </c>
      <c r="G100" s="34"/>
      <c r="H100" s="34"/>
      <c r="I100" s="181"/>
      <c r="J100" s="181"/>
      <c r="K100" s="34"/>
      <c r="L100" s="34"/>
      <c r="M100" s="37"/>
      <c r="N100" s="182"/>
      <c r="O100" s="183"/>
      <c r="P100" s="62"/>
      <c r="Q100" s="62"/>
      <c r="R100" s="62"/>
      <c r="S100" s="62"/>
      <c r="T100" s="62"/>
      <c r="U100" s="62"/>
      <c r="V100" s="62"/>
      <c r="W100" s="62"/>
      <c r="X100" s="62"/>
      <c r="Y100" s="63"/>
      <c r="Z100" s="32"/>
      <c r="AA100" s="32"/>
      <c r="AB100" s="32"/>
      <c r="AC100" s="32"/>
      <c r="AD100" s="32"/>
      <c r="AE100" s="32"/>
      <c r="AT100" s="15" t="s">
        <v>139</v>
      </c>
      <c r="AU100" s="15" t="s">
        <v>82</v>
      </c>
    </row>
    <row r="101" spans="1:65" s="2" customFormat="1" ht="24.2" customHeight="1">
      <c r="A101" s="32"/>
      <c r="B101" s="33"/>
      <c r="C101" s="184" t="s">
        <v>173</v>
      </c>
      <c r="D101" s="184" t="s">
        <v>157</v>
      </c>
      <c r="E101" s="185" t="s">
        <v>174</v>
      </c>
      <c r="F101" s="186" t="s">
        <v>175</v>
      </c>
      <c r="G101" s="187" t="s">
        <v>154</v>
      </c>
      <c r="H101" s="188">
        <v>7</v>
      </c>
      <c r="I101" s="189"/>
      <c r="J101" s="190"/>
      <c r="K101" s="191">
        <f>ROUND(P101*H101,2)</f>
        <v>0</v>
      </c>
      <c r="L101" s="186" t="s">
        <v>136</v>
      </c>
      <c r="M101" s="192"/>
      <c r="N101" s="193" t="s">
        <v>20</v>
      </c>
      <c r="O101" s="173" t="s">
        <v>43</v>
      </c>
      <c r="P101" s="174">
        <f>I101+J101</f>
        <v>0</v>
      </c>
      <c r="Q101" s="174">
        <f>ROUND(I101*H101,2)</f>
        <v>0</v>
      </c>
      <c r="R101" s="174">
        <f>ROUND(J101*H101,2)</f>
        <v>0</v>
      </c>
      <c r="S101" s="62"/>
      <c r="T101" s="175">
        <f>S101*H101</f>
        <v>0</v>
      </c>
      <c r="U101" s="175">
        <v>0</v>
      </c>
      <c r="V101" s="175">
        <f>U101*H101</f>
        <v>0</v>
      </c>
      <c r="W101" s="175">
        <v>0</v>
      </c>
      <c r="X101" s="175">
        <f>W101*H101</f>
        <v>0</v>
      </c>
      <c r="Y101" s="176" t="s">
        <v>20</v>
      </c>
      <c r="Z101" s="32"/>
      <c r="AA101" s="32"/>
      <c r="AB101" s="32"/>
      <c r="AC101" s="32"/>
      <c r="AD101" s="32"/>
      <c r="AE101" s="32"/>
      <c r="AR101" s="177" t="s">
        <v>137</v>
      </c>
      <c r="AT101" s="177" t="s">
        <v>157</v>
      </c>
      <c r="AU101" s="177" t="s">
        <v>82</v>
      </c>
      <c r="AY101" s="15" t="s">
        <v>130</v>
      </c>
      <c r="BE101" s="178">
        <f>IF(O101="základní",K101,0)</f>
        <v>0</v>
      </c>
      <c r="BF101" s="178">
        <f>IF(O101="snížená",K101,0)</f>
        <v>0</v>
      </c>
      <c r="BG101" s="178">
        <f>IF(O101="zákl. přenesená",K101,0)</f>
        <v>0</v>
      </c>
      <c r="BH101" s="178">
        <f>IF(O101="sníž. přenesená",K101,0)</f>
        <v>0</v>
      </c>
      <c r="BI101" s="178">
        <f>IF(O101="nulová",K101,0)</f>
        <v>0</v>
      </c>
      <c r="BJ101" s="15" t="s">
        <v>82</v>
      </c>
      <c r="BK101" s="178">
        <f>ROUND(P101*H101,2)</f>
        <v>0</v>
      </c>
      <c r="BL101" s="15" t="s">
        <v>137</v>
      </c>
      <c r="BM101" s="177" t="s">
        <v>176</v>
      </c>
    </row>
    <row r="102" spans="1:65" s="2" customFormat="1" ht="11.25">
      <c r="A102" s="32"/>
      <c r="B102" s="33"/>
      <c r="C102" s="34"/>
      <c r="D102" s="179" t="s">
        <v>139</v>
      </c>
      <c r="E102" s="34"/>
      <c r="F102" s="180" t="s">
        <v>175</v>
      </c>
      <c r="G102" s="34"/>
      <c r="H102" s="34"/>
      <c r="I102" s="181"/>
      <c r="J102" s="181"/>
      <c r="K102" s="34"/>
      <c r="L102" s="34"/>
      <c r="M102" s="37"/>
      <c r="N102" s="182"/>
      <c r="O102" s="183"/>
      <c r="P102" s="62"/>
      <c r="Q102" s="62"/>
      <c r="R102" s="62"/>
      <c r="S102" s="62"/>
      <c r="T102" s="62"/>
      <c r="U102" s="62"/>
      <c r="V102" s="62"/>
      <c r="W102" s="62"/>
      <c r="X102" s="62"/>
      <c r="Y102" s="63"/>
      <c r="Z102" s="32"/>
      <c r="AA102" s="32"/>
      <c r="AB102" s="32"/>
      <c r="AC102" s="32"/>
      <c r="AD102" s="32"/>
      <c r="AE102" s="32"/>
      <c r="AT102" s="15" t="s">
        <v>139</v>
      </c>
      <c r="AU102" s="15" t="s">
        <v>82</v>
      </c>
    </row>
    <row r="103" spans="1:65" s="2" customFormat="1" ht="24">
      <c r="A103" s="32"/>
      <c r="B103" s="33"/>
      <c r="C103" s="165" t="s">
        <v>177</v>
      </c>
      <c r="D103" s="165" t="s">
        <v>132</v>
      </c>
      <c r="E103" s="166" t="s">
        <v>178</v>
      </c>
      <c r="F103" s="167" t="s">
        <v>179</v>
      </c>
      <c r="G103" s="168" t="s">
        <v>154</v>
      </c>
      <c r="H103" s="169">
        <v>175</v>
      </c>
      <c r="I103" s="170"/>
      <c r="J103" s="170"/>
      <c r="K103" s="171">
        <f>ROUND(P103*H103,2)</f>
        <v>0</v>
      </c>
      <c r="L103" s="167" t="s">
        <v>136</v>
      </c>
      <c r="M103" s="37"/>
      <c r="N103" s="172" t="s">
        <v>20</v>
      </c>
      <c r="O103" s="173" t="s">
        <v>43</v>
      </c>
      <c r="P103" s="174">
        <f>I103+J103</f>
        <v>0</v>
      </c>
      <c r="Q103" s="174">
        <f>ROUND(I103*H103,2)</f>
        <v>0</v>
      </c>
      <c r="R103" s="174">
        <f>ROUND(J103*H103,2)</f>
        <v>0</v>
      </c>
      <c r="S103" s="62"/>
      <c r="T103" s="175">
        <f>S103*H103</f>
        <v>0</v>
      </c>
      <c r="U103" s="175">
        <v>0</v>
      </c>
      <c r="V103" s="175">
        <f>U103*H103</f>
        <v>0</v>
      </c>
      <c r="W103" s="175">
        <v>0</v>
      </c>
      <c r="X103" s="175">
        <f>W103*H103</f>
        <v>0</v>
      </c>
      <c r="Y103" s="176" t="s">
        <v>20</v>
      </c>
      <c r="Z103" s="32"/>
      <c r="AA103" s="32"/>
      <c r="AB103" s="32"/>
      <c r="AC103" s="32"/>
      <c r="AD103" s="32"/>
      <c r="AE103" s="32"/>
      <c r="AR103" s="177" t="s">
        <v>137</v>
      </c>
      <c r="AT103" s="177" t="s">
        <v>132</v>
      </c>
      <c r="AU103" s="177" t="s">
        <v>82</v>
      </c>
      <c r="AY103" s="15" t="s">
        <v>130</v>
      </c>
      <c r="BE103" s="178">
        <f>IF(O103="základní",K103,0)</f>
        <v>0</v>
      </c>
      <c r="BF103" s="178">
        <f>IF(O103="snížená",K103,0)</f>
        <v>0</v>
      </c>
      <c r="BG103" s="178">
        <f>IF(O103="zákl. přenesená",K103,0)</f>
        <v>0</v>
      </c>
      <c r="BH103" s="178">
        <f>IF(O103="sníž. přenesená",K103,0)</f>
        <v>0</v>
      </c>
      <c r="BI103" s="178">
        <f>IF(O103="nulová",K103,0)</f>
        <v>0</v>
      </c>
      <c r="BJ103" s="15" t="s">
        <v>82</v>
      </c>
      <c r="BK103" s="178">
        <f>ROUND(P103*H103,2)</f>
        <v>0</v>
      </c>
      <c r="BL103" s="15" t="s">
        <v>137</v>
      </c>
      <c r="BM103" s="177" t="s">
        <v>180</v>
      </c>
    </row>
    <row r="104" spans="1:65" s="2" customFormat="1" ht="29.25">
      <c r="A104" s="32"/>
      <c r="B104" s="33"/>
      <c r="C104" s="34"/>
      <c r="D104" s="179" t="s">
        <v>139</v>
      </c>
      <c r="E104" s="34"/>
      <c r="F104" s="180" t="s">
        <v>181</v>
      </c>
      <c r="G104" s="34"/>
      <c r="H104" s="34"/>
      <c r="I104" s="181"/>
      <c r="J104" s="181"/>
      <c r="K104" s="34"/>
      <c r="L104" s="34"/>
      <c r="M104" s="37"/>
      <c r="N104" s="182"/>
      <c r="O104" s="183"/>
      <c r="P104" s="62"/>
      <c r="Q104" s="62"/>
      <c r="R104" s="62"/>
      <c r="S104" s="62"/>
      <c r="T104" s="62"/>
      <c r="U104" s="62"/>
      <c r="V104" s="62"/>
      <c r="W104" s="62"/>
      <c r="X104" s="62"/>
      <c r="Y104" s="63"/>
      <c r="Z104" s="32"/>
      <c r="AA104" s="32"/>
      <c r="AB104" s="32"/>
      <c r="AC104" s="32"/>
      <c r="AD104" s="32"/>
      <c r="AE104" s="32"/>
      <c r="AT104" s="15" t="s">
        <v>139</v>
      </c>
      <c r="AU104" s="15" t="s">
        <v>82</v>
      </c>
    </row>
    <row r="105" spans="1:65" s="2" customFormat="1" ht="24">
      <c r="A105" s="32"/>
      <c r="B105" s="33"/>
      <c r="C105" s="165" t="s">
        <v>182</v>
      </c>
      <c r="D105" s="165" t="s">
        <v>132</v>
      </c>
      <c r="E105" s="166" t="s">
        <v>183</v>
      </c>
      <c r="F105" s="167" t="s">
        <v>184</v>
      </c>
      <c r="G105" s="168" t="s">
        <v>154</v>
      </c>
      <c r="H105" s="169">
        <v>26</v>
      </c>
      <c r="I105" s="170"/>
      <c r="J105" s="170"/>
      <c r="K105" s="171">
        <f>ROUND(P105*H105,2)</f>
        <v>0</v>
      </c>
      <c r="L105" s="167" t="s">
        <v>136</v>
      </c>
      <c r="M105" s="37"/>
      <c r="N105" s="172" t="s">
        <v>20</v>
      </c>
      <c r="O105" s="173" t="s">
        <v>43</v>
      </c>
      <c r="P105" s="174">
        <f>I105+J105</f>
        <v>0</v>
      </c>
      <c r="Q105" s="174">
        <f>ROUND(I105*H105,2)</f>
        <v>0</v>
      </c>
      <c r="R105" s="174">
        <f>ROUND(J105*H105,2)</f>
        <v>0</v>
      </c>
      <c r="S105" s="62"/>
      <c r="T105" s="175">
        <f>S105*H105</f>
        <v>0</v>
      </c>
      <c r="U105" s="175">
        <v>0</v>
      </c>
      <c r="V105" s="175">
        <f>U105*H105</f>
        <v>0</v>
      </c>
      <c r="W105" s="175">
        <v>0</v>
      </c>
      <c r="X105" s="175">
        <f>W105*H105</f>
        <v>0</v>
      </c>
      <c r="Y105" s="176" t="s">
        <v>20</v>
      </c>
      <c r="Z105" s="32"/>
      <c r="AA105" s="32"/>
      <c r="AB105" s="32"/>
      <c r="AC105" s="32"/>
      <c r="AD105" s="32"/>
      <c r="AE105" s="32"/>
      <c r="AR105" s="177" t="s">
        <v>137</v>
      </c>
      <c r="AT105" s="177" t="s">
        <v>132</v>
      </c>
      <c r="AU105" s="177" t="s">
        <v>82</v>
      </c>
      <c r="AY105" s="15" t="s">
        <v>130</v>
      </c>
      <c r="BE105" s="178">
        <f>IF(O105="základní",K105,0)</f>
        <v>0</v>
      </c>
      <c r="BF105" s="178">
        <f>IF(O105="snížená",K105,0)</f>
        <v>0</v>
      </c>
      <c r="BG105" s="178">
        <f>IF(O105="zákl. přenesená",K105,0)</f>
        <v>0</v>
      </c>
      <c r="BH105" s="178">
        <f>IF(O105="sníž. přenesená",K105,0)</f>
        <v>0</v>
      </c>
      <c r="BI105" s="178">
        <f>IF(O105="nulová",K105,0)</f>
        <v>0</v>
      </c>
      <c r="BJ105" s="15" t="s">
        <v>82</v>
      </c>
      <c r="BK105" s="178">
        <f>ROUND(P105*H105,2)</f>
        <v>0</v>
      </c>
      <c r="BL105" s="15" t="s">
        <v>137</v>
      </c>
      <c r="BM105" s="177" t="s">
        <v>185</v>
      </c>
    </row>
    <row r="106" spans="1:65" s="2" customFormat="1" ht="29.25">
      <c r="A106" s="32"/>
      <c r="B106" s="33"/>
      <c r="C106" s="34"/>
      <c r="D106" s="179" t="s">
        <v>139</v>
      </c>
      <c r="E106" s="34"/>
      <c r="F106" s="180" t="s">
        <v>186</v>
      </c>
      <c r="G106" s="34"/>
      <c r="H106" s="34"/>
      <c r="I106" s="181"/>
      <c r="J106" s="181"/>
      <c r="K106" s="34"/>
      <c r="L106" s="34"/>
      <c r="M106" s="37"/>
      <c r="N106" s="182"/>
      <c r="O106" s="183"/>
      <c r="P106" s="62"/>
      <c r="Q106" s="62"/>
      <c r="R106" s="62"/>
      <c r="S106" s="62"/>
      <c r="T106" s="62"/>
      <c r="U106" s="62"/>
      <c r="V106" s="62"/>
      <c r="W106" s="62"/>
      <c r="X106" s="62"/>
      <c r="Y106" s="63"/>
      <c r="Z106" s="32"/>
      <c r="AA106" s="32"/>
      <c r="AB106" s="32"/>
      <c r="AC106" s="32"/>
      <c r="AD106" s="32"/>
      <c r="AE106" s="32"/>
      <c r="AT106" s="15" t="s">
        <v>139</v>
      </c>
      <c r="AU106" s="15" t="s">
        <v>82</v>
      </c>
    </row>
    <row r="107" spans="1:65" s="2" customFormat="1" ht="24.2" customHeight="1">
      <c r="A107" s="32"/>
      <c r="B107" s="33"/>
      <c r="C107" s="184" t="s">
        <v>187</v>
      </c>
      <c r="D107" s="184" t="s">
        <v>157</v>
      </c>
      <c r="E107" s="185" t="s">
        <v>188</v>
      </c>
      <c r="F107" s="186" t="s">
        <v>189</v>
      </c>
      <c r="G107" s="187" t="s">
        <v>154</v>
      </c>
      <c r="H107" s="188">
        <v>7</v>
      </c>
      <c r="I107" s="189"/>
      <c r="J107" s="190"/>
      <c r="K107" s="191">
        <f>ROUND(P107*H107,2)</f>
        <v>0</v>
      </c>
      <c r="L107" s="186" t="s">
        <v>136</v>
      </c>
      <c r="M107" s="192"/>
      <c r="N107" s="193" t="s">
        <v>20</v>
      </c>
      <c r="O107" s="173" t="s">
        <v>43</v>
      </c>
      <c r="P107" s="174">
        <f>I107+J107</f>
        <v>0</v>
      </c>
      <c r="Q107" s="174">
        <f>ROUND(I107*H107,2)</f>
        <v>0</v>
      </c>
      <c r="R107" s="174">
        <f>ROUND(J107*H107,2)</f>
        <v>0</v>
      </c>
      <c r="S107" s="62"/>
      <c r="T107" s="175">
        <f>S107*H107</f>
        <v>0</v>
      </c>
      <c r="U107" s="175">
        <v>0</v>
      </c>
      <c r="V107" s="175">
        <f>U107*H107</f>
        <v>0</v>
      </c>
      <c r="W107" s="175">
        <v>0</v>
      </c>
      <c r="X107" s="175">
        <f>W107*H107</f>
        <v>0</v>
      </c>
      <c r="Y107" s="176" t="s">
        <v>20</v>
      </c>
      <c r="Z107" s="32"/>
      <c r="AA107" s="32"/>
      <c r="AB107" s="32"/>
      <c r="AC107" s="32"/>
      <c r="AD107" s="32"/>
      <c r="AE107" s="32"/>
      <c r="AR107" s="177" t="s">
        <v>137</v>
      </c>
      <c r="AT107" s="177" t="s">
        <v>157</v>
      </c>
      <c r="AU107" s="177" t="s">
        <v>82</v>
      </c>
      <c r="AY107" s="15" t="s">
        <v>130</v>
      </c>
      <c r="BE107" s="178">
        <f>IF(O107="základní",K107,0)</f>
        <v>0</v>
      </c>
      <c r="BF107" s="178">
        <f>IF(O107="snížená",K107,0)</f>
        <v>0</v>
      </c>
      <c r="BG107" s="178">
        <f>IF(O107="zákl. přenesená",K107,0)</f>
        <v>0</v>
      </c>
      <c r="BH107" s="178">
        <f>IF(O107="sníž. přenesená",K107,0)</f>
        <v>0</v>
      </c>
      <c r="BI107" s="178">
        <f>IF(O107="nulová",K107,0)</f>
        <v>0</v>
      </c>
      <c r="BJ107" s="15" t="s">
        <v>82</v>
      </c>
      <c r="BK107" s="178">
        <f>ROUND(P107*H107,2)</f>
        <v>0</v>
      </c>
      <c r="BL107" s="15" t="s">
        <v>137</v>
      </c>
      <c r="BM107" s="177" t="s">
        <v>190</v>
      </c>
    </row>
    <row r="108" spans="1:65" s="2" customFormat="1" ht="11.25">
      <c r="A108" s="32"/>
      <c r="B108" s="33"/>
      <c r="C108" s="34"/>
      <c r="D108" s="179" t="s">
        <v>139</v>
      </c>
      <c r="E108" s="34"/>
      <c r="F108" s="180" t="s">
        <v>189</v>
      </c>
      <c r="G108" s="34"/>
      <c r="H108" s="34"/>
      <c r="I108" s="181"/>
      <c r="J108" s="181"/>
      <c r="K108" s="34"/>
      <c r="L108" s="34"/>
      <c r="M108" s="37"/>
      <c r="N108" s="182"/>
      <c r="O108" s="183"/>
      <c r="P108" s="62"/>
      <c r="Q108" s="62"/>
      <c r="R108" s="62"/>
      <c r="S108" s="62"/>
      <c r="T108" s="62"/>
      <c r="U108" s="62"/>
      <c r="V108" s="62"/>
      <c r="W108" s="62"/>
      <c r="X108" s="62"/>
      <c r="Y108" s="63"/>
      <c r="Z108" s="32"/>
      <c r="AA108" s="32"/>
      <c r="AB108" s="32"/>
      <c r="AC108" s="32"/>
      <c r="AD108" s="32"/>
      <c r="AE108" s="32"/>
      <c r="AT108" s="15" t="s">
        <v>139</v>
      </c>
      <c r="AU108" s="15" t="s">
        <v>82</v>
      </c>
    </row>
    <row r="109" spans="1:65" s="2" customFormat="1" ht="24.2" customHeight="1">
      <c r="A109" s="32"/>
      <c r="B109" s="33"/>
      <c r="C109" s="184" t="s">
        <v>191</v>
      </c>
      <c r="D109" s="184" t="s">
        <v>157</v>
      </c>
      <c r="E109" s="185" t="s">
        <v>192</v>
      </c>
      <c r="F109" s="186" t="s">
        <v>193</v>
      </c>
      <c r="G109" s="187" t="s">
        <v>154</v>
      </c>
      <c r="H109" s="188">
        <v>20</v>
      </c>
      <c r="I109" s="189"/>
      <c r="J109" s="190"/>
      <c r="K109" s="191">
        <f>ROUND(P109*H109,2)</f>
        <v>0</v>
      </c>
      <c r="L109" s="186" t="s">
        <v>136</v>
      </c>
      <c r="M109" s="192"/>
      <c r="N109" s="193" t="s">
        <v>20</v>
      </c>
      <c r="O109" s="173" t="s">
        <v>43</v>
      </c>
      <c r="P109" s="174">
        <f>I109+J109</f>
        <v>0</v>
      </c>
      <c r="Q109" s="174">
        <f>ROUND(I109*H109,2)</f>
        <v>0</v>
      </c>
      <c r="R109" s="174">
        <f>ROUND(J109*H109,2)</f>
        <v>0</v>
      </c>
      <c r="S109" s="62"/>
      <c r="T109" s="175">
        <f>S109*H109</f>
        <v>0</v>
      </c>
      <c r="U109" s="175">
        <v>0</v>
      </c>
      <c r="V109" s="175">
        <f>U109*H109</f>
        <v>0</v>
      </c>
      <c r="W109" s="175">
        <v>0</v>
      </c>
      <c r="X109" s="175">
        <f>W109*H109</f>
        <v>0</v>
      </c>
      <c r="Y109" s="176" t="s">
        <v>20</v>
      </c>
      <c r="Z109" s="32"/>
      <c r="AA109" s="32"/>
      <c r="AB109" s="32"/>
      <c r="AC109" s="32"/>
      <c r="AD109" s="32"/>
      <c r="AE109" s="32"/>
      <c r="AR109" s="177" t="s">
        <v>137</v>
      </c>
      <c r="AT109" s="177" t="s">
        <v>157</v>
      </c>
      <c r="AU109" s="177" t="s">
        <v>82</v>
      </c>
      <c r="AY109" s="15" t="s">
        <v>130</v>
      </c>
      <c r="BE109" s="178">
        <f>IF(O109="základní",K109,0)</f>
        <v>0</v>
      </c>
      <c r="BF109" s="178">
        <f>IF(O109="snížená",K109,0)</f>
        <v>0</v>
      </c>
      <c r="BG109" s="178">
        <f>IF(O109="zákl. přenesená",K109,0)</f>
        <v>0</v>
      </c>
      <c r="BH109" s="178">
        <f>IF(O109="sníž. přenesená",K109,0)</f>
        <v>0</v>
      </c>
      <c r="BI109" s="178">
        <f>IF(O109="nulová",K109,0)</f>
        <v>0</v>
      </c>
      <c r="BJ109" s="15" t="s">
        <v>82</v>
      </c>
      <c r="BK109" s="178">
        <f>ROUND(P109*H109,2)</f>
        <v>0</v>
      </c>
      <c r="BL109" s="15" t="s">
        <v>137</v>
      </c>
      <c r="BM109" s="177" t="s">
        <v>194</v>
      </c>
    </row>
    <row r="110" spans="1:65" s="2" customFormat="1" ht="19.5">
      <c r="A110" s="32"/>
      <c r="B110" s="33"/>
      <c r="C110" s="34"/>
      <c r="D110" s="179" t="s">
        <v>139</v>
      </c>
      <c r="E110" s="34"/>
      <c r="F110" s="180" t="s">
        <v>193</v>
      </c>
      <c r="G110" s="34"/>
      <c r="H110" s="34"/>
      <c r="I110" s="181"/>
      <c r="J110" s="181"/>
      <c r="K110" s="34"/>
      <c r="L110" s="34"/>
      <c r="M110" s="37"/>
      <c r="N110" s="182"/>
      <c r="O110" s="183"/>
      <c r="P110" s="62"/>
      <c r="Q110" s="62"/>
      <c r="R110" s="62"/>
      <c r="S110" s="62"/>
      <c r="T110" s="62"/>
      <c r="U110" s="62"/>
      <c r="V110" s="62"/>
      <c r="W110" s="62"/>
      <c r="X110" s="62"/>
      <c r="Y110" s="63"/>
      <c r="Z110" s="32"/>
      <c r="AA110" s="32"/>
      <c r="AB110" s="32"/>
      <c r="AC110" s="32"/>
      <c r="AD110" s="32"/>
      <c r="AE110" s="32"/>
      <c r="AT110" s="15" t="s">
        <v>139</v>
      </c>
      <c r="AU110" s="15" t="s">
        <v>82</v>
      </c>
    </row>
    <row r="111" spans="1:65" s="2" customFormat="1" ht="24">
      <c r="A111" s="32"/>
      <c r="B111" s="33"/>
      <c r="C111" s="165" t="s">
        <v>195</v>
      </c>
      <c r="D111" s="165" t="s">
        <v>132</v>
      </c>
      <c r="E111" s="166" t="s">
        <v>196</v>
      </c>
      <c r="F111" s="167" t="s">
        <v>197</v>
      </c>
      <c r="G111" s="168" t="s">
        <v>154</v>
      </c>
      <c r="H111" s="169">
        <v>35</v>
      </c>
      <c r="I111" s="170"/>
      <c r="J111" s="170"/>
      <c r="K111" s="171">
        <f>ROUND(P111*H111,2)</f>
        <v>0</v>
      </c>
      <c r="L111" s="167" t="s">
        <v>136</v>
      </c>
      <c r="M111" s="37"/>
      <c r="N111" s="172" t="s">
        <v>20</v>
      </c>
      <c r="O111" s="173" t="s">
        <v>43</v>
      </c>
      <c r="P111" s="174">
        <f>I111+J111</f>
        <v>0</v>
      </c>
      <c r="Q111" s="174">
        <f>ROUND(I111*H111,2)</f>
        <v>0</v>
      </c>
      <c r="R111" s="174">
        <f>ROUND(J111*H111,2)</f>
        <v>0</v>
      </c>
      <c r="S111" s="62"/>
      <c r="T111" s="175">
        <f>S111*H111</f>
        <v>0</v>
      </c>
      <c r="U111" s="175">
        <v>0</v>
      </c>
      <c r="V111" s="175">
        <f>U111*H111</f>
        <v>0</v>
      </c>
      <c r="W111" s="175">
        <v>0</v>
      </c>
      <c r="X111" s="175">
        <f>W111*H111</f>
        <v>0</v>
      </c>
      <c r="Y111" s="176" t="s">
        <v>20</v>
      </c>
      <c r="Z111" s="32"/>
      <c r="AA111" s="32"/>
      <c r="AB111" s="32"/>
      <c r="AC111" s="32"/>
      <c r="AD111" s="32"/>
      <c r="AE111" s="32"/>
      <c r="AR111" s="177" t="s">
        <v>137</v>
      </c>
      <c r="AT111" s="177" t="s">
        <v>132</v>
      </c>
      <c r="AU111" s="177" t="s">
        <v>82</v>
      </c>
      <c r="AY111" s="15" t="s">
        <v>130</v>
      </c>
      <c r="BE111" s="178">
        <f>IF(O111="základní",K111,0)</f>
        <v>0</v>
      </c>
      <c r="BF111" s="178">
        <f>IF(O111="snížená",K111,0)</f>
        <v>0</v>
      </c>
      <c r="BG111" s="178">
        <f>IF(O111="zákl. přenesená",K111,0)</f>
        <v>0</v>
      </c>
      <c r="BH111" s="178">
        <f>IF(O111="sníž. přenesená",K111,0)</f>
        <v>0</v>
      </c>
      <c r="BI111" s="178">
        <f>IF(O111="nulová",K111,0)</f>
        <v>0</v>
      </c>
      <c r="BJ111" s="15" t="s">
        <v>82</v>
      </c>
      <c r="BK111" s="178">
        <f>ROUND(P111*H111,2)</f>
        <v>0</v>
      </c>
      <c r="BL111" s="15" t="s">
        <v>137</v>
      </c>
      <c r="BM111" s="177" t="s">
        <v>198</v>
      </c>
    </row>
    <row r="112" spans="1:65" s="2" customFormat="1" ht="29.25">
      <c r="A112" s="32"/>
      <c r="B112" s="33"/>
      <c r="C112" s="34"/>
      <c r="D112" s="179" t="s">
        <v>139</v>
      </c>
      <c r="E112" s="34"/>
      <c r="F112" s="180" t="s">
        <v>199</v>
      </c>
      <c r="G112" s="34"/>
      <c r="H112" s="34"/>
      <c r="I112" s="181"/>
      <c r="J112" s="181"/>
      <c r="K112" s="34"/>
      <c r="L112" s="34"/>
      <c r="M112" s="37"/>
      <c r="N112" s="182"/>
      <c r="O112" s="183"/>
      <c r="P112" s="62"/>
      <c r="Q112" s="62"/>
      <c r="R112" s="62"/>
      <c r="S112" s="62"/>
      <c r="T112" s="62"/>
      <c r="U112" s="62"/>
      <c r="V112" s="62"/>
      <c r="W112" s="62"/>
      <c r="X112" s="62"/>
      <c r="Y112" s="63"/>
      <c r="Z112" s="32"/>
      <c r="AA112" s="32"/>
      <c r="AB112" s="32"/>
      <c r="AC112" s="32"/>
      <c r="AD112" s="32"/>
      <c r="AE112" s="32"/>
      <c r="AT112" s="15" t="s">
        <v>139</v>
      </c>
      <c r="AU112" s="15" t="s">
        <v>82</v>
      </c>
    </row>
    <row r="113" spans="1:65" s="2" customFormat="1" ht="24.2" customHeight="1">
      <c r="A113" s="32"/>
      <c r="B113" s="33"/>
      <c r="C113" s="184" t="s">
        <v>200</v>
      </c>
      <c r="D113" s="184" t="s">
        <v>157</v>
      </c>
      <c r="E113" s="185" t="s">
        <v>201</v>
      </c>
      <c r="F113" s="186" t="s">
        <v>202</v>
      </c>
      <c r="G113" s="187" t="s">
        <v>203</v>
      </c>
      <c r="H113" s="188">
        <v>2</v>
      </c>
      <c r="I113" s="189"/>
      <c r="J113" s="190"/>
      <c r="K113" s="191">
        <f>ROUND(P113*H113,2)</f>
        <v>0</v>
      </c>
      <c r="L113" s="186" t="s">
        <v>136</v>
      </c>
      <c r="M113" s="192"/>
      <c r="N113" s="193" t="s">
        <v>20</v>
      </c>
      <c r="O113" s="173" t="s">
        <v>43</v>
      </c>
      <c r="P113" s="174">
        <f>I113+J113</f>
        <v>0</v>
      </c>
      <c r="Q113" s="174">
        <f>ROUND(I113*H113,2)</f>
        <v>0</v>
      </c>
      <c r="R113" s="174">
        <f>ROUND(J113*H113,2)</f>
        <v>0</v>
      </c>
      <c r="S113" s="62"/>
      <c r="T113" s="175">
        <f>S113*H113</f>
        <v>0</v>
      </c>
      <c r="U113" s="175">
        <v>0</v>
      </c>
      <c r="V113" s="175">
        <f>U113*H113</f>
        <v>0</v>
      </c>
      <c r="W113" s="175">
        <v>0</v>
      </c>
      <c r="X113" s="175">
        <f>W113*H113</f>
        <v>0</v>
      </c>
      <c r="Y113" s="176" t="s">
        <v>20</v>
      </c>
      <c r="Z113" s="32"/>
      <c r="AA113" s="32"/>
      <c r="AB113" s="32"/>
      <c r="AC113" s="32"/>
      <c r="AD113" s="32"/>
      <c r="AE113" s="32"/>
      <c r="AR113" s="177" t="s">
        <v>137</v>
      </c>
      <c r="AT113" s="177" t="s">
        <v>157</v>
      </c>
      <c r="AU113" s="177" t="s">
        <v>82</v>
      </c>
      <c r="AY113" s="15" t="s">
        <v>130</v>
      </c>
      <c r="BE113" s="178">
        <f>IF(O113="základní",K113,0)</f>
        <v>0</v>
      </c>
      <c r="BF113" s="178">
        <f>IF(O113="snížená",K113,0)</f>
        <v>0</v>
      </c>
      <c r="BG113" s="178">
        <f>IF(O113="zákl. přenesená",K113,0)</f>
        <v>0</v>
      </c>
      <c r="BH113" s="178">
        <f>IF(O113="sníž. přenesená",K113,0)</f>
        <v>0</v>
      </c>
      <c r="BI113" s="178">
        <f>IF(O113="nulová",K113,0)</f>
        <v>0</v>
      </c>
      <c r="BJ113" s="15" t="s">
        <v>82</v>
      </c>
      <c r="BK113" s="178">
        <f>ROUND(P113*H113,2)</f>
        <v>0</v>
      </c>
      <c r="BL113" s="15" t="s">
        <v>137</v>
      </c>
      <c r="BM113" s="177" t="s">
        <v>204</v>
      </c>
    </row>
    <row r="114" spans="1:65" s="2" customFormat="1" ht="11.25">
      <c r="A114" s="32"/>
      <c r="B114" s="33"/>
      <c r="C114" s="34"/>
      <c r="D114" s="179" t="s">
        <v>139</v>
      </c>
      <c r="E114" s="34"/>
      <c r="F114" s="180" t="s">
        <v>202</v>
      </c>
      <c r="G114" s="34"/>
      <c r="H114" s="34"/>
      <c r="I114" s="181"/>
      <c r="J114" s="181"/>
      <c r="K114" s="34"/>
      <c r="L114" s="34"/>
      <c r="M114" s="37"/>
      <c r="N114" s="182"/>
      <c r="O114" s="183"/>
      <c r="P114" s="62"/>
      <c r="Q114" s="62"/>
      <c r="R114" s="62"/>
      <c r="S114" s="62"/>
      <c r="T114" s="62"/>
      <c r="U114" s="62"/>
      <c r="V114" s="62"/>
      <c r="W114" s="62"/>
      <c r="X114" s="62"/>
      <c r="Y114" s="63"/>
      <c r="Z114" s="32"/>
      <c r="AA114" s="32"/>
      <c r="AB114" s="32"/>
      <c r="AC114" s="32"/>
      <c r="AD114" s="32"/>
      <c r="AE114" s="32"/>
      <c r="AT114" s="15" t="s">
        <v>139</v>
      </c>
      <c r="AU114" s="15" t="s">
        <v>82</v>
      </c>
    </row>
    <row r="115" spans="1:65" s="2" customFormat="1" ht="24.2" customHeight="1">
      <c r="A115" s="32"/>
      <c r="B115" s="33"/>
      <c r="C115" s="165" t="s">
        <v>205</v>
      </c>
      <c r="D115" s="165" t="s">
        <v>132</v>
      </c>
      <c r="E115" s="166" t="s">
        <v>206</v>
      </c>
      <c r="F115" s="167" t="s">
        <v>207</v>
      </c>
      <c r="G115" s="168" t="s">
        <v>154</v>
      </c>
      <c r="H115" s="169">
        <v>7</v>
      </c>
      <c r="I115" s="170"/>
      <c r="J115" s="170"/>
      <c r="K115" s="171">
        <f>ROUND(P115*H115,2)</f>
        <v>0</v>
      </c>
      <c r="L115" s="167" t="s">
        <v>136</v>
      </c>
      <c r="M115" s="37"/>
      <c r="N115" s="172" t="s">
        <v>20</v>
      </c>
      <c r="O115" s="173" t="s">
        <v>43</v>
      </c>
      <c r="P115" s="174">
        <f>I115+J115</f>
        <v>0</v>
      </c>
      <c r="Q115" s="174">
        <f>ROUND(I115*H115,2)</f>
        <v>0</v>
      </c>
      <c r="R115" s="174">
        <f>ROUND(J115*H115,2)</f>
        <v>0</v>
      </c>
      <c r="S115" s="62"/>
      <c r="T115" s="175">
        <f>S115*H115</f>
        <v>0</v>
      </c>
      <c r="U115" s="175">
        <v>0</v>
      </c>
      <c r="V115" s="175">
        <f>U115*H115</f>
        <v>0</v>
      </c>
      <c r="W115" s="175">
        <v>0</v>
      </c>
      <c r="X115" s="175">
        <f>W115*H115</f>
        <v>0</v>
      </c>
      <c r="Y115" s="176" t="s">
        <v>20</v>
      </c>
      <c r="Z115" s="32"/>
      <c r="AA115" s="32"/>
      <c r="AB115" s="32"/>
      <c r="AC115" s="32"/>
      <c r="AD115" s="32"/>
      <c r="AE115" s="32"/>
      <c r="AR115" s="177" t="s">
        <v>137</v>
      </c>
      <c r="AT115" s="177" t="s">
        <v>132</v>
      </c>
      <c r="AU115" s="177" t="s">
        <v>82</v>
      </c>
      <c r="AY115" s="15" t="s">
        <v>130</v>
      </c>
      <c r="BE115" s="178">
        <f>IF(O115="základní",K115,0)</f>
        <v>0</v>
      </c>
      <c r="BF115" s="178">
        <f>IF(O115="snížená",K115,0)</f>
        <v>0</v>
      </c>
      <c r="BG115" s="178">
        <f>IF(O115="zákl. přenesená",K115,0)</f>
        <v>0</v>
      </c>
      <c r="BH115" s="178">
        <f>IF(O115="sníž. přenesená",K115,0)</f>
        <v>0</v>
      </c>
      <c r="BI115" s="178">
        <f>IF(O115="nulová",K115,0)</f>
        <v>0</v>
      </c>
      <c r="BJ115" s="15" t="s">
        <v>82</v>
      </c>
      <c r="BK115" s="178">
        <f>ROUND(P115*H115,2)</f>
        <v>0</v>
      </c>
      <c r="BL115" s="15" t="s">
        <v>137</v>
      </c>
      <c r="BM115" s="177" t="s">
        <v>208</v>
      </c>
    </row>
    <row r="116" spans="1:65" s="2" customFormat="1" ht="11.25">
      <c r="A116" s="32"/>
      <c r="B116" s="33"/>
      <c r="C116" s="34"/>
      <c r="D116" s="179" t="s">
        <v>139</v>
      </c>
      <c r="E116" s="34"/>
      <c r="F116" s="180" t="s">
        <v>207</v>
      </c>
      <c r="G116" s="34"/>
      <c r="H116" s="34"/>
      <c r="I116" s="181"/>
      <c r="J116" s="181"/>
      <c r="K116" s="34"/>
      <c r="L116" s="34"/>
      <c r="M116" s="37"/>
      <c r="N116" s="182"/>
      <c r="O116" s="183"/>
      <c r="P116" s="62"/>
      <c r="Q116" s="62"/>
      <c r="R116" s="62"/>
      <c r="S116" s="62"/>
      <c r="T116" s="62"/>
      <c r="U116" s="62"/>
      <c r="V116" s="62"/>
      <c r="W116" s="62"/>
      <c r="X116" s="62"/>
      <c r="Y116" s="63"/>
      <c r="Z116" s="32"/>
      <c r="AA116" s="32"/>
      <c r="AB116" s="32"/>
      <c r="AC116" s="32"/>
      <c r="AD116" s="32"/>
      <c r="AE116" s="32"/>
      <c r="AT116" s="15" t="s">
        <v>139</v>
      </c>
      <c r="AU116" s="15" t="s">
        <v>82</v>
      </c>
    </row>
    <row r="117" spans="1:65" s="2" customFormat="1" ht="24.2" customHeight="1">
      <c r="A117" s="32"/>
      <c r="B117" s="33"/>
      <c r="C117" s="184" t="s">
        <v>209</v>
      </c>
      <c r="D117" s="184" t="s">
        <v>157</v>
      </c>
      <c r="E117" s="185" t="s">
        <v>210</v>
      </c>
      <c r="F117" s="186" t="s">
        <v>211</v>
      </c>
      <c r="G117" s="187" t="s">
        <v>154</v>
      </c>
      <c r="H117" s="188">
        <v>53</v>
      </c>
      <c r="I117" s="189"/>
      <c r="J117" s="190"/>
      <c r="K117" s="191">
        <f>ROUND(P117*H117,2)</f>
        <v>0</v>
      </c>
      <c r="L117" s="186" t="s">
        <v>136</v>
      </c>
      <c r="M117" s="192"/>
      <c r="N117" s="193" t="s">
        <v>20</v>
      </c>
      <c r="O117" s="173" t="s">
        <v>43</v>
      </c>
      <c r="P117" s="174">
        <f>I117+J117</f>
        <v>0</v>
      </c>
      <c r="Q117" s="174">
        <f>ROUND(I117*H117,2)</f>
        <v>0</v>
      </c>
      <c r="R117" s="174">
        <f>ROUND(J117*H117,2)</f>
        <v>0</v>
      </c>
      <c r="S117" s="62"/>
      <c r="T117" s="175">
        <f>S117*H117</f>
        <v>0</v>
      </c>
      <c r="U117" s="175">
        <v>0</v>
      </c>
      <c r="V117" s="175">
        <f>U117*H117</f>
        <v>0</v>
      </c>
      <c r="W117" s="175">
        <v>0</v>
      </c>
      <c r="X117" s="175">
        <f>W117*H117</f>
        <v>0</v>
      </c>
      <c r="Y117" s="176" t="s">
        <v>20</v>
      </c>
      <c r="Z117" s="32"/>
      <c r="AA117" s="32"/>
      <c r="AB117" s="32"/>
      <c r="AC117" s="32"/>
      <c r="AD117" s="32"/>
      <c r="AE117" s="32"/>
      <c r="AR117" s="177" t="s">
        <v>137</v>
      </c>
      <c r="AT117" s="177" t="s">
        <v>157</v>
      </c>
      <c r="AU117" s="177" t="s">
        <v>82</v>
      </c>
      <c r="AY117" s="15" t="s">
        <v>130</v>
      </c>
      <c r="BE117" s="178">
        <f>IF(O117="základní",K117,0)</f>
        <v>0</v>
      </c>
      <c r="BF117" s="178">
        <f>IF(O117="snížená",K117,0)</f>
        <v>0</v>
      </c>
      <c r="BG117" s="178">
        <f>IF(O117="zákl. přenesená",K117,0)</f>
        <v>0</v>
      </c>
      <c r="BH117" s="178">
        <f>IF(O117="sníž. přenesená",K117,0)</f>
        <v>0</v>
      </c>
      <c r="BI117" s="178">
        <f>IF(O117="nulová",K117,0)</f>
        <v>0</v>
      </c>
      <c r="BJ117" s="15" t="s">
        <v>82</v>
      </c>
      <c r="BK117" s="178">
        <f>ROUND(P117*H117,2)</f>
        <v>0</v>
      </c>
      <c r="BL117" s="15" t="s">
        <v>137</v>
      </c>
      <c r="BM117" s="177" t="s">
        <v>212</v>
      </c>
    </row>
    <row r="118" spans="1:65" s="2" customFormat="1" ht="11.25">
      <c r="A118" s="32"/>
      <c r="B118" s="33"/>
      <c r="C118" s="34"/>
      <c r="D118" s="179" t="s">
        <v>139</v>
      </c>
      <c r="E118" s="34"/>
      <c r="F118" s="180" t="s">
        <v>211</v>
      </c>
      <c r="G118" s="34"/>
      <c r="H118" s="34"/>
      <c r="I118" s="181"/>
      <c r="J118" s="181"/>
      <c r="K118" s="34"/>
      <c r="L118" s="34"/>
      <c r="M118" s="37"/>
      <c r="N118" s="182"/>
      <c r="O118" s="183"/>
      <c r="P118" s="62"/>
      <c r="Q118" s="62"/>
      <c r="R118" s="62"/>
      <c r="S118" s="62"/>
      <c r="T118" s="62"/>
      <c r="U118" s="62"/>
      <c r="V118" s="62"/>
      <c r="W118" s="62"/>
      <c r="X118" s="62"/>
      <c r="Y118" s="63"/>
      <c r="Z118" s="32"/>
      <c r="AA118" s="32"/>
      <c r="AB118" s="32"/>
      <c r="AC118" s="32"/>
      <c r="AD118" s="32"/>
      <c r="AE118" s="32"/>
      <c r="AT118" s="15" t="s">
        <v>139</v>
      </c>
      <c r="AU118" s="15" t="s">
        <v>82</v>
      </c>
    </row>
    <row r="119" spans="1:65" s="2" customFormat="1" ht="24.2" customHeight="1">
      <c r="A119" s="32"/>
      <c r="B119" s="33"/>
      <c r="C119" s="184" t="s">
        <v>213</v>
      </c>
      <c r="D119" s="184" t="s">
        <v>157</v>
      </c>
      <c r="E119" s="185" t="s">
        <v>214</v>
      </c>
      <c r="F119" s="186" t="s">
        <v>215</v>
      </c>
      <c r="G119" s="187" t="s">
        <v>154</v>
      </c>
      <c r="H119" s="188">
        <v>7</v>
      </c>
      <c r="I119" s="189"/>
      <c r="J119" s="190"/>
      <c r="K119" s="191">
        <f>ROUND(P119*H119,2)</f>
        <v>0</v>
      </c>
      <c r="L119" s="186" t="s">
        <v>136</v>
      </c>
      <c r="M119" s="192"/>
      <c r="N119" s="193" t="s">
        <v>20</v>
      </c>
      <c r="O119" s="173" t="s">
        <v>43</v>
      </c>
      <c r="P119" s="174">
        <f>I119+J119</f>
        <v>0</v>
      </c>
      <c r="Q119" s="174">
        <f>ROUND(I119*H119,2)</f>
        <v>0</v>
      </c>
      <c r="R119" s="174">
        <f>ROUND(J119*H119,2)</f>
        <v>0</v>
      </c>
      <c r="S119" s="62"/>
      <c r="T119" s="175">
        <f>S119*H119</f>
        <v>0</v>
      </c>
      <c r="U119" s="175">
        <v>0</v>
      </c>
      <c r="V119" s="175">
        <f>U119*H119</f>
        <v>0</v>
      </c>
      <c r="W119" s="175">
        <v>0</v>
      </c>
      <c r="X119" s="175">
        <f>W119*H119</f>
        <v>0</v>
      </c>
      <c r="Y119" s="176" t="s">
        <v>20</v>
      </c>
      <c r="Z119" s="32"/>
      <c r="AA119" s="32"/>
      <c r="AB119" s="32"/>
      <c r="AC119" s="32"/>
      <c r="AD119" s="32"/>
      <c r="AE119" s="32"/>
      <c r="AR119" s="177" t="s">
        <v>137</v>
      </c>
      <c r="AT119" s="177" t="s">
        <v>157</v>
      </c>
      <c r="AU119" s="177" t="s">
        <v>82</v>
      </c>
      <c r="AY119" s="15" t="s">
        <v>130</v>
      </c>
      <c r="BE119" s="178">
        <f>IF(O119="základní",K119,0)</f>
        <v>0</v>
      </c>
      <c r="BF119" s="178">
        <f>IF(O119="snížená",K119,0)</f>
        <v>0</v>
      </c>
      <c r="BG119" s="178">
        <f>IF(O119="zákl. přenesená",K119,0)</f>
        <v>0</v>
      </c>
      <c r="BH119" s="178">
        <f>IF(O119="sníž. přenesená",K119,0)</f>
        <v>0</v>
      </c>
      <c r="BI119" s="178">
        <f>IF(O119="nulová",K119,0)</f>
        <v>0</v>
      </c>
      <c r="BJ119" s="15" t="s">
        <v>82</v>
      </c>
      <c r="BK119" s="178">
        <f>ROUND(P119*H119,2)</f>
        <v>0</v>
      </c>
      <c r="BL119" s="15" t="s">
        <v>137</v>
      </c>
      <c r="BM119" s="177" t="s">
        <v>216</v>
      </c>
    </row>
    <row r="120" spans="1:65" s="2" customFormat="1" ht="11.25">
      <c r="A120" s="32"/>
      <c r="B120" s="33"/>
      <c r="C120" s="34"/>
      <c r="D120" s="179" t="s">
        <v>139</v>
      </c>
      <c r="E120" s="34"/>
      <c r="F120" s="180" t="s">
        <v>215</v>
      </c>
      <c r="G120" s="34"/>
      <c r="H120" s="34"/>
      <c r="I120" s="181"/>
      <c r="J120" s="181"/>
      <c r="K120" s="34"/>
      <c r="L120" s="34"/>
      <c r="M120" s="37"/>
      <c r="N120" s="182"/>
      <c r="O120" s="183"/>
      <c r="P120" s="62"/>
      <c r="Q120" s="62"/>
      <c r="R120" s="62"/>
      <c r="S120" s="62"/>
      <c r="T120" s="62"/>
      <c r="U120" s="62"/>
      <c r="V120" s="62"/>
      <c r="W120" s="62"/>
      <c r="X120" s="62"/>
      <c r="Y120" s="63"/>
      <c r="Z120" s="32"/>
      <c r="AA120" s="32"/>
      <c r="AB120" s="32"/>
      <c r="AC120" s="32"/>
      <c r="AD120" s="32"/>
      <c r="AE120" s="32"/>
      <c r="AT120" s="15" t="s">
        <v>139</v>
      </c>
      <c r="AU120" s="15" t="s">
        <v>82</v>
      </c>
    </row>
    <row r="121" spans="1:65" s="2" customFormat="1" ht="24.2" customHeight="1">
      <c r="A121" s="32"/>
      <c r="B121" s="33"/>
      <c r="C121" s="165" t="s">
        <v>129</v>
      </c>
      <c r="D121" s="165" t="s">
        <v>132</v>
      </c>
      <c r="E121" s="166" t="s">
        <v>217</v>
      </c>
      <c r="F121" s="167" t="s">
        <v>218</v>
      </c>
      <c r="G121" s="168" t="s">
        <v>154</v>
      </c>
      <c r="H121" s="169">
        <v>7</v>
      </c>
      <c r="I121" s="170"/>
      <c r="J121" s="170"/>
      <c r="K121" s="171">
        <f>ROUND(P121*H121,2)</f>
        <v>0</v>
      </c>
      <c r="L121" s="167" t="s">
        <v>136</v>
      </c>
      <c r="M121" s="37"/>
      <c r="N121" s="172" t="s">
        <v>20</v>
      </c>
      <c r="O121" s="173" t="s">
        <v>43</v>
      </c>
      <c r="P121" s="174">
        <f>I121+J121</f>
        <v>0</v>
      </c>
      <c r="Q121" s="174">
        <f>ROUND(I121*H121,2)</f>
        <v>0</v>
      </c>
      <c r="R121" s="174">
        <f>ROUND(J121*H121,2)</f>
        <v>0</v>
      </c>
      <c r="S121" s="62"/>
      <c r="T121" s="175">
        <f>S121*H121</f>
        <v>0</v>
      </c>
      <c r="U121" s="175">
        <v>0</v>
      </c>
      <c r="V121" s="175">
        <f>U121*H121</f>
        <v>0</v>
      </c>
      <c r="W121" s="175">
        <v>0</v>
      </c>
      <c r="X121" s="175">
        <f>W121*H121</f>
        <v>0</v>
      </c>
      <c r="Y121" s="176" t="s">
        <v>20</v>
      </c>
      <c r="Z121" s="32"/>
      <c r="AA121" s="32"/>
      <c r="AB121" s="32"/>
      <c r="AC121" s="32"/>
      <c r="AD121" s="32"/>
      <c r="AE121" s="32"/>
      <c r="AR121" s="177" t="s">
        <v>137</v>
      </c>
      <c r="AT121" s="177" t="s">
        <v>132</v>
      </c>
      <c r="AU121" s="177" t="s">
        <v>82</v>
      </c>
      <c r="AY121" s="15" t="s">
        <v>130</v>
      </c>
      <c r="BE121" s="178">
        <f>IF(O121="základní",K121,0)</f>
        <v>0</v>
      </c>
      <c r="BF121" s="178">
        <f>IF(O121="snížená",K121,0)</f>
        <v>0</v>
      </c>
      <c r="BG121" s="178">
        <f>IF(O121="zákl. přenesená",K121,0)</f>
        <v>0</v>
      </c>
      <c r="BH121" s="178">
        <f>IF(O121="sníž. přenesená",K121,0)</f>
        <v>0</v>
      </c>
      <c r="BI121" s="178">
        <f>IF(O121="nulová",K121,0)</f>
        <v>0</v>
      </c>
      <c r="BJ121" s="15" t="s">
        <v>82</v>
      </c>
      <c r="BK121" s="178">
        <f>ROUND(P121*H121,2)</f>
        <v>0</v>
      </c>
      <c r="BL121" s="15" t="s">
        <v>137</v>
      </c>
      <c r="BM121" s="177" t="s">
        <v>219</v>
      </c>
    </row>
    <row r="122" spans="1:65" s="2" customFormat="1" ht="19.5">
      <c r="A122" s="32"/>
      <c r="B122" s="33"/>
      <c r="C122" s="34"/>
      <c r="D122" s="179" t="s">
        <v>139</v>
      </c>
      <c r="E122" s="34"/>
      <c r="F122" s="180" t="s">
        <v>220</v>
      </c>
      <c r="G122" s="34"/>
      <c r="H122" s="34"/>
      <c r="I122" s="181"/>
      <c r="J122" s="181"/>
      <c r="K122" s="34"/>
      <c r="L122" s="34"/>
      <c r="M122" s="37"/>
      <c r="N122" s="182"/>
      <c r="O122" s="183"/>
      <c r="P122" s="62"/>
      <c r="Q122" s="62"/>
      <c r="R122" s="62"/>
      <c r="S122" s="62"/>
      <c r="T122" s="62"/>
      <c r="U122" s="62"/>
      <c r="V122" s="62"/>
      <c r="W122" s="62"/>
      <c r="X122" s="62"/>
      <c r="Y122" s="63"/>
      <c r="Z122" s="32"/>
      <c r="AA122" s="32"/>
      <c r="AB122" s="32"/>
      <c r="AC122" s="32"/>
      <c r="AD122" s="32"/>
      <c r="AE122" s="32"/>
      <c r="AT122" s="15" t="s">
        <v>139</v>
      </c>
      <c r="AU122" s="15" t="s">
        <v>82</v>
      </c>
    </row>
    <row r="123" spans="1:65" s="2" customFormat="1" ht="24.2" customHeight="1">
      <c r="A123" s="32"/>
      <c r="B123" s="33"/>
      <c r="C123" s="184" t="s">
        <v>221</v>
      </c>
      <c r="D123" s="184" t="s">
        <v>157</v>
      </c>
      <c r="E123" s="185" t="s">
        <v>222</v>
      </c>
      <c r="F123" s="186" t="s">
        <v>223</v>
      </c>
      <c r="G123" s="187" t="s">
        <v>154</v>
      </c>
      <c r="H123" s="188">
        <v>7</v>
      </c>
      <c r="I123" s="189"/>
      <c r="J123" s="190"/>
      <c r="K123" s="191">
        <f>ROUND(P123*H123,2)</f>
        <v>0</v>
      </c>
      <c r="L123" s="186" t="s">
        <v>136</v>
      </c>
      <c r="M123" s="192"/>
      <c r="N123" s="193" t="s">
        <v>20</v>
      </c>
      <c r="O123" s="173" t="s">
        <v>43</v>
      </c>
      <c r="P123" s="174">
        <f>I123+J123</f>
        <v>0</v>
      </c>
      <c r="Q123" s="174">
        <f>ROUND(I123*H123,2)</f>
        <v>0</v>
      </c>
      <c r="R123" s="174">
        <f>ROUND(J123*H123,2)</f>
        <v>0</v>
      </c>
      <c r="S123" s="62"/>
      <c r="T123" s="175">
        <f>S123*H123</f>
        <v>0</v>
      </c>
      <c r="U123" s="175">
        <v>0</v>
      </c>
      <c r="V123" s="175">
        <f>U123*H123</f>
        <v>0</v>
      </c>
      <c r="W123" s="175">
        <v>0</v>
      </c>
      <c r="X123" s="175">
        <f>W123*H123</f>
        <v>0</v>
      </c>
      <c r="Y123" s="176" t="s">
        <v>20</v>
      </c>
      <c r="Z123" s="32"/>
      <c r="AA123" s="32"/>
      <c r="AB123" s="32"/>
      <c r="AC123" s="32"/>
      <c r="AD123" s="32"/>
      <c r="AE123" s="32"/>
      <c r="AR123" s="177" t="s">
        <v>137</v>
      </c>
      <c r="AT123" s="177" t="s">
        <v>157</v>
      </c>
      <c r="AU123" s="177" t="s">
        <v>82</v>
      </c>
      <c r="AY123" s="15" t="s">
        <v>130</v>
      </c>
      <c r="BE123" s="178">
        <f>IF(O123="základní",K123,0)</f>
        <v>0</v>
      </c>
      <c r="BF123" s="178">
        <f>IF(O123="snížená",K123,0)</f>
        <v>0</v>
      </c>
      <c r="BG123" s="178">
        <f>IF(O123="zákl. přenesená",K123,0)</f>
        <v>0</v>
      </c>
      <c r="BH123" s="178">
        <f>IF(O123="sníž. přenesená",K123,0)</f>
        <v>0</v>
      </c>
      <c r="BI123" s="178">
        <f>IF(O123="nulová",K123,0)</f>
        <v>0</v>
      </c>
      <c r="BJ123" s="15" t="s">
        <v>82</v>
      </c>
      <c r="BK123" s="178">
        <f>ROUND(P123*H123,2)</f>
        <v>0</v>
      </c>
      <c r="BL123" s="15" t="s">
        <v>137</v>
      </c>
      <c r="BM123" s="177" t="s">
        <v>224</v>
      </c>
    </row>
    <row r="124" spans="1:65" s="2" customFormat="1" ht="11.25">
      <c r="A124" s="32"/>
      <c r="B124" s="33"/>
      <c r="C124" s="34"/>
      <c r="D124" s="179" t="s">
        <v>139</v>
      </c>
      <c r="E124" s="34"/>
      <c r="F124" s="180" t="s">
        <v>223</v>
      </c>
      <c r="G124" s="34"/>
      <c r="H124" s="34"/>
      <c r="I124" s="181"/>
      <c r="J124" s="181"/>
      <c r="K124" s="34"/>
      <c r="L124" s="34"/>
      <c r="M124" s="37"/>
      <c r="N124" s="182"/>
      <c r="O124" s="183"/>
      <c r="P124" s="62"/>
      <c r="Q124" s="62"/>
      <c r="R124" s="62"/>
      <c r="S124" s="62"/>
      <c r="T124" s="62"/>
      <c r="U124" s="62"/>
      <c r="V124" s="62"/>
      <c r="W124" s="62"/>
      <c r="X124" s="62"/>
      <c r="Y124" s="63"/>
      <c r="Z124" s="32"/>
      <c r="AA124" s="32"/>
      <c r="AB124" s="32"/>
      <c r="AC124" s="32"/>
      <c r="AD124" s="32"/>
      <c r="AE124" s="32"/>
      <c r="AT124" s="15" t="s">
        <v>139</v>
      </c>
      <c r="AU124" s="15" t="s">
        <v>82</v>
      </c>
    </row>
    <row r="125" spans="1:65" s="2" customFormat="1" ht="24.2" customHeight="1">
      <c r="A125" s="32"/>
      <c r="B125" s="33"/>
      <c r="C125" s="165" t="s">
        <v>225</v>
      </c>
      <c r="D125" s="165" t="s">
        <v>132</v>
      </c>
      <c r="E125" s="166" t="s">
        <v>226</v>
      </c>
      <c r="F125" s="167" t="s">
        <v>227</v>
      </c>
      <c r="G125" s="168" t="s">
        <v>154</v>
      </c>
      <c r="H125" s="169">
        <v>7</v>
      </c>
      <c r="I125" s="170"/>
      <c r="J125" s="170"/>
      <c r="K125" s="171">
        <f>ROUND(P125*H125,2)</f>
        <v>0</v>
      </c>
      <c r="L125" s="167" t="s">
        <v>136</v>
      </c>
      <c r="M125" s="37"/>
      <c r="N125" s="172" t="s">
        <v>20</v>
      </c>
      <c r="O125" s="173" t="s">
        <v>43</v>
      </c>
      <c r="P125" s="174">
        <f>I125+J125</f>
        <v>0</v>
      </c>
      <c r="Q125" s="174">
        <f>ROUND(I125*H125,2)</f>
        <v>0</v>
      </c>
      <c r="R125" s="174">
        <f>ROUND(J125*H125,2)</f>
        <v>0</v>
      </c>
      <c r="S125" s="62"/>
      <c r="T125" s="175">
        <f>S125*H125</f>
        <v>0</v>
      </c>
      <c r="U125" s="175">
        <v>0</v>
      </c>
      <c r="V125" s="175">
        <f>U125*H125</f>
        <v>0</v>
      </c>
      <c r="W125" s="175">
        <v>0</v>
      </c>
      <c r="X125" s="175">
        <f>W125*H125</f>
        <v>0</v>
      </c>
      <c r="Y125" s="176" t="s">
        <v>20</v>
      </c>
      <c r="Z125" s="32"/>
      <c r="AA125" s="32"/>
      <c r="AB125" s="32"/>
      <c r="AC125" s="32"/>
      <c r="AD125" s="32"/>
      <c r="AE125" s="32"/>
      <c r="AR125" s="177" t="s">
        <v>137</v>
      </c>
      <c r="AT125" s="177" t="s">
        <v>132</v>
      </c>
      <c r="AU125" s="177" t="s">
        <v>82</v>
      </c>
      <c r="AY125" s="15" t="s">
        <v>130</v>
      </c>
      <c r="BE125" s="178">
        <f>IF(O125="základní",K125,0)</f>
        <v>0</v>
      </c>
      <c r="BF125" s="178">
        <f>IF(O125="snížená",K125,0)</f>
        <v>0</v>
      </c>
      <c r="BG125" s="178">
        <f>IF(O125="zákl. přenesená",K125,0)</f>
        <v>0</v>
      </c>
      <c r="BH125" s="178">
        <f>IF(O125="sníž. přenesená",K125,0)</f>
        <v>0</v>
      </c>
      <c r="BI125" s="178">
        <f>IF(O125="nulová",K125,0)</f>
        <v>0</v>
      </c>
      <c r="BJ125" s="15" t="s">
        <v>82</v>
      </c>
      <c r="BK125" s="178">
        <f>ROUND(P125*H125,2)</f>
        <v>0</v>
      </c>
      <c r="BL125" s="15" t="s">
        <v>137</v>
      </c>
      <c r="BM125" s="177" t="s">
        <v>228</v>
      </c>
    </row>
    <row r="126" spans="1:65" s="2" customFormat="1" ht="11.25">
      <c r="A126" s="32"/>
      <c r="B126" s="33"/>
      <c r="C126" s="34"/>
      <c r="D126" s="179" t="s">
        <v>139</v>
      </c>
      <c r="E126" s="34"/>
      <c r="F126" s="180" t="s">
        <v>227</v>
      </c>
      <c r="G126" s="34"/>
      <c r="H126" s="34"/>
      <c r="I126" s="181"/>
      <c r="J126" s="181"/>
      <c r="K126" s="34"/>
      <c r="L126" s="34"/>
      <c r="M126" s="37"/>
      <c r="N126" s="182"/>
      <c r="O126" s="183"/>
      <c r="P126" s="62"/>
      <c r="Q126" s="62"/>
      <c r="R126" s="62"/>
      <c r="S126" s="62"/>
      <c r="T126" s="62"/>
      <c r="U126" s="62"/>
      <c r="V126" s="62"/>
      <c r="W126" s="62"/>
      <c r="X126" s="62"/>
      <c r="Y126" s="63"/>
      <c r="Z126" s="32"/>
      <c r="AA126" s="32"/>
      <c r="AB126" s="32"/>
      <c r="AC126" s="32"/>
      <c r="AD126" s="32"/>
      <c r="AE126" s="32"/>
      <c r="AT126" s="15" t="s">
        <v>139</v>
      </c>
      <c r="AU126" s="15" t="s">
        <v>82</v>
      </c>
    </row>
    <row r="127" spans="1:65" s="2" customFormat="1" ht="24.2" customHeight="1">
      <c r="A127" s="32"/>
      <c r="B127" s="33"/>
      <c r="C127" s="165" t="s">
        <v>229</v>
      </c>
      <c r="D127" s="165" t="s">
        <v>132</v>
      </c>
      <c r="E127" s="166" t="s">
        <v>230</v>
      </c>
      <c r="F127" s="167" t="s">
        <v>231</v>
      </c>
      <c r="G127" s="168" t="s">
        <v>154</v>
      </c>
      <c r="H127" s="169">
        <v>4</v>
      </c>
      <c r="I127" s="170"/>
      <c r="J127" s="170"/>
      <c r="K127" s="171">
        <f>ROUND(P127*H127,2)</f>
        <v>0</v>
      </c>
      <c r="L127" s="167" t="s">
        <v>136</v>
      </c>
      <c r="M127" s="37"/>
      <c r="N127" s="172" t="s">
        <v>20</v>
      </c>
      <c r="O127" s="173" t="s">
        <v>43</v>
      </c>
      <c r="P127" s="174">
        <f>I127+J127</f>
        <v>0</v>
      </c>
      <c r="Q127" s="174">
        <f>ROUND(I127*H127,2)</f>
        <v>0</v>
      </c>
      <c r="R127" s="174">
        <f>ROUND(J127*H127,2)</f>
        <v>0</v>
      </c>
      <c r="S127" s="62"/>
      <c r="T127" s="175">
        <f>S127*H127</f>
        <v>0</v>
      </c>
      <c r="U127" s="175">
        <v>0</v>
      </c>
      <c r="V127" s="175">
        <f>U127*H127</f>
        <v>0</v>
      </c>
      <c r="W127" s="175">
        <v>0</v>
      </c>
      <c r="X127" s="175">
        <f>W127*H127</f>
        <v>0</v>
      </c>
      <c r="Y127" s="176" t="s">
        <v>20</v>
      </c>
      <c r="Z127" s="32"/>
      <c r="AA127" s="32"/>
      <c r="AB127" s="32"/>
      <c r="AC127" s="32"/>
      <c r="AD127" s="32"/>
      <c r="AE127" s="32"/>
      <c r="AR127" s="177" t="s">
        <v>137</v>
      </c>
      <c r="AT127" s="177" t="s">
        <v>132</v>
      </c>
      <c r="AU127" s="177" t="s">
        <v>82</v>
      </c>
      <c r="AY127" s="15" t="s">
        <v>130</v>
      </c>
      <c r="BE127" s="178">
        <f>IF(O127="základní",K127,0)</f>
        <v>0</v>
      </c>
      <c r="BF127" s="178">
        <f>IF(O127="snížená",K127,0)</f>
        <v>0</v>
      </c>
      <c r="BG127" s="178">
        <f>IF(O127="zákl. přenesená",K127,0)</f>
        <v>0</v>
      </c>
      <c r="BH127" s="178">
        <f>IF(O127="sníž. přenesená",K127,0)</f>
        <v>0</v>
      </c>
      <c r="BI127" s="178">
        <f>IF(O127="nulová",K127,0)</f>
        <v>0</v>
      </c>
      <c r="BJ127" s="15" t="s">
        <v>82</v>
      </c>
      <c r="BK127" s="178">
        <f>ROUND(P127*H127,2)</f>
        <v>0</v>
      </c>
      <c r="BL127" s="15" t="s">
        <v>137</v>
      </c>
      <c r="BM127" s="177" t="s">
        <v>232</v>
      </c>
    </row>
    <row r="128" spans="1:65" s="2" customFormat="1" ht="29.25">
      <c r="A128" s="32"/>
      <c r="B128" s="33"/>
      <c r="C128" s="34"/>
      <c r="D128" s="179" t="s">
        <v>139</v>
      </c>
      <c r="E128" s="34"/>
      <c r="F128" s="180" t="s">
        <v>233</v>
      </c>
      <c r="G128" s="34"/>
      <c r="H128" s="34"/>
      <c r="I128" s="181"/>
      <c r="J128" s="181"/>
      <c r="K128" s="34"/>
      <c r="L128" s="34"/>
      <c r="M128" s="37"/>
      <c r="N128" s="182"/>
      <c r="O128" s="183"/>
      <c r="P128" s="62"/>
      <c r="Q128" s="62"/>
      <c r="R128" s="62"/>
      <c r="S128" s="62"/>
      <c r="T128" s="62"/>
      <c r="U128" s="62"/>
      <c r="V128" s="62"/>
      <c r="W128" s="62"/>
      <c r="X128" s="62"/>
      <c r="Y128" s="63"/>
      <c r="Z128" s="32"/>
      <c r="AA128" s="32"/>
      <c r="AB128" s="32"/>
      <c r="AC128" s="32"/>
      <c r="AD128" s="32"/>
      <c r="AE128" s="32"/>
      <c r="AT128" s="15" t="s">
        <v>139</v>
      </c>
      <c r="AU128" s="15" t="s">
        <v>82</v>
      </c>
    </row>
    <row r="129" spans="1:65" s="2" customFormat="1" ht="16.5" customHeight="1">
      <c r="A129" s="32"/>
      <c r="B129" s="33"/>
      <c r="C129" s="165" t="s">
        <v>234</v>
      </c>
      <c r="D129" s="165" t="s">
        <v>132</v>
      </c>
      <c r="E129" s="166" t="s">
        <v>235</v>
      </c>
      <c r="F129" s="167" t="s">
        <v>236</v>
      </c>
      <c r="G129" s="168" t="s">
        <v>154</v>
      </c>
      <c r="H129" s="169">
        <v>3</v>
      </c>
      <c r="I129" s="170"/>
      <c r="J129" s="170"/>
      <c r="K129" s="171">
        <f>ROUND(P129*H129,2)</f>
        <v>0</v>
      </c>
      <c r="L129" s="167" t="s">
        <v>20</v>
      </c>
      <c r="M129" s="37"/>
      <c r="N129" s="172" t="s">
        <v>20</v>
      </c>
      <c r="O129" s="173" t="s">
        <v>43</v>
      </c>
      <c r="P129" s="174">
        <f>I129+J129</f>
        <v>0</v>
      </c>
      <c r="Q129" s="174">
        <f>ROUND(I129*H129,2)</f>
        <v>0</v>
      </c>
      <c r="R129" s="174">
        <f>ROUND(J129*H129,2)</f>
        <v>0</v>
      </c>
      <c r="S129" s="62"/>
      <c r="T129" s="175">
        <f>S129*H129</f>
        <v>0</v>
      </c>
      <c r="U129" s="175">
        <v>0</v>
      </c>
      <c r="V129" s="175">
        <f>U129*H129</f>
        <v>0</v>
      </c>
      <c r="W129" s="175">
        <v>0</v>
      </c>
      <c r="X129" s="175">
        <f>W129*H129</f>
        <v>0</v>
      </c>
      <c r="Y129" s="176" t="s">
        <v>20</v>
      </c>
      <c r="Z129" s="32"/>
      <c r="AA129" s="32"/>
      <c r="AB129" s="32"/>
      <c r="AC129" s="32"/>
      <c r="AD129" s="32"/>
      <c r="AE129" s="32"/>
      <c r="AR129" s="177" t="s">
        <v>137</v>
      </c>
      <c r="AT129" s="177" t="s">
        <v>132</v>
      </c>
      <c r="AU129" s="177" t="s">
        <v>82</v>
      </c>
      <c r="AY129" s="15" t="s">
        <v>130</v>
      </c>
      <c r="BE129" s="178">
        <f>IF(O129="základní",K129,0)</f>
        <v>0</v>
      </c>
      <c r="BF129" s="178">
        <f>IF(O129="snížená",K129,0)</f>
        <v>0</v>
      </c>
      <c r="BG129" s="178">
        <f>IF(O129="zákl. přenesená",K129,0)</f>
        <v>0</v>
      </c>
      <c r="BH129" s="178">
        <f>IF(O129="sníž. přenesená",K129,0)</f>
        <v>0</v>
      </c>
      <c r="BI129" s="178">
        <f>IF(O129="nulová",K129,0)</f>
        <v>0</v>
      </c>
      <c r="BJ129" s="15" t="s">
        <v>82</v>
      </c>
      <c r="BK129" s="178">
        <f>ROUND(P129*H129,2)</f>
        <v>0</v>
      </c>
      <c r="BL129" s="15" t="s">
        <v>137</v>
      </c>
      <c r="BM129" s="177" t="s">
        <v>237</v>
      </c>
    </row>
    <row r="130" spans="1:65" s="2" customFormat="1" ht="11.25">
      <c r="A130" s="32"/>
      <c r="B130" s="33"/>
      <c r="C130" s="34"/>
      <c r="D130" s="179" t="s">
        <v>139</v>
      </c>
      <c r="E130" s="34"/>
      <c r="F130" s="180" t="s">
        <v>236</v>
      </c>
      <c r="G130" s="34"/>
      <c r="H130" s="34"/>
      <c r="I130" s="181"/>
      <c r="J130" s="181"/>
      <c r="K130" s="34"/>
      <c r="L130" s="34"/>
      <c r="M130" s="37"/>
      <c r="N130" s="182"/>
      <c r="O130" s="183"/>
      <c r="P130" s="62"/>
      <c r="Q130" s="62"/>
      <c r="R130" s="62"/>
      <c r="S130" s="62"/>
      <c r="T130" s="62"/>
      <c r="U130" s="62"/>
      <c r="V130" s="62"/>
      <c r="W130" s="62"/>
      <c r="X130" s="62"/>
      <c r="Y130" s="63"/>
      <c r="Z130" s="32"/>
      <c r="AA130" s="32"/>
      <c r="AB130" s="32"/>
      <c r="AC130" s="32"/>
      <c r="AD130" s="32"/>
      <c r="AE130" s="32"/>
      <c r="AT130" s="15" t="s">
        <v>139</v>
      </c>
      <c r="AU130" s="15" t="s">
        <v>82</v>
      </c>
    </row>
    <row r="131" spans="1:65" s="2" customFormat="1" ht="24.2" customHeight="1">
      <c r="A131" s="32"/>
      <c r="B131" s="33"/>
      <c r="C131" s="165" t="s">
        <v>238</v>
      </c>
      <c r="D131" s="165" t="s">
        <v>132</v>
      </c>
      <c r="E131" s="166" t="s">
        <v>239</v>
      </c>
      <c r="F131" s="167" t="s">
        <v>240</v>
      </c>
      <c r="G131" s="168" t="s">
        <v>154</v>
      </c>
      <c r="H131" s="169">
        <v>157</v>
      </c>
      <c r="I131" s="170"/>
      <c r="J131" s="170"/>
      <c r="K131" s="171">
        <f>ROUND(P131*H131,2)</f>
        <v>0</v>
      </c>
      <c r="L131" s="167" t="s">
        <v>136</v>
      </c>
      <c r="M131" s="37"/>
      <c r="N131" s="172" t="s">
        <v>20</v>
      </c>
      <c r="O131" s="173" t="s">
        <v>43</v>
      </c>
      <c r="P131" s="174">
        <f>I131+J131</f>
        <v>0</v>
      </c>
      <c r="Q131" s="174">
        <f>ROUND(I131*H131,2)</f>
        <v>0</v>
      </c>
      <c r="R131" s="174">
        <f>ROUND(J131*H131,2)</f>
        <v>0</v>
      </c>
      <c r="S131" s="62"/>
      <c r="T131" s="175">
        <f>S131*H131</f>
        <v>0</v>
      </c>
      <c r="U131" s="175">
        <v>0</v>
      </c>
      <c r="V131" s="175">
        <f>U131*H131</f>
        <v>0</v>
      </c>
      <c r="W131" s="175">
        <v>0</v>
      </c>
      <c r="X131" s="175">
        <f>W131*H131</f>
        <v>0</v>
      </c>
      <c r="Y131" s="176" t="s">
        <v>20</v>
      </c>
      <c r="Z131" s="32"/>
      <c r="AA131" s="32"/>
      <c r="AB131" s="32"/>
      <c r="AC131" s="32"/>
      <c r="AD131" s="32"/>
      <c r="AE131" s="32"/>
      <c r="AR131" s="177" t="s">
        <v>137</v>
      </c>
      <c r="AT131" s="177" t="s">
        <v>132</v>
      </c>
      <c r="AU131" s="177" t="s">
        <v>82</v>
      </c>
      <c r="AY131" s="15" t="s">
        <v>130</v>
      </c>
      <c r="BE131" s="178">
        <f>IF(O131="základní",K131,0)</f>
        <v>0</v>
      </c>
      <c r="BF131" s="178">
        <f>IF(O131="snížená",K131,0)</f>
        <v>0</v>
      </c>
      <c r="BG131" s="178">
        <f>IF(O131="zákl. přenesená",K131,0)</f>
        <v>0</v>
      </c>
      <c r="BH131" s="178">
        <f>IF(O131="sníž. přenesená",K131,0)</f>
        <v>0</v>
      </c>
      <c r="BI131" s="178">
        <f>IF(O131="nulová",K131,0)</f>
        <v>0</v>
      </c>
      <c r="BJ131" s="15" t="s">
        <v>82</v>
      </c>
      <c r="BK131" s="178">
        <f>ROUND(P131*H131,2)</f>
        <v>0</v>
      </c>
      <c r="BL131" s="15" t="s">
        <v>137</v>
      </c>
      <c r="BM131" s="177" t="s">
        <v>241</v>
      </c>
    </row>
    <row r="132" spans="1:65" s="2" customFormat="1" ht="11.25">
      <c r="A132" s="32"/>
      <c r="B132" s="33"/>
      <c r="C132" s="34"/>
      <c r="D132" s="179" t="s">
        <v>139</v>
      </c>
      <c r="E132" s="34"/>
      <c r="F132" s="180" t="s">
        <v>242</v>
      </c>
      <c r="G132" s="34"/>
      <c r="H132" s="34"/>
      <c r="I132" s="181"/>
      <c r="J132" s="181"/>
      <c r="K132" s="34"/>
      <c r="L132" s="34"/>
      <c r="M132" s="37"/>
      <c r="N132" s="182"/>
      <c r="O132" s="183"/>
      <c r="P132" s="62"/>
      <c r="Q132" s="62"/>
      <c r="R132" s="62"/>
      <c r="S132" s="62"/>
      <c r="T132" s="62"/>
      <c r="U132" s="62"/>
      <c r="V132" s="62"/>
      <c r="W132" s="62"/>
      <c r="X132" s="62"/>
      <c r="Y132" s="63"/>
      <c r="Z132" s="32"/>
      <c r="AA132" s="32"/>
      <c r="AB132" s="32"/>
      <c r="AC132" s="32"/>
      <c r="AD132" s="32"/>
      <c r="AE132" s="32"/>
      <c r="AT132" s="15" t="s">
        <v>139</v>
      </c>
      <c r="AU132" s="15" t="s">
        <v>82</v>
      </c>
    </row>
    <row r="133" spans="1:65" s="2" customFormat="1" ht="24.2" customHeight="1">
      <c r="A133" s="32"/>
      <c r="B133" s="33"/>
      <c r="C133" s="184" t="s">
        <v>9</v>
      </c>
      <c r="D133" s="184" t="s">
        <v>157</v>
      </c>
      <c r="E133" s="185" t="s">
        <v>243</v>
      </c>
      <c r="F133" s="186" t="s">
        <v>244</v>
      </c>
      <c r="G133" s="187" t="s">
        <v>154</v>
      </c>
      <c r="H133" s="188">
        <v>4</v>
      </c>
      <c r="I133" s="189"/>
      <c r="J133" s="190"/>
      <c r="K133" s="191">
        <f>ROUND(P133*H133,2)</f>
        <v>0</v>
      </c>
      <c r="L133" s="186" t="s">
        <v>136</v>
      </c>
      <c r="M133" s="192"/>
      <c r="N133" s="193" t="s">
        <v>20</v>
      </c>
      <c r="O133" s="173" t="s">
        <v>43</v>
      </c>
      <c r="P133" s="174">
        <f>I133+J133</f>
        <v>0</v>
      </c>
      <c r="Q133" s="174">
        <f>ROUND(I133*H133,2)</f>
        <v>0</v>
      </c>
      <c r="R133" s="174">
        <f>ROUND(J133*H133,2)</f>
        <v>0</v>
      </c>
      <c r="S133" s="62"/>
      <c r="T133" s="175">
        <f>S133*H133</f>
        <v>0</v>
      </c>
      <c r="U133" s="175">
        <v>0</v>
      </c>
      <c r="V133" s="175">
        <f>U133*H133</f>
        <v>0</v>
      </c>
      <c r="W133" s="175">
        <v>0</v>
      </c>
      <c r="X133" s="175">
        <f>W133*H133</f>
        <v>0</v>
      </c>
      <c r="Y133" s="176" t="s">
        <v>20</v>
      </c>
      <c r="Z133" s="32"/>
      <c r="AA133" s="32"/>
      <c r="AB133" s="32"/>
      <c r="AC133" s="32"/>
      <c r="AD133" s="32"/>
      <c r="AE133" s="32"/>
      <c r="AR133" s="177" t="s">
        <v>137</v>
      </c>
      <c r="AT133" s="177" t="s">
        <v>157</v>
      </c>
      <c r="AU133" s="177" t="s">
        <v>82</v>
      </c>
      <c r="AY133" s="15" t="s">
        <v>130</v>
      </c>
      <c r="BE133" s="178">
        <f>IF(O133="základní",K133,0)</f>
        <v>0</v>
      </c>
      <c r="BF133" s="178">
        <f>IF(O133="snížená",K133,0)</f>
        <v>0</v>
      </c>
      <c r="BG133" s="178">
        <f>IF(O133="zákl. přenesená",K133,0)</f>
        <v>0</v>
      </c>
      <c r="BH133" s="178">
        <f>IF(O133="sníž. přenesená",K133,0)</f>
        <v>0</v>
      </c>
      <c r="BI133" s="178">
        <f>IF(O133="nulová",K133,0)</f>
        <v>0</v>
      </c>
      <c r="BJ133" s="15" t="s">
        <v>82</v>
      </c>
      <c r="BK133" s="178">
        <f>ROUND(P133*H133,2)</f>
        <v>0</v>
      </c>
      <c r="BL133" s="15" t="s">
        <v>137</v>
      </c>
      <c r="BM133" s="177" t="s">
        <v>245</v>
      </c>
    </row>
    <row r="134" spans="1:65" s="2" customFormat="1" ht="11.25">
      <c r="A134" s="32"/>
      <c r="B134" s="33"/>
      <c r="C134" s="34"/>
      <c r="D134" s="179" t="s">
        <v>139</v>
      </c>
      <c r="E134" s="34"/>
      <c r="F134" s="180" t="s">
        <v>244</v>
      </c>
      <c r="G134" s="34"/>
      <c r="H134" s="34"/>
      <c r="I134" s="181"/>
      <c r="J134" s="181"/>
      <c r="K134" s="34"/>
      <c r="L134" s="34"/>
      <c r="M134" s="37"/>
      <c r="N134" s="182"/>
      <c r="O134" s="183"/>
      <c r="P134" s="62"/>
      <c r="Q134" s="62"/>
      <c r="R134" s="62"/>
      <c r="S134" s="62"/>
      <c r="T134" s="62"/>
      <c r="U134" s="62"/>
      <c r="V134" s="62"/>
      <c r="W134" s="62"/>
      <c r="X134" s="62"/>
      <c r="Y134" s="63"/>
      <c r="Z134" s="32"/>
      <c r="AA134" s="32"/>
      <c r="AB134" s="32"/>
      <c r="AC134" s="32"/>
      <c r="AD134" s="32"/>
      <c r="AE134" s="32"/>
      <c r="AT134" s="15" t="s">
        <v>139</v>
      </c>
      <c r="AU134" s="15" t="s">
        <v>82</v>
      </c>
    </row>
    <row r="135" spans="1:65" s="2" customFormat="1" ht="24">
      <c r="A135" s="32"/>
      <c r="B135" s="33"/>
      <c r="C135" s="184" t="s">
        <v>246</v>
      </c>
      <c r="D135" s="184" t="s">
        <v>157</v>
      </c>
      <c r="E135" s="185" t="s">
        <v>247</v>
      </c>
      <c r="F135" s="186" t="s">
        <v>248</v>
      </c>
      <c r="G135" s="187" t="s">
        <v>154</v>
      </c>
      <c r="H135" s="188">
        <v>10</v>
      </c>
      <c r="I135" s="189"/>
      <c r="J135" s="190"/>
      <c r="K135" s="191">
        <f>ROUND(P135*H135,2)</f>
        <v>0</v>
      </c>
      <c r="L135" s="186" t="s">
        <v>136</v>
      </c>
      <c r="M135" s="192"/>
      <c r="N135" s="193" t="s">
        <v>20</v>
      </c>
      <c r="O135" s="173" t="s">
        <v>43</v>
      </c>
      <c r="P135" s="174">
        <f>I135+J135</f>
        <v>0</v>
      </c>
      <c r="Q135" s="174">
        <f>ROUND(I135*H135,2)</f>
        <v>0</v>
      </c>
      <c r="R135" s="174">
        <f>ROUND(J135*H135,2)</f>
        <v>0</v>
      </c>
      <c r="S135" s="62"/>
      <c r="T135" s="175">
        <f>S135*H135</f>
        <v>0</v>
      </c>
      <c r="U135" s="175">
        <v>0</v>
      </c>
      <c r="V135" s="175">
        <f>U135*H135</f>
        <v>0</v>
      </c>
      <c r="W135" s="175">
        <v>0</v>
      </c>
      <c r="X135" s="175">
        <f>W135*H135</f>
        <v>0</v>
      </c>
      <c r="Y135" s="176" t="s">
        <v>20</v>
      </c>
      <c r="Z135" s="32"/>
      <c r="AA135" s="32"/>
      <c r="AB135" s="32"/>
      <c r="AC135" s="32"/>
      <c r="AD135" s="32"/>
      <c r="AE135" s="32"/>
      <c r="AR135" s="177" t="s">
        <v>137</v>
      </c>
      <c r="AT135" s="177" t="s">
        <v>157</v>
      </c>
      <c r="AU135" s="177" t="s">
        <v>82</v>
      </c>
      <c r="AY135" s="15" t="s">
        <v>130</v>
      </c>
      <c r="BE135" s="178">
        <f>IF(O135="základní",K135,0)</f>
        <v>0</v>
      </c>
      <c r="BF135" s="178">
        <f>IF(O135="snížená",K135,0)</f>
        <v>0</v>
      </c>
      <c r="BG135" s="178">
        <f>IF(O135="zákl. přenesená",K135,0)</f>
        <v>0</v>
      </c>
      <c r="BH135" s="178">
        <f>IF(O135="sníž. přenesená",K135,0)</f>
        <v>0</v>
      </c>
      <c r="BI135" s="178">
        <f>IF(O135="nulová",K135,0)</f>
        <v>0</v>
      </c>
      <c r="BJ135" s="15" t="s">
        <v>82</v>
      </c>
      <c r="BK135" s="178">
        <f>ROUND(P135*H135,2)</f>
        <v>0</v>
      </c>
      <c r="BL135" s="15" t="s">
        <v>137</v>
      </c>
      <c r="BM135" s="177" t="s">
        <v>249</v>
      </c>
    </row>
    <row r="136" spans="1:65" s="2" customFormat="1" ht="11.25">
      <c r="A136" s="32"/>
      <c r="B136" s="33"/>
      <c r="C136" s="34"/>
      <c r="D136" s="179" t="s">
        <v>139</v>
      </c>
      <c r="E136" s="34"/>
      <c r="F136" s="180" t="s">
        <v>248</v>
      </c>
      <c r="G136" s="34"/>
      <c r="H136" s="34"/>
      <c r="I136" s="181"/>
      <c r="J136" s="181"/>
      <c r="K136" s="34"/>
      <c r="L136" s="34"/>
      <c r="M136" s="37"/>
      <c r="N136" s="182"/>
      <c r="O136" s="183"/>
      <c r="P136" s="62"/>
      <c r="Q136" s="62"/>
      <c r="R136" s="62"/>
      <c r="S136" s="62"/>
      <c r="T136" s="62"/>
      <c r="U136" s="62"/>
      <c r="V136" s="62"/>
      <c r="W136" s="62"/>
      <c r="X136" s="62"/>
      <c r="Y136" s="63"/>
      <c r="Z136" s="32"/>
      <c r="AA136" s="32"/>
      <c r="AB136" s="32"/>
      <c r="AC136" s="32"/>
      <c r="AD136" s="32"/>
      <c r="AE136" s="32"/>
      <c r="AT136" s="15" t="s">
        <v>139</v>
      </c>
      <c r="AU136" s="15" t="s">
        <v>82</v>
      </c>
    </row>
    <row r="137" spans="1:65" s="2" customFormat="1" ht="21.75" customHeight="1">
      <c r="A137" s="32"/>
      <c r="B137" s="33"/>
      <c r="C137" s="165" t="s">
        <v>250</v>
      </c>
      <c r="D137" s="165" t="s">
        <v>132</v>
      </c>
      <c r="E137" s="166" t="s">
        <v>251</v>
      </c>
      <c r="F137" s="167" t="s">
        <v>252</v>
      </c>
      <c r="G137" s="168" t="s">
        <v>154</v>
      </c>
      <c r="H137" s="169">
        <v>4</v>
      </c>
      <c r="I137" s="170"/>
      <c r="J137" s="170"/>
      <c r="K137" s="171">
        <f>ROUND(P137*H137,2)</f>
        <v>0</v>
      </c>
      <c r="L137" s="167" t="s">
        <v>20</v>
      </c>
      <c r="M137" s="37"/>
      <c r="N137" s="172" t="s">
        <v>20</v>
      </c>
      <c r="O137" s="173" t="s">
        <v>43</v>
      </c>
      <c r="P137" s="174">
        <f>I137+J137</f>
        <v>0</v>
      </c>
      <c r="Q137" s="174">
        <f>ROUND(I137*H137,2)</f>
        <v>0</v>
      </c>
      <c r="R137" s="174">
        <f>ROUND(J137*H137,2)</f>
        <v>0</v>
      </c>
      <c r="S137" s="62"/>
      <c r="T137" s="175">
        <f>S137*H137</f>
        <v>0</v>
      </c>
      <c r="U137" s="175">
        <v>0</v>
      </c>
      <c r="V137" s="175">
        <f>U137*H137</f>
        <v>0</v>
      </c>
      <c r="W137" s="175">
        <v>0</v>
      </c>
      <c r="X137" s="175">
        <f>W137*H137</f>
        <v>0</v>
      </c>
      <c r="Y137" s="176" t="s">
        <v>20</v>
      </c>
      <c r="Z137" s="32"/>
      <c r="AA137" s="32"/>
      <c r="AB137" s="32"/>
      <c r="AC137" s="32"/>
      <c r="AD137" s="32"/>
      <c r="AE137" s="32"/>
      <c r="AR137" s="177" t="s">
        <v>137</v>
      </c>
      <c r="AT137" s="177" t="s">
        <v>132</v>
      </c>
      <c r="AU137" s="177" t="s">
        <v>82</v>
      </c>
      <c r="AY137" s="15" t="s">
        <v>130</v>
      </c>
      <c r="BE137" s="178">
        <f>IF(O137="základní",K137,0)</f>
        <v>0</v>
      </c>
      <c r="BF137" s="178">
        <f>IF(O137="snížená",K137,0)</f>
        <v>0</v>
      </c>
      <c r="BG137" s="178">
        <f>IF(O137="zákl. přenesená",K137,0)</f>
        <v>0</v>
      </c>
      <c r="BH137" s="178">
        <f>IF(O137="sníž. přenesená",K137,0)</f>
        <v>0</v>
      </c>
      <c r="BI137" s="178">
        <f>IF(O137="nulová",K137,0)</f>
        <v>0</v>
      </c>
      <c r="BJ137" s="15" t="s">
        <v>82</v>
      </c>
      <c r="BK137" s="178">
        <f>ROUND(P137*H137,2)</f>
        <v>0</v>
      </c>
      <c r="BL137" s="15" t="s">
        <v>137</v>
      </c>
      <c r="BM137" s="177" t="s">
        <v>253</v>
      </c>
    </row>
    <row r="138" spans="1:65" s="2" customFormat="1" ht="11.25">
      <c r="A138" s="32"/>
      <c r="B138" s="33"/>
      <c r="C138" s="34"/>
      <c r="D138" s="179" t="s">
        <v>139</v>
      </c>
      <c r="E138" s="34"/>
      <c r="F138" s="180" t="s">
        <v>252</v>
      </c>
      <c r="G138" s="34"/>
      <c r="H138" s="34"/>
      <c r="I138" s="181"/>
      <c r="J138" s="181"/>
      <c r="K138" s="34"/>
      <c r="L138" s="34"/>
      <c r="M138" s="37"/>
      <c r="N138" s="182"/>
      <c r="O138" s="183"/>
      <c r="P138" s="62"/>
      <c r="Q138" s="62"/>
      <c r="R138" s="62"/>
      <c r="S138" s="62"/>
      <c r="T138" s="62"/>
      <c r="U138" s="62"/>
      <c r="V138" s="62"/>
      <c r="W138" s="62"/>
      <c r="X138" s="62"/>
      <c r="Y138" s="63"/>
      <c r="Z138" s="32"/>
      <c r="AA138" s="32"/>
      <c r="AB138" s="32"/>
      <c r="AC138" s="32"/>
      <c r="AD138" s="32"/>
      <c r="AE138" s="32"/>
      <c r="AT138" s="15" t="s">
        <v>139</v>
      </c>
      <c r="AU138" s="15" t="s">
        <v>82</v>
      </c>
    </row>
    <row r="139" spans="1:65" s="2" customFormat="1" ht="24.2" customHeight="1">
      <c r="A139" s="32"/>
      <c r="B139" s="33"/>
      <c r="C139" s="184" t="s">
        <v>254</v>
      </c>
      <c r="D139" s="184" t="s">
        <v>157</v>
      </c>
      <c r="E139" s="185" t="s">
        <v>255</v>
      </c>
      <c r="F139" s="186" t="s">
        <v>256</v>
      </c>
      <c r="G139" s="187" t="s">
        <v>154</v>
      </c>
      <c r="H139" s="188">
        <v>1</v>
      </c>
      <c r="I139" s="189"/>
      <c r="J139" s="190"/>
      <c r="K139" s="191">
        <f>ROUND(P139*H139,2)</f>
        <v>0</v>
      </c>
      <c r="L139" s="186" t="s">
        <v>136</v>
      </c>
      <c r="M139" s="192"/>
      <c r="N139" s="193" t="s">
        <v>20</v>
      </c>
      <c r="O139" s="173" t="s">
        <v>43</v>
      </c>
      <c r="P139" s="174">
        <f>I139+J139</f>
        <v>0</v>
      </c>
      <c r="Q139" s="174">
        <f>ROUND(I139*H139,2)</f>
        <v>0</v>
      </c>
      <c r="R139" s="174">
        <f>ROUND(J139*H139,2)</f>
        <v>0</v>
      </c>
      <c r="S139" s="62"/>
      <c r="T139" s="175">
        <f>S139*H139</f>
        <v>0</v>
      </c>
      <c r="U139" s="175">
        <v>0</v>
      </c>
      <c r="V139" s="175">
        <f>U139*H139</f>
        <v>0</v>
      </c>
      <c r="W139" s="175">
        <v>0</v>
      </c>
      <c r="X139" s="175">
        <f>W139*H139</f>
        <v>0</v>
      </c>
      <c r="Y139" s="176" t="s">
        <v>20</v>
      </c>
      <c r="Z139" s="32"/>
      <c r="AA139" s="32"/>
      <c r="AB139" s="32"/>
      <c r="AC139" s="32"/>
      <c r="AD139" s="32"/>
      <c r="AE139" s="32"/>
      <c r="AR139" s="177" t="s">
        <v>137</v>
      </c>
      <c r="AT139" s="177" t="s">
        <v>157</v>
      </c>
      <c r="AU139" s="177" t="s">
        <v>82</v>
      </c>
      <c r="AY139" s="15" t="s">
        <v>130</v>
      </c>
      <c r="BE139" s="178">
        <f>IF(O139="základní",K139,0)</f>
        <v>0</v>
      </c>
      <c r="BF139" s="178">
        <f>IF(O139="snížená",K139,0)</f>
        <v>0</v>
      </c>
      <c r="BG139" s="178">
        <f>IF(O139="zákl. přenesená",K139,0)</f>
        <v>0</v>
      </c>
      <c r="BH139" s="178">
        <f>IF(O139="sníž. přenesená",K139,0)</f>
        <v>0</v>
      </c>
      <c r="BI139" s="178">
        <f>IF(O139="nulová",K139,0)</f>
        <v>0</v>
      </c>
      <c r="BJ139" s="15" t="s">
        <v>82</v>
      </c>
      <c r="BK139" s="178">
        <f>ROUND(P139*H139,2)</f>
        <v>0</v>
      </c>
      <c r="BL139" s="15" t="s">
        <v>137</v>
      </c>
      <c r="BM139" s="177" t="s">
        <v>257</v>
      </c>
    </row>
    <row r="140" spans="1:65" s="2" customFormat="1" ht="11.25">
      <c r="A140" s="32"/>
      <c r="B140" s="33"/>
      <c r="C140" s="34"/>
      <c r="D140" s="179" t="s">
        <v>139</v>
      </c>
      <c r="E140" s="34"/>
      <c r="F140" s="180" t="s">
        <v>256</v>
      </c>
      <c r="G140" s="34"/>
      <c r="H140" s="34"/>
      <c r="I140" s="181"/>
      <c r="J140" s="181"/>
      <c r="K140" s="34"/>
      <c r="L140" s="34"/>
      <c r="M140" s="37"/>
      <c r="N140" s="182"/>
      <c r="O140" s="183"/>
      <c r="P140" s="62"/>
      <c r="Q140" s="62"/>
      <c r="R140" s="62"/>
      <c r="S140" s="62"/>
      <c r="T140" s="62"/>
      <c r="U140" s="62"/>
      <c r="V140" s="62"/>
      <c r="W140" s="62"/>
      <c r="X140" s="62"/>
      <c r="Y140" s="63"/>
      <c r="Z140" s="32"/>
      <c r="AA140" s="32"/>
      <c r="AB140" s="32"/>
      <c r="AC140" s="32"/>
      <c r="AD140" s="32"/>
      <c r="AE140" s="32"/>
      <c r="AT140" s="15" t="s">
        <v>139</v>
      </c>
      <c r="AU140" s="15" t="s">
        <v>82</v>
      </c>
    </row>
    <row r="141" spans="1:65" s="2" customFormat="1" ht="16.5" customHeight="1">
      <c r="A141" s="32"/>
      <c r="B141" s="33"/>
      <c r="C141" s="165" t="s">
        <v>258</v>
      </c>
      <c r="D141" s="165" t="s">
        <v>132</v>
      </c>
      <c r="E141" s="166" t="s">
        <v>259</v>
      </c>
      <c r="F141" s="167" t="s">
        <v>260</v>
      </c>
      <c r="G141" s="168" t="s">
        <v>154</v>
      </c>
      <c r="H141" s="169">
        <v>4</v>
      </c>
      <c r="I141" s="170"/>
      <c r="J141" s="170"/>
      <c r="K141" s="171">
        <f>ROUND(P141*H141,2)</f>
        <v>0</v>
      </c>
      <c r="L141" s="167" t="s">
        <v>20</v>
      </c>
      <c r="M141" s="37"/>
      <c r="N141" s="172" t="s">
        <v>20</v>
      </c>
      <c r="O141" s="173" t="s">
        <v>43</v>
      </c>
      <c r="P141" s="174">
        <f>I141+J141</f>
        <v>0</v>
      </c>
      <c r="Q141" s="174">
        <f>ROUND(I141*H141,2)</f>
        <v>0</v>
      </c>
      <c r="R141" s="174">
        <f>ROUND(J141*H141,2)</f>
        <v>0</v>
      </c>
      <c r="S141" s="62"/>
      <c r="T141" s="175">
        <f>S141*H141</f>
        <v>0</v>
      </c>
      <c r="U141" s="175">
        <v>0</v>
      </c>
      <c r="V141" s="175">
        <f>U141*H141</f>
        <v>0</v>
      </c>
      <c r="W141" s="175">
        <v>0</v>
      </c>
      <c r="X141" s="175">
        <f>W141*H141</f>
        <v>0</v>
      </c>
      <c r="Y141" s="176" t="s">
        <v>20</v>
      </c>
      <c r="Z141" s="32"/>
      <c r="AA141" s="32"/>
      <c r="AB141" s="32"/>
      <c r="AC141" s="32"/>
      <c r="AD141" s="32"/>
      <c r="AE141" s="32"/>
      <c r="AR141" s="177" t="s">
        <v>137</v>
      </c>
      <c r="AT141" s="177" t="s">
        <v>132</v>
      </c>
      <c r="AU141" s="177" t="s">
        <v>82</v>
      </c>
      <c r="AY141" s="15" t="s">
        <v>130</v>
      </c>
      <c r="BE141" s="178">
        <f>IF(O141="základní",K141,0)</f>
        <v>0</v>
      </c>
      <c r="BF141" s="178">
        <f>IF(O141="snížená",K141,0)</f>
        <v>0</v>
      </c>
      <c r="BG141" s="178">
        <f>IF(O141="zákl. přenesená",K141,0)</f>
        <v>0</v>
      </c>
      <c r="BH141" s="178">
        <f>IF(O141="sníž. přenesená",K141,0)</f>
        <v>0</v>
      </c>
      <c r="BI141" s="178">
        <f>IF(O141="nulová",K141,0)</f>
        <v>0</v>
      </c>
      <c r="BJ141" s="15" t="s">
        <v>82</v>
      </c>
      <c r="BK141" s="178">
        <f>ROUND(P141*H141,2)</f>
        <v>0</v>
      </c>
      <c r="BL141" s="15" t="s">
        <v>137</v>
      </c>
      <c r="BM141" s="177" t="s">
        <v>261</v>
      </c>
    </row>
    <row r="142" spans="1:65" s="2" customFormat="1" ht="11.25">
      <c r="A142" s="32"/>
      <c r="B142" s="33"/>
      <c r="C142" s="34"/>
      <c r="D142" s="179" t="s">
        <v>139</v>
      </c>
      <c r="E142" s="34"/>
      <c r="F142" s="180" t="s">
        <v>262</v>
      </c>
      <c r="G142" s="34"/>
      <c r="H142" s="34"/>
      <c r="I142" s="181"/>
      <c r="J142" s="181"/>
      <c r="K142" s="34"/>
      <c r="L142" s="34"/>
      <c r="M142" s="37"/>
      <c r="N142" s="182"/>
      <c r="O142" s="183"/>
      <c r="P142" s="62"/>
      <c r="Q142" s="62"/>
      <c r="R142" s="62"/>
      <c r="S142" s="62"/>
      <c r="T142" s="62"/>
      <c r="U142" s="62"/>
      <c r="V142" s="62"/>
      <c r="W142" s="62"/>
      <c r="X142" s="62"/>
      <c r="Y142" s="63"/>
      <c r="Z142" s="32"/>
      <c r="AA142" s="32"/>
      <c r="AB142" s="32"/>
      <c r="AC142" s="32"/>
      <c r="AD142" s="32"/>
      <c r="AE142" s="32"/>
      <c r="AT142" s="15" t="s">
        <v>139</v>
      </c>
      <c r="AU142" s="15" t="s">
        <v>82</v>
      </c>
    </row>
    <row r="143" spans="1:65" s="2" customFormat="1" ht="19.5">
      <c r="A143" s="32"/>
      <c r="B143" s="33"/>
      <c r="C143" s="34"/>
      <c r="D143" s="179" t="s">
        <v>164</v>
      </c>
      <c r="E143" s="34"/>
      <c r="F143" s="194" t="s">
        <v>263</v>
      </c>
      <c r="G143" s="34"/>
      <c r="H143" s="34"/>
      <c r="I143" s="181"/>
      <c r="J143" s="181"/>
      <c r="K143" s="34"/>
      <c r="L143" s="34"/>
      <c r="M143" s="37"/>
      <c r="N143" s="182"/>
      <c r="O143" s="183"/>
      <c r="P143" s="62"/>
      <c r="Q143" s="62"/>
      <c r="R143" s="62"/>
      <c r="S143" s="62"/>
      <c r="T143" s="62"/>
      <c r="U143" s="62"/>
      <c r="V143" s="62"/>
      <c r="W143" s="62"/>
      <c r="X143" s="62"/>
      <c r="Y143" s="63"/>
      <c r="Z143" s="32"/>
      <c r="AA143" s="32"/>
      <c r="AB143" s="32"/>
      <c r="AC143" s="32"/>
      <c r="AD143" s="32"/>
      <c r="AE143" s="32"/>
      <c r="AT143" s="15" t="s">
        <v>164</v>
      </c>
      <c r="AU143" s="15" t="s">
        <v>82</v>
      </c>
    </row>
    <row r="144" spans="1:65" s="2" customFormat="1" ht="33" customHeight="1">
      <c r="A144" s="32"/>
      <c r="B144" s="33"/>
      <c r="C144" s="184" t="s">
        <v>264</v>
      </c>
      <c r="D144" s="184" t="s">
        <v>157</v>
      </c>
      <c r="E144" s="185" t="s">
        <v>265</v>
      </c>
      <c r="F144" s="186" t="s">
        <v>266</v>
      </c>
      <c r="G144" s="187" t="s">
        <v>154</v>
      </c>
      <c r="H144" s="188">
        <v>2</v>
      </c>
      <c r="I144" s="189"/>
      <c r="J144" s="190"/>
      <c r="K144" s="191">
        <f>ROUND(P144*H144,2)</f>
        <v>0</v>
      </c>
      <c r="L144" s="186" t="s">
        <v>136</v>
      </c>
      <c r="M144" s="192"/>
      <c r="N144" s="193" t="s">
        <v>20</v>
      </c>
      <c r="O144" s="173" t="s">
        <v>43</v>
      </c>
      <c r="P144" s="174">
        <f>I144+J144</f>
        <v>0</v>
      </c>
      <c r="Q144" s="174">
        <f>ROUND(I144*H144,2)</f>
        <v>0</v>
      </c>
      <c r="R144" s="174">
        <f>ROUND(J144*H144,2)</f>
        <v>0</v>
      </c>
      <c r="S144" s="62"/>
      <c r="T144" s="175">
        <f>S144*H144</f>
        <v>0</v>
      </c>
      <c r="U144" s="175">
        <v>0</v>
      </c>
      <c r="V144" s="175">
        <f>U144*H144</f>
        <v>0</v>
      </c>
      <c r="W144" s="175">
        <v>0</v>
      </c>
      <c r="X144" s="175">
        <f>W144*H144</f>
        <v>0</v>
      </c>
      <c r="Y144" s="176" t="s">
        <v>20</v>
      </c>
      <c r="Z144" s="32"/>
      <c r="AA144" s="32"/>
      <c r="AB144" s="32"/>
      <c r="AC144" s="32"/>
      <c r="AD144" s="32"/>
      <c r="AE144" s="32"/>
      <c r="AR144" s="177" t="s">
        <v>137</v>
      </c>
      <c r="AT144" s="177" t="s">
        <v>157</v>
      </c>
      <c r="AU144" s="177" t="s">
        <v>82</v>
      </c>
      <c r="AY144" s="15" t="s">
        <v>130</v>
      </c>
      <c r="BE144" s="178">
        <f>IF(O144="základní",K144,0)</f>
        <v>0</v>
      </c>
      <c r="BF144" s="178">
        <f>IF(O144="snížená",K144,0)</f>
        <v>0</v>
      </c>
      <c r="BG144" s="178">
        <f>IF(O144="zákl. přenesená",K144,0)</f>
        <v>0</v>
      </c>
      <c r="BH144" s="178">
        <f>IF(O144="sníž. přenesená",K144,0)</f>
        <v>0</v>
      </c>
      <c r="BI144" s="178">
        <f>IF(O144="nulová",K144,0)</f>
        <v>0</v>
      </c>
      <c r="BJ144" s="15" t="s">
        <v>82</v>
      </c>
      <c r="BK144" s="178">
        <f>ROUND(P144*H144,2)</f>
        <v>0</v>
      </c>
      <c r="BL144" s="15" t="s">
        <v>137</v>
      </c>
      <c r="BM144" s="177" t="s">
        <v>267</v>
      </c>
    </row>
    <row r="145" spans="1:65" s="2" customFormat="1" ht="19.5">
      <c r="A145" s="32"/>
      <c r="B145" s="33"/>
      <c r="C145" s="34"/>
      <c r="D145" s="179" t="s">
        <v>139</v>
      </c>
      <c r="E145" s="34"/>
      <c r="F145" s="180" t="s">
        <v>266</v>
      </c>
      <c r="G145" s="34"/>
      <c r="H145" s="34"/>
      <c r="I145" s="181"/>
      <c r="J145" s="181"/>
      <c r="K145" s="34"/>
      <c r="L145" s="34"/>
      <c r="M145" s="37"/>
      <c r="N145" s="182"/>
      <c r="O145" s="183"/>
      <c r="P145" s="62"/>
      <c r="Q145" s="62"/>
      <c r="R145" s="62"/>
      <c r="S145" s="62"/>
      <c r="T145" s="62"/>
      <c r="U145" s="62"/>
      <c r="V145" s="62"/>
      <c r="W145" s="62"/>
      <c r="X145" s="62"/>
      <c r="Y145" s="63"/>
      <c r="Z145" s="32"/>
      <c r="AA145" s="32"/>
      <c r="AB145" s="32"/>
      <c r="AC145" s="32"/>
      <c r="AD145" s="32"/>
      <c r="AE145" s="32"/>
      <c r="AT145" s="15" t="s">
        <v>139</v>
      </c>
      <c r="AU145" s="15" t="s">
        <v>82</v>
      </c>
    </row>
    <row r="146" spans="1:65" s="2" customFormat="1" ht="24.2" customHeight="1">
      <c r="A146" s="32"/>
      <c r="B146" s="33"/>
      <c r="C146" s="184" t="s">
        <v>268</v>
      </c>
      <c r="D146" s="184" t="s">
        <v>157</v>
      </c>
      <c r="E146" s="185" t="s">
        <v>269</v>
      </c>
      <c r="F146" s="186" t="s">
        <v>270</v>
      </c>
      <c r="G146" s="187" t="s">
        <v>154</v>
      </c>
      <c r="H146" s="188">
        <v>2</v>
      </c>
      <c r="I146" s="189"/>
      <c r="J146" s="190"/>
      <c r="K146" s="191">
        <f>ROUND(P146*H146,2)</f>
        <v>0</v>
      </c>
      <c r="L146" s="186" t="s">
        <v>136</v>
      </c>
      <c r="M146" s="192"/>
      <c r="N146" s="193" t="s">
        <v>20</v>
      </c>
      <c r="O146" s="173" t="s">
        <v>43</v>
      </c>
      <c r="P146" s="174">
        <f>I146+J146</f>
        <v>0</v>
      </c>
      <c r="Q146" s="174">
        <f>ROUND(I146*H146,2)</f>
        <v>0</v>
      </c>
      <c r="R146" s="174">
        <f>ROUND(J146*H146,2)</f>
        <v>0</v>
      </c>
      <c r="S146" s="62"/>
      <c r="T146" s="175">
        <f>S146*H146</f>
        <v>0</v>
      </c>
      <c r="U146" s="175">
        <v>0</v>
      </c>
      <c r="V146" s="175">
        <f>U146*H146</f>
        <v>0</v>
      </c>
      <c r="W146" s="175">
        <v>0</v>
      </c>
      <c r="X146" s="175">
        <f>W146*H146</f>
        <v>0</v>
      </c>
      <c r="Y146" s="176" t="s">
        <v>20</v>
      </c>
      <c r="Z146" s="32"/>
      <c r="AA146" s="32"/>
      <c r="AB146" s="32"/>
      <c r="AC146" s="32"/>
      <c r="AD146" s="32"/>
      <c r="AE146" s="32"/>
      <c r="AR146" s="177" t="s">
        <v>137</v>
      </c>
      <c r="AT146" s="177" t="s">
        <v>157</v>
      </c>
      <c r="AU146" s="177" t="s">
        <v>82</v>
      </c>
      <c r="AY146" s="15" t="s">
        <v>130</v>
      </c>
      <c r="BE146" s="178">
        <f>IF(O146="základní",K146,0)</f>
        <v>0</v>
      </c>
      <c r="BF146" s="178">
        <f>IF(O146="snížená",K146,0)</f>
        <v>0</v>
      </c>
      <c r="BG146" s="178">
        <f>IF(O146="zákl. přenesená",K146,0)</f>
        <v>0</v>
      </c>
      <c r="BH146" s="178">
        <f>IF(O146="sníž. přenesená",K146,0)</f>
        <v>0</v>
      </c>
      <c r="BI146" s="178">
        <f>IF(O146="nulová",K146,0)</f>
        <v>0</v>
      </c>
      <c r="BJ146" s="15" t="s">
        <v>82</v>
      </c>
      <c r="BK146" s="178">
        <f>ROUND(P146*H146,2)</f>
        <v>0</v>
      </c>
      <c r="BL146" s="15" t="s">
        <v>137</v>
      </c>
      <c r="BM146" s="177" t="s">
        <v>271</v>
      </c>
    </row>
    <row r="147" spans="1:65" s="2" customFormat="1" ht="19.5">
      <c r="A147" s="32"/>
      <c r="B147" s="33"/>
      <c r="C147" s="34"/>
      <c r="D147" s="179" t="s">
        <v>139</v>
      </c>
      <c r="E147" s="34"/>
      <c r="F147" s="180" t="s">
        <v>270</v>
      </c>
      <c r="G147" s="34"/>
      <c r="H147" s="34"/>
      <c r="I147" s="181"/>
      <c r="J147" s="181"/>
      <c r="K147" s="34"/>
      <c r="L147" s="34"/>
      <c r="M147" s="37"/>
      <c r="N147" s="182"/>
      <c r="O147" s="183"/>
      <c r="P147" s="62"/>
      <c r="Q147" s="62"/>
      <c r="R147" s="62"/>
      <c r="S147" s="62"/>
      <c r="T147" s="62"/>
      <c r="U147" s="62"/>
      <c r="V147" s="62"/>
      <c r="W147" s="62"/>
      <c r="X147" s="62"/>
      <c r="Y147" s="63"/>
      <c r="Z147" s="32"/>
      <c r="AA147" s="32"/>
      <c r="AB147" s="32"/>
      <c r="AC147" s="32"/>
      <c r="AD147" s="32"/>
      <c r="AE147" s="32"/>
      <c r="AT147" s="15" t="s">
        <v>139</v>
      </c>
      <c r="AU147" s="15" t="s">
        <v>82</v>
      </c>
    </row>
    <row r="148" spans="1:65" s="2" customFormat="1" ht="24.2" customHeight="1">
      <c r="A148" s="32"/>
      <c r="B148" s="33"/>
      <c r="C148" s="165" t="s">
        <v>272</v>
      </c>
      <c r="D148" s="165" t="s">
        <v>132</v>
      </c>
      <c r="E148" s="166" t="s">
        <v>273</v>
      </c>
      <c r="F148" s="167" t="s">
        <v>274</v>
      </c>
      <c r="G148" s="168" t="s">
        <v>154</v>
      </c>
      <c r="H148" s="169">
        <v>12</v>
      </c>
      <c r="I148" s="170"/>
      <c r="J148" s="170"/>
      <c r="K148" s="171">
        <f>ROUND(P148*H148,2)</f>
        <v>0</v>
      </c>
      <c r="L148" s="167" t="s">
        <v>136</v>
      </c>
      <c r="M148" s="37"/>
      <c r="N148" s="172" t="s">
        <v>20</v>
      </c>
      <c r="O148" s="173" t="s">
        <v>43</v>
      </c>
      <c r="P148" s="174">
        <f>I148+J148</f>
        <v>0</v>
      </c>
      <c r="Q148" s="174">
        <f>ROUND(I148*H148,2)</f>
        <v>0</v>
      </c>
      <c r="R148" s="174">
        <f>ROUND(J148*H148,2)</f>
        <v>0</v>
      </c>
      <c r="S148" s="62"/>
      <c r="T148" s="175">
        <f>S148*H148</f>
        <v>0</v>
      </c>
      <c r="U148" s="175">
        <v>0</v>
      </c>
      <c r="V148" s="175">
        <f>U148*H148</f>
        <v>0</v>
      </c>
      <c r="W148" s="175">
        <v>0</v>
      </c>
      <c r="X148" s="175">
        <f>W148*H148</f>
        <v>0</v>
      </c>
      <c r="Y148" s="176" t="s">
        <v>20</v>
      </c>
      <c r="Z148" s="32"/>
      <c r="AA148" s="32"/>
      <c r="AB148" s="32"/>
      <c r="AC148" s="32"/>
      <c r="AD148" s="32"/>
      <c r="AE148" s="32"/>
      <c r="AR148" s="177" t="s">
        <v>137</v>
      </c>
      <c r="AT148" s="177" t="s">
        <v>132</v>
      </c>
      <c r="AU148" s="177" t="s">
        <v>82</v>
      </c>
      <c r="AY148" s="15" t="s">
        <v>130</v>
      </c>
      <c r="BE148" s="178">
        <f>IF(O148="základní",K148,0)</f>
        <v>0</v>
      </c>
      <c r="BF148" s="178">
        <f>IF(O148="snížená",K148,0)</f>
        <v>0</v>
      </c>
      <c r="BG148" s="178">
        <f>IF(O148="zákl. přenesená",K148,0)</f>
        <v>0</v>
      </c>
      <c r="BH148" s="178">
        <f>IF(O148="sníž. přenesená",K148,0)</f>
        <v>0</v>
      </c>
      <c r="BI148" s="178">
        <f>IF(O148="nulová",K148,0)</f>
        <v>0</v>
      </c>
      <c r="BJ148" s="15" t="s">
        <v>82</v>
      </c>
      <c r="BK148" s="178">
        <f>ROUND(P148*H148,2)</f>
        <v>0</v>
      </c>
      <c r="BL148" s="15" t="s">
        <v>137</v>
      </c>
      <c r="BM148" s="177" t="s">
        <v>275</v>
      </c>
    </row>
    <row r="149" spans="1:65" s="2" customFormat="1" ht="19.5">
      <c r="A149" s="32"/>
      <c r="B149" s="33"/>
      <c r="C149" s="34"/>
      <c r="D149" s="179" t="s">
        <v>139</v>
      </c>
      <c r="E149" s="34"/>
      <c r="F149" s="180" t="s">
        <v>276</v>
      </c>
      <c r="G149" s="34"/>
      <c r="H149" s="34"/>
      <c r="I149" s="181"/>
      <c r="J149" s="181"/>
      <c r="K149" s="34"/>
      <c r="L149" s="34"/>
      <c r="M149" s="37"/>
      <c r="N149" s="182"/>
      <c r="O149" s="183"/>
      <c r="P149" s="62"/>
      <c r="Q149" s="62"/>
      <c r="R149" s="62"/>
      <c r="S149" s="62"/>
      <c r="T149" s="62"/>
      <c r="U149" s="62"/>
      <c r="V149" s="62"/>
      <c r="W149" s="62"/>
      <c r="X149" s="62"/>
      <c r="Y149" s="63"/>
      <c r="Z149" s="32"/>
      <c r="AA149" s="32"/>
      <c r="AB149" s="32"/>
      <c r="AC149" s="32"/>
      <c r="AD149" s="32"/>
      <c r="AE149" s="32"/>
      <c r="AT149" s="15" t="s">
        <v>139</v>
      </c>
      <c r="AU149" s="15" t="s">
        <v>82</v>
      </c>
    </row>
    <row r="150" spans="1:65" s="2" customFormat="1" ht="24.2" customHeight="1">
      <c r="A150" s="32"/>
      <c r="B150" s="33"/>
      <c r="C150" s="165" t="s">
        <v>277</v>
      </c>
      <c r="D150" s="165" t="s">
        <v>132</v>
      </c>
      <c r="E150" s="166" t="s">
        <v>278</v>
      </c>
      <c r="F150" s="167" t="s">
        <v>279</v>
      </c>
      <c r="G150" s="168" t="s">
        <v>135</v>
      </c>
      <c r="H150" s="169">
        <v>48</v>
      </c>
      <c r="I150" s="170"/>
      <c r="J150" s="170"/>
      <c r="K150" s="171">
        <f>ROUND(P150*H150,2)</f>
        <v>0</v>
      </c>
      <c r="L150" s="167" t="s">
        <v>136</v>
      </c>
      <c r="M150" s="37"/>
      <c r="N150" s="172" t="s">
        <v>20</v>
      </c>
      <c r="O150" s="173" t="s">
        <v>43</v>
      </c>
      <c r="P150" s="174">
        <f>I150+J150</f>
        <v>0</v>
      </c>
      <c r="Q150" s="174">
        <f>ROUND(I150*H150,2)</f>
        <v>0</v>
      </c>
      <c r="R150" s="174">
        <f>ROUND(J150*H150,2)</f>
        <v>0</v>
      </c>
      <c r="S150" s="62"/>
      <c r="T150" s="175">
        <f>S150*H150</f>
        <v>0</v>
      </c>
      <c r="U150" s="175">
        <v>0</v>
      </c>
      <c r="V150" s="175">
        <f>U150*H150</f>
        <v>0</v>
      </c>
      <c r="W150" s="175">
        <v>0</v>
      </c>
      <c r="X150" s="175">
        <f>W150*H150</f>
        <v>0</v>
      </c>
      <c r="Y150" s="176" t="s">
        <v>20</v>
      </c>
      <c r="Z150" s="32"/>
      <c r="AA150" s="32"/>
      <c r="AB150" s="32"/>
      <c r="AC150" s="32"/>
      <c r="AD150" s="32"/>
      <c r="AE150" s="32"/>
      <c r="AR150" s="177" t="s">
        <v>137</v>
      </c>
      <c r="AT150" s="177" t="s">
        <v>132</v>
      </c>
      <c r="AU150" s="177" t="s">
        <v>82</v>
      </c>
      <c r="AY150" s="15" t="s">
        <v>130</v>
      </c>
      <c r="BE150" s="178">
        <f>IF(O150="základní",K150,0)</f>
        <v>0</v>
      </c>
      <c r="BF150" s="178">
        <f>IF(O150="snížená",K150,0)</f>
        <v>0</v>
      </c>
      <c r="BG150" s="178">
        <f>IF(O150="zákl. přenesená",K150,0)</f>
        <v>0</v>
      </c>
      <c r="BH150" s="178">
        <f>IF(O150="sníž. přenesená",K150,0)</f>
        <v>0</v>
      </c>
      <c r="BI150" s="178">
        <f>IF(O150="nulová",K150,0)</f>
        <v>0</v>
      </c>
      <c r="BJ150" s="15" t="s">
        <v>82</v>
      </c>
      <c r="BK150" s="178">
        <f>ROUND(P150*H150,2)</f>
        <v>0</v>
      </c>
      <c r="BL150" s="15" t="s">
        <v>137</v>
      </c>
      <c r="BM150" s="177" t="s">
        <v>280</v>
      </c>
    </row>
    <row r="151" spans="1:65" s="2" customFormat="1" ht="19.5">
      <c r="A151" s="32"/>
      <c r="B151" s="33"/>
      <c r="C151" s="34"/>
      <c r="D151" s="179" t="s">
        <v>139</v>
      </c>
      <c r="E151" s="34"/>
      <c r="F151" s="180" t="s">
        <v>281</v>
      </c>
      <c r="G151" s="34"/>
      <c r="H151" s="34"/>
      <c r="I151" s="181"/>
      <c r="J151" s="181"/>
      <c r="K151" s="34"/>
      <c r="L151" s="34"/>
      <c r="M151" s="37"/>
      <c r="N151" s="182"/>
      <c r="O151" s="183"/>
      <c r="P151" s="62"/>
      <c r="Q151" s="62"/>
      <c r="R151" s="62"/>
      <c r="S151" s="62"/>
      <c r="T151" s="62"/>
      <c r="U151" s="62"/>
      <c r="V151" s="62"/>
      <c r="W151" s="62"/>
      <c r="X151" s="62"/>
      <c r="Y151" s="63"/>
      <c r="Z151" s="32"/>
      <c r="AA151" s="32"/>
      <c r="AB151" s="32"/>
      <c r="AC151" s="32"/>
      <c r="AD151" s="32"/>
      <c r="AE151" s="32"/>
      <c r="AT151" s="15" t="s">
        <v>139</v>
      </c>
      <c r="AU151" s="15" t="s">
        <v>82</v>
      </c>
    </row>
    <row r="152" spans="1:65" s="2" customFormat="1" ht="24.2" customHeight="1">
      <c r="A152" s="32"/>
      <c r="B152" s="33"/>
      <c r="C152" s="165" t="s">
        <v>282</v>
      </c>
      <c r="D152" s="165" t="s">
        <v>132</v>
      </c>
      <c r="E152" s="166" t="s">
        <v>283</v>
      </c>
      <c r="F152" s="167" t="s">
        <v>284</v>
      </c>
      <c r="G152" s="168" t="s">
        <v>154</v>
      </c>
      <c r="H152" s="169">
        <v>1</v>
      </c>
      <c r="I152" s="170"/>
      <c r="J152" s="170"/>
      <c r="K152" s="171">
        <f>ROUND(P152*H152,2)</f>
        <v>0</v>
      </c>
      <c r="L152" s="167" t="s">
        <v>136</v>
      </c>
      <c r="M152" s="37"/>
      <c r="N152" s="172" t="s">
        <v>20</v>
      </c>
      <c r="O152" s="173" t="s">
        <v>43</v>
      </c>
      <c r="P152" s="174">
        <f>I152+J152</f>
        <v>0</v>
      </c>
      <c r="Q152" s="174">
        <f>ROUND(I152*H152,2)</f>
        <v>0</v>
      </c>
      <c r="R152" s="174">
        <f>ROUND(J152*H152,2)</f>
        <v>0</v>
      </c>
      <c r="S152" s="62"/>
      <c r="T152" s="175">
        <f>S152*H152</f>
        <v>0</v>
      </c>
      <c r="U152" s="175">
        <v>0</v>
      </c>
      <c r="V152" s="175">
        <f>U152*H152</f>
        <v>0</v>
      </c>
      <c r="W152" s="175">
        <v>0</v>
      </c>
      <c r="X152" s="175">
        <f>W152*H152</f>
        <v>0</v>
      </c>
      <c r="Y152" s="176" t="s">
        <v>20</v>
      </c>
      <c r="Z152" s="32"/>
      <c r="AA152" s="32"/>
      <c r="AB152" s="32"/>
      <c r="AC152" s="32"/>
      <c r="AD152" s="32"/>
      <c r="AE152" s="32"/>
      <c r="AR152" s="177" t="s">
        <v>137</v>
      </c>
      <c r="AT152" s="177" t="s">
        <v>132</v>
      </c>
      <c r="AU152" s="177" t="s">
        <v>82</v>
      </c>
      <c r="AY152" s="15" t="s">
        <v>130</v>
      </c>
      <c r="BE152" s="178">
        <f>IF(O152="základní",K152,0)</f>
        <v>0</v>
      </c>
      <c r="BF152" s="178">
        <f>IF(O152="snížená",K152,0)</f>
        <v>0</v>
      </c>
      <c r="BG152" s="178">
        <f>IF(O152="zákl. přenesená",K152,0)</f>
        <v>0</v>
      </c>
      <c r="BH152" s="178">
        <f>IF(O152="sníž. přenesená",K152,0)</f>
        <v>0</v>
      </c>
      <c r="BI152" s="178">
        <f>IF(O152="nulová",K152,0)</f>
        <v>0</v>
      </c>
      <c r="BJ152" s="15" t="s">
        <v>82</v>
      </c>
      <c r="BK152" s="178">
        <f>ROUND(P152*H152,2)</f>
        <v>0</v>
      </c>
      <c r="BL152" s="15" t="s">
        <v>137</v>
      </c>
      <c r="BM152" s="177" t="s">
        <v>285</v>
      </c>
    </row>
    <row r="153" spans="1:65" s="2" customFormat="1" ht="29.25">
      <c r="A153" s="32"/>
      <c r="B153" s="33"/>
      <c r="C153" s="34"/>
      <c r="D153" s="179" t="s">
        <v>139</v>
      </c>
      <c r="E153" s="34"/>
      <c r="F153" s="180" t="s">
        <v>286</v>
      </c>
      <c r="G153" s="34"/>
      <c r="H153" s="34"/>
      <c r="I153" s="181"/>
      <c r="J153" s="181"/>
      <c r="K153" s="34"/>
      <c r="L153" s="34"/>
      <c r="M153" s="37"/>
      <c r="N153" s="182"/>
      <c r="O153" s="183"/>
      <c r="P153" s="62"/>
      <c r="Q153" s="62"/>
      <c r="R153" s="62"/>
      <c r="S153" s="62"/>
      <c r="T153" s="62"/>
      <c r="U153" s="62"/>
      <c r="V153" s="62"/>
      <c r="W153" s="62"/>
      <c r="X153" s="62"/>
      <c r="Y153" s="63"/>
      <c r="Z153" s="32"/>
      <c r="AA153" s="32"/>
      <c r="AB153" s="32"/>
      <c r="AC153" s="32"/>
      <c r="AD153" s="32"/>
      <c r="AE153" s="32"/>
      <c r="AT153" s="15" t="s">
        <v>139</v>
      </c>
      <c r="AU153" s="15" t="s">
        <v>82</v>
      </c>
    </row>
    <row r="154" spans="1:65" s="2" customFormat="1" ht="24">
      <c r="A154" s="32"/>
      <c r="B154" s="33"/>
      <c r="C154" s="165" t="s">
        <v>287</v>
      </c>
      <c r="D154" s="165" t="s">
        <v>132</v>
      </c>
      <c r="E154" s="166" t="s">
        <v>288</v>
      </c>
      <c r="F154" s="167" t="s">
        <v>289</v>
      </c>
      <c r="G154" s="168" t="s">
        <v>154</v>
      </c>
      <c r="H154" s="169">
        <v>1</v>
      </c>
      <c r="I154" s="170"/>
      <c r="J154" s="170"/>
      <c r="K154" s="171">
        <f>ROUND(P154*H154,2)</f>
        <v>0</v>
      </c>
      <c r="L154" s="167" t="s">
        <v>136</v>
      </c>
      <c r="M154" s="37"/>
      <c r="N154" s="172" t="s">
        <v>20</v>
      </c>
      <c r="O154" s="173" t="s">
        <v>43</v>
      </c>
      <c r="P154" s="174">
        <f>I154+J154</f>
        <v>0</v>
      </c>
      <c r="Q154" s="174">
        <f>ROUND(I154*H154,2)</f>
        <v>0</v>
      </c>
      <c r="R154" s="174">
        <f>ROUND(J154*H154,2)</f>
        <v>0</v>
      </c>
      <c r="S154" s="62"/>
      <c r="T154" s="175">
        <f>S154*H154</f>
        <v>0</v>
      </c>
      <c r="U154" s="175">
        <v>0</v>
      </c>
      <c r="V154" s="175">
        <f>U154*H154</f>
        <v>0</v>
      </c>
      <c r="W154" s="175">
        <v>0</v>
      </c>
      <c r="X154" s="175">
        <f>W154*H154</f>
        <v>0</v>
      </c>
      <c r="Y154" s="176" t="s">
        <v>20</v>
      </c>
      <c r="Z154" s="32"/>
      <c r="AA154" s="32"/>
      <c r="AB154" s="32"/>
      <c r="AC154" s="32"/>
      <c r="AD154" s="32"/>
      <c r="AE154" s="32"/>
      <c r="AR154" s="177" t="s">
        <v>137</v>
      </c>
      <c r="AT154" s="177" t="s">
        <v>132</v>
      </c>
      <c r="AU154" s="177" t="s">
        <v>82</v>
      </c>
      <c r="AY154" s="15" t="s">
        <v>130</v>
      </c>
      <c r="BE154" s="178">
        <f>IF(O154="základní",K154,0)</f>
        <v>0</v>
      </c>
      <c r="BF154" s="178">
        <f>IF(O154="snížená",K154,0)</f>
        <v>0</v>
      </c>
      <c r="BG154" s="178">
        <f>IF(O154="zákl. přenesená",K154,0)</f>
        <v>0</v>
      </c>
      <c r="BH154" s="178">
        <f>IF(O154="sníž. přenesená",K154,0)</f>
        <v>0</v>
      </c>
      <c r="BI154" s="178">
        <f>IF(O154="nulová",K154,0)</f>
        <v>0</v>
      </c>
      <c r="BJ154" s="15" t="s">
        <v>82</v>
      </c>
      <c r="BK154" s="178">
        <f>ROUND(P154*H154,2)</f>
        <v>0</v>
      </c>
      <c r="BL154" s="15" t="s">
        <v>137</v>
      </c>
      <c r="BM154" s="177" t="s">
        <v>290</v>
      </c>
    </row>
    <row r="155" spans="1:65" s="2" customFormat="1" ht="29.25">
      <c r="A155" s="32"/>
      <c r="B155" s="33"/>
      <c r="C155" s="34"/>
      <c r="D155" s="179" t="s">
        <v>139</v>
      </c>
      <c r="E155" s="34"/>
      <c r="F155" s="180" t="s">
        <v>291</v>
      </c>
      <c r="G155" s="34"/>
      <c r="H155" s="34"/>
      <c r="I155" s="181"/>
      <c r="J155" s="181"/>
      <c r="K155" s="34"/>
      <c r="L155" s="34"/>
      <c r="M155" s="37"/>
      <c r="N155" s="182"/>
      <c r="O155" s="183"/>
      <c r="P155" s="62"/>
      <c r="Q155" s="62"/>
      <c r="R155" s="62"/>
      <c r="S155" s="62"/>
      <c r="T155" s="62"/>
      <c r="U155" s="62"/>
      <c r="V155" s="62"/>
      <c r="W155" s="62"/>
      <c r="X155" s="62"/>
      <c r="Y155" s="63"/>
      <c r="Z155" s="32"/>
      <c r="AA155" s="32"/>
      <c r="AB155" s="32"/>
      <c r="AC155" s="32"/>
      <c r="AD155" s="32"/>
      <c r="AE155" s="32"/>
      <c r="AT155" s="15" t="s">
        <v>139</v>
      </c>
      <c r="AU155" s="15" t="s">
        <v>82</v>
      </c>
    </row>
    <row r="156" spans="1:65" s="2" customFormat="1" ht="24">
      <c r="A156" s="32"/>
      <c r="B156" s="33"/>
      <c r="C156" s="165" t="s">
        <v>292</v>
      </c>
      <c r="D156" s="165" t="s">
        <v>132</v>
      </c>
      <c r="E156" s="166" t="s">
        <v>293</v>
      </c>
      <c r="F156" s="167" t="s">
        <v>294</v>
      </c>
      <c r="G156" s="168" t="s">
        <v>154</v>
      </c>
      <c r="H156" s="169">
        <v>7</v>
      </c>
      <c r="I156" s="170"/>
      <c r="J156" s="170"/>
      <c r="K156" s="171">
        <f>ROUND(P156*H156,2)</f>
        <v>0</v>
      </c>
      <c r="L156" s="167" t="s">
        <v>136</v>
      </c>
      <c r="M156" s="37"/>
      <c r="N156" s="172" t="s">
        <v>20</v>
      </c>
      <c r="O156" s="173" t="s">
        <v>43</v>
      </c>
      <c r="P156" s="174">
        <f>I156+J156</f>
        <v>0</v>
      </c>
      <c r="Q156" s="174">
        <f>ROUND(I156*H156,2)</f>
        <v>0</v>
      </c>
      <c r="R156" s="174">
        <f>ROUND(J156*H156,2)</f>
        <v>0</v>
      </c>
      <c r="S156" s="62"/>
      <c r="T156" s="175">
        <f>S156*H156</f>
        <v>0</v>
      </c>
      <c r="U156" s="175">
        <v>0</v>
      </c>
      <c r="V156" s="175">
        <f>U156*H156</f>
        <v>0</v>
      </c>
      <c r="W156" s="175">
        <v>0</v>
      </c>
      <c r="X156" s="175">
        <f>W156*H156</f>
        <v>0</v>
      </c>
      <c r="Y156" s="176" t="s">
        <v>20</v>
      </c>
      <c r="Z156" s="32"/>
      <c r="AA156" s="32"/>
      <c r="AB156" s="32"/>
      <c r="AC156" s="32"/>
      <c r="AD156" s="32"/>
      <c r="AE156" s="32"/>
      <c r="AR156" s="177" t="s">
        <v>137</v>
      </c>
      <c r="AT156" s="177" t="s">
        <v>132</v>
      </c>
      <c r="AU156" s="177" t="s">
        <v>82</v>
      </c>
      <c r="AY156" s="15" t="s">
        <v>130</v>
      </c>
      <c r="BE156" s="178">
        <f>IF(O156="základní",K156,0)</f>
        <v>0</v>
      </c>
      <c r="BF156" s="178">
        <f>IF(O156="snížená",K156,0)</f>
        <v>0</v>
      </c>
      <c r="BG156" s="178">
        <f>IF(O156="zákl. přenesená",K156,0)</f>
        <v>0</v>
      </c>
      <c r="BH156" s="178">
        <f>IF(O156="sníž. přenesená",K156,0)</f>
        <v>0</v>
      </c>
      <c r="BI156" s="178">
        <f>IF(O156="nulová",K156,0)</f>
        <v>0</v>
      </c>
      <c r="BJ156" s="15" t="s">
        <v>82</v>
      </c>
      <c r="BK156" s="178">
        <f>ROUND(P156*H156,2)</f>
        <v>0</v>
      </c>
      <c r="BL156" s="15" t="s">
        <v>137</v>
      </c>
      <c r="BM156" s="177" t="s">
        <v>295</v>
      </c>
    </row>
    <row r="157" spans="1:65" s="2" customFormat="1" ht="19.5">
      <c r="A157" s="32"/>
      <c r="B157" s="33"/>
      <c r="C157" s="34"/>
      <c r="D157" s="179" t="s">
        <v>139</v>
      </c>
      <c r="E157" s="34"/>
      <c r="F157" s="180" t="s">
        <v>296</v>
      </c>
      <c r="G157" s="34"/>
      <c r="H157" s="34"/>
      <c r="I157" s="181"/>
      <c r="J157" s="181"/>
      <c r="K157" s="34"/>
      <c r="L157" s="34"/>
      <c r="M157" s="37"/>
      <c r="N157" s="182"/>
      <c r="O157" s="183"/>
      <c r="P157" s="62"/>
      <c r="Q157" s="62"/>
      <c r="R157" s="62"/>
      <c r="S157" s="62"/>
      <c r="T157" s="62"/>
      <c r="U157" s="62"/>
      <c r="V157" s="62"/>
      <c r="W157" s="62"/>
      <c r="X157" s="62"/>
      <c r="Y157" s="63"/>
      <c r="Z157" s="32"/>
      <c r="AA157" s="32"/>
      <c r="AB157" s="32"/>
      <c r="AC157" s="32"/>
      <c r="AD157" s="32"/>
      <c r="AE157" s="32"/>
      <c r="AT157" s="15" t="s">
        <v>139</v>
      </c>
      <c r="AU157" s="15" t="s">
        <v>82</v>
      </c>
    </row>
    <row r="158" spans="1:65" s="2" customFormat="1" ht="24.2" customHeight="1">
      <c r="A158" s="32"/>
      <c r="B158" s="33"/>
      <c r="C158" s="165" t="s">
        <v>297</v>
      </c>
      <c r="D158" s="165" t="s">
        <v>132</v>
      </c>
      <c r="E158" s="166" t="s">
        <v>298</v>
      </c>
      <c r="F158" s="167" t="s">
        <v>299</v>
      </c>
      <c r="G158" s="168" t="s">
        <v>154</v>
      </c>
      <c r="H158" s="169">
        <v>1</v>
      </c>
      <c r="I158" s="170"/>
      <c r="J158" s="170"/>
      <c r="K158" s="171">
        <f>ROUND(P158*H158,2)</f>
        <v>0</v>
      </c>
      <c r="L158" s="167" t="s">
        <v>136</v>
      </c>
      <c r="M158" s="37"/>
      <c r="N158" s="172" t="s">
        <v>20</v>
      </c>
      <c r="O158" s="173" t="s">
        <v>43</v>
      </c>
      <c r="P158" s="174">
        <f>I158+J158</f>
        <v>0</v>
      </c>
      <c r="Q158" s="174">
        <f>ROUND(I158*H158,2)</f>
        <v>0</v>
      </c>
      <c r="R158" s="174">
        <f>ROUND(J158*H158,2)</f>
        <v>0</v>
      </c>
      <c r="S158" s="62"/>
      <c r="T158" s="175">
        <f>S158*H158</f>
        <v>0</v>
      </c>
      <c r="U158" s="175">
        <v>0</v>
      </c>
      <c r="V158" s="175">
        <f>U158*H158</f>
        <v>0</v>
      </c>
      <c r="W158" s="175">
        <v>0</v>
      </c>
      <c r="X158" s="175">
        <f>W158*H158</f>
        <v>0</v>
      </c>
      <c r="Y158" s="176" t="s">
        <v>20</v>
      </c>
      <c r="Z158" s="32"/>
      <c r="AA158" s="32"/>
      <c r="AB158" s="32"/>
      <c r="AC158" s="32"/>
      <c r="AD158" s="32"/>
      <c r="AE158" s="32"/>
      <c r="AR158" s="177" t="s">
        <v>137</v>
      </c>
      <c r="AT158" s="177" t="s">
        <v>132</v>
      </c>
      <c r="AU158" s="177" t="s">
        <v>82</v>
      </c>
      <c r="AY158" s="15" t="s">
        <v>130</v>
      </c>
      <c r="BE158" s="178">
        <f>IF(O158="základní",K158,0)</f>
        <v>0</v>
      </c>
      <c r="BF158" s="178">
        <f>IF(O158="snížená",K158,0)</f>
        <v>0</v>
      </c>
      <c r="BG158" s="178">
        <f>IF(O158="zákl. přenesená",K158,0)</f>
        <v>0</v>
      </c>
      <c r="BH158" s="178">
        <f>IF(O158="sníž. přenesená",K158,0)</f>
        <v>0</v>
      </c>
      <c r="BI158" s="178">
        <f>IF(O158="nulová",K158,0)</f>
        <v>0</v>
      </c>
      <c r="BJ158" s="15" t="s">
        <v>82</v>
      </c>
      <c r="BK158" s="178">
        <f>ROUND(P158*H158,2)</f>
        <v>0</v>
      </c>
      <c r="BL158" s="15" t="s">
        <v>137</v>
      </c>
      <c r="BM158" s="177" t="s">
        <v>300</v>
      </c>
    </row>
    <row r="159" spans="1:65" s="2" customFormat="1" ht="19.5">
      <c r="A159" s="32"/>
      <c r="B159" s="33"/>
      <c r="C159" s="34"/>
      <c r="D159" s="179" t="s">
        <v>139</v>
      </c>
      <c r="E159" s="34"/>
      <c r="F159" s="180" t="s">
        <v>301</v>
      </c>
      <c r="G159" s="34"/>
      <c r="H159" s="34"/>
      <c r="I159" s="181"/>
      <c r="J159" s="181"/>
      <c r="K159" s="34"/>
      <c r="L159" s="34"/>
      <c r="M159" s="37"/>
      <c r="N159" s="182"/>
      <c r="O159" s="183"/>
      <c r="P159" s="62"/>
      <c r="Q159" s="62"/>
      <c r="R159" s="62"/>
      <c r="S159" s="62"/>
      <c r="T159" s="62"/>
      <c r="U159" s="62"/>
      <c r="V159" s="62"/>
      <c r="W159" s="62"/>
      <c r="X159" s="62"/>
      <c r="Y159" s="63"/>
      <c r="Z159" s="32"/>
      <c r="AA159" s="32"/>
      <c r="AB159" s="32"/>
      <c r="AC159" s="32"/>
      <c r="AD159" s="32"/>
      <c r="AE159" s="32"/>
      <c r="AT159" s="15" t="s">
        <v>139</v>
      </c>
      <c r="AU159" s="15" t="s">
        <v>82</v>
      </c>
    </row>
    <row r="160" spans="1:65" s="2" customFormat="1" ht="24.2" customHeight="1">
      <c r="A160" s="32"/>
      <c r="B160" s="33"/>
      <c r="C160" s="165" t="s">
        <v>302</v>
      </c>
      <c r="D160" s="165" t="s">
        <v>132</v>
      </c>
      <c r="E160" s="166" t="s">
        <v>303</v>
      </c>
      <c r="F160" s="167" t="s">
        <v>304</v>
      </c>
      <c r="G160" s="168" t="s">
        <v>305</v>
      </c>
      <c r="H160" s="169">
        <v>8</v>
      </c>
      <c r="I160" s="170"/>
      <c r="J160" s="170"/>
      <c r="K160" s="171">
        <f>ROUND(P160*H160,2)</f>
        <v>0</v>
      </c>
      <c r="L160" s="167" t="s">
        <v>136</v>
      </c>
      <c r="M160" s="37"/>
      <c r="N160" s="172" t="s">
        <v>20</v>
      </c>
      <c r="O160" s="173" t="s">
        <v>43</v>
      </c>
      <c r="P160" s="174">
        <f>I160+J160</f>
        <v>0</v>
      </c>
      <c r="Q160" s="174">
        <f>ROUND(I160*H160,2)</f>
        <v>0</v>
      </c>
      <c r="R160" s="174">
        <f>ROUND(J160*H160,2)</f>
        <v>0</v>
      </c>
      <c r="S160" s="62"/>
      <c r="T160" s="175">
        <f>S160*H160</f>
        <v>0</v>
      </c>
      <c r="U160" s="175">
        <v>0</v>
      </c>
      <c r="V160" s="175">
        <f>U160*H160</f>
        <v>0</v>
      </c>
      <c r="W160" s="175">
        <v>0</v>
      </c>
      <c r="X160" s="175">
        <f>W160*H160</f>
        <v>0</v>
      </c>
      <c r="Y160" s="176" t="s">
        <v>20</v>
      </c>
      <c r="Z160" s="32"/>
      <c r="AA160" s="32"/>
      <c r="AB160" s="32"/>
      <c r="AC160" s="32"/>
      <c r="AD160" s="32"/>
      <c r="AE160" s="32"/>
      <c r="AR160" s="177" t="s">
        <v>137</v>
      </c>
      <c r="AT160" s="177" t="s">
        <v>132</v>
      </c>
      <c r="AU160" s="177" t="s">
        <v>82</v>
      </c>
      <c r="AY160" s="15" t="s">
        <v>130</v>
      </c>
      <c r="BE160" s="178">
        <f>IF(O160="základní",K160,0)</f>
        <v>0</v>
      </c>
      <c r="BF160" s="178">
        <f>IF(O160="snížená",K160,0)</f>
        <v>0</v>
      </c>
      <c r="BG160" s="178">
        <f>IF(O160="zákl. přenesená",K160,0)</f>
        <v>0</v>
      </c>
      <c r="BH160" s="178">
        <f>IF(O160="sníž. přenesená",K160,0)</f>
        <v>0</v>
      </c>
      <c r="BI160" s="178">
        <f>IF(O160="nulová",K160,0)</f>
        <v>0</v>
      </c>
      <c r="BJ160" s="15" t="s">
        <v>82</v>
      </c>
      <c r="BK160" s="178">
        <f>ROUND(P160*H160,2)</f>
        <v>0</v>
      </c>
      <c r="BL160" s="15" t="s">
        <v>137</v>
      </c>
      <c r="BM160" s="177" t="s">
        <v>306</v>
      </c>
    </row>
    <row r="161" spans="1:65" s="2" customFormat="1" ht="19.5">
      <c r="A161" s="32"/>
      <c r="B161" s="33"/>
      <c r="C161" s="34"/>
      <c r="D161" s="179" t="s">
        <v>139</v>
      </c>
      <c r="E161" s="34"/>
      <c r="F161" s="180" t="s">
        <v>307</v>
      </c>
      <c r="G161" s="34"/>
      <c r="H161" s="34"/>
      <c r="I161" s="181"/>
      <c r="J161" s="181"/>
      <c r="K161" s="34"/>
      <c r="L161" s="34"/>
      <c r="M161" s="37"/>
      <c r="N161" s="182"/>
      <c r="O161" s="183"/>
      <c r="P161" s="62"/>
      <c r="Q161" s="62"/>
      <c r="R161" s="62"/>
      <c r="S161" s="62"/>
      <c r="T161" s="62"/>
      <c r="U161" s="62"/>
      <c r="V161" s="62"/>
      <c r="W161" s="62"/>
      <c r="X161" s="62"/>
      <c r="Y161" s="63"/>
      <c r="Z161" s="32"/>
      <c r="AA161" s="32"/>
      <c r="AB161" s="32"/>
      <c r="AC161" s="32"/>
      <c r="AD161" s="32"/>
      <c r="AE161" s="32"/>
      <c r="AT161" s="15" t="s">
        <v>139</v>
      </c>
      <c r="AU161" s="15" t="s">
        <v>82</v>
      </c>
    </row>
    <row r="162" spans="1:65" s="2" customFormat="1" ht="24.2" customHeight="1">
      <c r="A162" s="32"/>
      <c r="B162" s="33"/>
      <c r="C162" s="165" t="s">
        <v>308</v>
      </c>
      <c r="D162" s="165" t="s">
        <v>132</v>
      </c>
      <c r="E162" s="166" t="s">
        <v>309</v>
      </c>
      <c r="F162" s="167" t="s">
        <v>310</v>
      </c>
      <c r="G162" s="168" t="s">
        <v>305</v>
      </c>
      <c r="H162" s="169">
        <v>8</v>
      </c>
      <c r="I162" s="170"/>
      <c r="J162" s="170"/>
      <c r="K162" s="171">
        <f>ROUND(P162*H162,2)</f>
        <v>0</v>
      </c>
      <c r="L162" s="167" t="s">
        <v>136</v>
      </c>
      <c r="M162" s="37"/>
      <c r="N162" s="172" t="s">
        <v>20</v>
      </c>
      <c r="O162" s="173" t="s">
        <v>43</v>
      </c>
      <c r="P162" s="174">
        <f>I162+J162</f>
        <v>0</v>
      </c>
      <c r="Q162" s="174">
        <f>ROUND(I162*H162,2)</f>
        <v>0</v>
      </c>
      <c r="R162" s="174">
        <f>ROUND(J162*H162,2)</f>
        <v>0</v>
      </c>
      <c r="S162" s="62"/>
      <c r="T162" s="175">
        <f>S162*H162</f>
        <v>0</v>
      </c>
      <c r="U162" s="175">
        <v>0</v>
      </c>
      <c r="V162" s="175">
        <f>U162*H162</f>
        <v>0</v>
      </c>
      <c r="W162" s="175">
        <v>0</v>
      </c>
      <c r="X162" s="175">
        <f>W162*H162</f>
        <v>0</v>
      </c>
      <c r="Y162" s="176" t="s">
        <v>20</v>
      </c>
      <c r="Z162" s="32"/>
      <c r="AA162" s="32"/>
      <c r="AB162" s="32"/>
      <c r="AC162" s="32"/>
      <c r="AD162" s="32"/>
      <c r="AE162" s="32"/>
      <c r="AR162" s="177" t="s">
        <v>137</v>
      </c>
      <c r="AT162" s="177" t="s">
        <v>132</v>
      </c>
      <c r="AU162" s="177" t="s">
        <v>82</v>
      </c>
      <c r="AY162" s="15" t="s">
        <v>130</v>
      </c>
      <c r="BE162" s="178">
        <f>IF(O162="základní",K162,0)</f>
        <v>0</v>
      </c>
      <c r="BF162" s="178">
        <f>IF(O162="snížená",K162,0)</f>
        <v>0</v>
      </c>
      <c r="BG162" s="178">
        <f>IF(O162="zákl. přenesená",K162,0)</f>
        <v>0</v>
      </c>
      <c r="BH162" s="178">
        <f>IF(O162="sníž. přenesená",K162,0)</f>
        <v>0</v>
      </c>
      <c r="BI162" s="178">
        <f>IF(O162="nulová",K162,0)</f>
        <v>0</v>
      </c>
      <c r="BJ162" s="15" t="s">
        <v>82</v>
      </c>
      <c r="BK162" s="178">
        <f>ROUND(P162*H162,2)</f>
        <v>0</v>
      </c>
      <c r="BL162" s="15" t="s">
        <v>137</v>
      </c>
      <c r="BM162" s="177" t="s">
        <v>311</v>
      </c>
    </row>
    <row r="163" spans="1:65" s="2" customFormat="1" ht="29.25">
      <c r="A163" s="32"/>
      <c r="B163" s="33"/>
      <c r="C163" s="34"/>
      <c r="D163" s="179" t="s">
        <v>139</v>
      </c>
      <c r="E163" s="34"/>
      <c r="F163" s="180" t="s">
        <v>312</v>
      </c>
      <c r="G163" s="34"/>
      <c r="H163" s="34"/>
      <c r="I163" s="181"/>
      <c r="J163" s="181"/>
      <c r="K163" s="34"/>
      <c r="L163" s="34"/>
      <c r="M163" s="37"/>
      <c r="N163" s="182"/>
      <c r="O163" s="183"/>
      <c r="P163" s="62"/>
      <c r="Q163" s="62"/>
      <c r="R163" s="62"/>
      <c r="S163" s="62"/>
      <c r="T163" s="62"/>
      <c r="U163" s="62"/>
      <c r="V163" s="62"/>
      <c r="W163" s="62"/>
      <c r="X163" s="62"/>
      <c r="Y163" s="63"/>
      <c r="Z163" s="32"/>
      <c r="AA163" s="32"/>
      <c r="AB163" s="32"/>
      <c r="AC163" s="32"/>
      <c r="AD163" s="32"/>
      <c r="AE163" s="32"/>
      <c r="AT163" s="15" t="s">
        <v>139</v>
      </c>
      <c r="AU163" s="15" t="s">
        <v>82</v>
      </c>
    </row>
    <row r="164" spans="1:65" s="2" customFormat="1" ht="37.9" customHeight="1">
      <c r="A164" s="32"/>
      <c r="B164" s="33"/>
      <c r="C164" s="165" t="s">
        <v>313</v>
      </c>
      <c r="D164" s="165" t="s">
        <v>132</v>
      </c>
      <c r="E164" s="166" t="s">
        <v>314</v>
      </c>
      <c r="F164" s="167" t="s">
        <v>315</v>
      </c>
      <c r="G164" s="168" t="s">
        <v>316</v>
      </c>
      <c r="H164" s="169">
        <v>3</v>
      </c>
      <c r="I164" s="170"/>
      <c r="J164" s="170"/>
      <c r="K164" s="171">
        <f>ROUND(P164*H164,2)</f>
        <v>0</v>
      </c>
      <c r="L164" s="167" t="s">
        <v>136</v>
      </c>
      <c r="M164" s="37"/>
      <c r="N164" s="172" t="s">
        <v>20</v>
      </c>
      <c r="O164" s="173" t="s">
        <v>43</v>
      </c>
      <c r="P164" s="174">
        <f>I164+J164</f>
        <v>0</v>
      </c>
      <c r="Q164" s="174">
        <f>ROUND(I164*H164,2)</f>
        <v>0</v>
      </c>
      <c r="R164" s="174">
        <f>ROUND(J164*H164,2)</f>
        <v>0</v>
      </c>
      <c r="S164" s="62"/>
      <c r="T164" s="175">
        <f>S164*H164</f>
        <v>0</v>
      </c>
      <c r="U164" s="175">
        <v>0</v>
      </c>
      <c r="V164" s="175">
        <f>U164*H164</f>
        <v>0</v>
      </c>
      <c r="W164" s="175">
        <v>0</v>
      </c>
      <c r="X164" s="175">
        <f>W164*H164</f>
        <v>0</v>
      </c>
      <c r="Y164" s="176" t="s">
        <v>20</v>
      </c>
      <c r="Z164" s="32"/>
      <c r="AA164" s="32"/>
      <c r="AB164" s="32"/>
      <c r="AC164" s="32"/>
      <c r="AD164" s="32"/>
      <c r="AE164" s="32"/>
      <c r="AR164" s="177" t="s">
        <v>137</v>
      </c>
      <c r="AT164" s="177" t="s">
        <v>132</v>
      </c>
      <c r="AU164" s="177" t="s">
        <v>82</v>
      </c>
      <c r="AY164" s="15" t="s">
        <v>130</v>
      </c>
      <c r="BE164" s="178">
        <f>IF(O164="základní",K164,0)</f>
        <v>0</v>
      </c>
      <c r="BF164" s="178">
        <f>IF(O164="snížená",K164,0)</f>
        <v>0</v>
      </c>
      <c r="BG164" s="178">
        <f>IF(O164="zákl. přenesená",K164,0)</f>
        <v>0</v>
      </c>
      <c r="BH164" s="178">
        <f>IF(O164="sníž. přenesená",K164,0)</f>
        <v>0</v>
      </c>
      <c r="BI164" s="178">
        <f>IF(O164="nulová",K164,0)</f>
        <v>0</v>
      </c>
      <c r="BJ164" s="15" t="s">
        <v>82</v>
      </c>
      <c r="BK164" s="178">
        <f>ROUND(P164*H164,2)</f>
        <v>0</v>
      </c>
      <c r="BL164" s="15" t="s">
        <v>137</v>
      </c>
      <c r="BM164" s="177" t="s">
        <v>317</v>
      </c>
    </row>
    <row r="165" spans="1:65" s="2" customFormat="1" ht="39">
      <c r="A165" s="32"/>
      <c r="B165" s="33"/>
      <c r="C165" s="34"/>
      <c r="D165" s="179" t="s">
        <v>139</v>
      </c>
      <c r="E165" s="34"/>
      <c r="F165" s="180" t="s">
        <v>318</v>
      </c>
      <c r="G165" s="34"/>
      <c r="H165" s="34"/>
      <c r="I165" s="181"/>
      <c r="J165" s="181"/>
      <c r="K165" s="34"/>
      <c r="L165" s="34"/>
      <c r="M165" s="37"/>
      <c r="N165" s="195"/>
      <c r="O165" s="196"/>
      <c r="P165" s="197"/>
      <c r="Q165" s="197"/>
      <c r="R165" s="197"/>
      <c r="S165" s="197"/>
      <c r="T165" s="197"/>
      <c r="U165" s="197"/>
      <c r="V165" s="197"/>
      <c r="W165" s="197"/>
      <c r="X165" s="197"/>
      <c r="Y165" s="198"/>
      <c r="Z165" s="32"/>
      <c r="AA165" s="32"/>
      <c r="AB165" s="32"/>
      <c r="AC165" s="32"/>
      <c r="AD165" s="32"/>
      <c r="AE165" s="32"/>
      <c r="AT165" s="15" t="s">
        <v>139</v>
      </c>
      <c r="AU165" s="15" t="s">
        <v>82</v>
      </c>
    </row>
    <row r="166" spans="1:65" s="2" customFormat="1" ht="6.95" customHeight="1">
      <c r="A166" s="32"/>
      <c r="B166" s="45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37"/>
      <c r="N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</row>
  </sheetData>
  <sheetProtection algorithmName="SHA-512" hashValue="FlejVwO2Xxcu+ORtgQlAqfN1b6pgdGxry0lBF/1k/MPDMCuSM4lF0uwK82SihAVR4GApdDDIqbHOOymcLVYTFg==" saltValue="hy0UaikuwXPYazcyKudrOn1vV9HbLVF+5ZeO6FZr2lsP44dSICFwI35HOQixT8H00AlX7EwbdGyZAWxg8eoRYw==" spinCount="100000" sheet="1" objects="1" scenarios="1" formatColumns="0" formatRows="0" autoFilter="0"/>
  <autoFilter ref="C81:L165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T2" s="15" t="s">
        <v>87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84</v>
      </c>
    </row>
    <row r="4" spans="1:46" s="1" customFormat="1" ht="24.95" customHeight="1">
      <c r="B4" s="18"/>
      <c r="D4" s="102" t="s">
        <v>97</v>
      </c>
      <c r="M4" s="18"/>
      <c r="N4" s="103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04" t="s">
        <v>17</v>
      </c>
      <c r="M6" s="18"/>
    </row>
    <row r="7" spans="1:46" s="1" customFormat="1" ht="16.5" customHeight="1">
      <c r="B7" s="18"/>
      <c r="E7" s="331" t="str">
        <f>'Rekapitulace stavby'!K6</f>
        <v>Oprava EOV v žst. Kolín</v>
      </c>
      <c r="F7" s="332"/>
      <c r="G7" s="332"/>
      <c r="H7" s="332"/>
      <c r="M7" s="18"/>
    </row>
    <row r="8" spans="1:46" s="2" customFormat="1" ht="12" customHeight="1">
      <c r="A8" s="32"/>
      <c r="B8" s="37"/>
      <c r="C8" s="32"/>
      <c r="D8" s="104" t="s">
        <v>98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3" t="s">
        <v>319</v>
      </c>
      <c r="F9" s="334"/>
      <c r="G9" s="334"/>
      <c r="H9" s="334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4" t="s">
        <v>19</v>
      </c>
      <c r="E11" s="32"/>
      <c r="F11" s="106" t="s">
        <v>20</v>
      </c>
      <c r="G11" s="32"/>
      <c r="H11" s="32"/>
      <c r="I11" s="104" t="s">
        <v>21</v>
      </c>
      <c r="J11" s="106" t="s">
        <v>20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4" t="s">
        <v>22</v>
      </c>
      <c r="E12" s="32"/>
      <c r="F12" s="106" t="s">
        <v>23</v>
      </c>
      <c r="G12" s="32"/>
      <c r="H12" s="32"/>
      <c r="I12" s="104" t="s">
        <v>24</v>
      </c>
      <c r="J12" s="107" t="str">
        <f>'Rekapitulace stavby'!AN8</f>
        <v>10. 1. 2023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4" t="s">
        <v>26</v>
      </c>
      <c r="E14" s="32"/>
      <c r="F14" s="32"/>
      <c r="G14" s="32"/>
      <c r="H14" s="32"/>
      <c r="I14" s="104" t="s">
        <v>27</v>
      </c>
      <c r="J14" s="106" t="s">
        <v>28</v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6" t="s">
        <v>29</v>
      </c>
      <c r="F15" s="32"/>
      <c r="G15" s="32"/>
      <c r="H15" s="32"/>
      <c r="I15" s="104" t="s">
        <v>30</v>
      </c>
      <c r="J15" s="106" t="s">
        <v>31</v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4" t="s">
        <v>32</v>
      </c>
      <c r="E17" s="32"/>
      <c r="F17" s="32"/>
      <c r="G17" s="32"/>
      <c r="H17" s="32"/>
      <c r="I17" s="104" t="s">
        <v>27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5" t="str">
        <f>'Rekapitulace stavby'!E14</f>
        <v>Vyplň údaj</v>
      </c>
      <c r="F18" s="336"/>
      <c r="G18" s="336"/>
      <c r="H18" s="336"/>
      <c r="I18" s="104" t="s">
        <v>30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4" t="s">
        <v>34</v>
      </c>
      <c r="E20" s="32"/>
      <c r="F20" s="32"/>
      <c r="G20" s="32"/>
      <c r="H20" s="32"/>
      <c r="I20" s="104" t="s">
        <v>27</v>
      </c>
      <c r="J20" s="106" t="s">
        <v>28</v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6" t="s">
        <v>29</v>
      </c>
      <c r="F21" s="32"/>
      <c r="G21" s="32"/>
      <c r="H21" s="32"/>
      <c r="I21" s="104" t="s">
        <v>30</v>
      </c>
      <c r="J21" s="106" t="s">
        <v>31</v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4" t="s">
        <v>35</v>
      </c>
      <c r="E23" s="32"/>
      <c r="F23" s="32"/>
      <c r="G23" s="32"/>
      <c r="H23" s="32"/>
      <c r="I23" s="104" t="s">
        <v>27</v>
      </c>
      <c r="J23" s="106" t="s">
        <v>28</v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6" t="s">
        <v>29</v>
      </c>
      <c r="F24" s="32"/>
      <c r="G24" s="32"/>
      <c r="H24" s="32"/>
      <c r="I24" s="104" t="s">
        <v>30</v>
      </c>
      <c r="J24" s="106" t="s">
        <v>31</v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4" t="s">
        <v>36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8"/>
      <c r="B27" s="109"/>
      <c r="C27" s="108"/>
      <c r="D27" s="108"/>
      <c r="E27" s="337" t="s">
        <v>37</v>
      </c>
      <c r="F27" s="337"/>
      <c r="G27" s="337"/>
      <c r="H27" s="337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>
      <c r="A30" s="32"/>
      <c r="B30" s="37"/>
      <c r="C30" s="32"/>
      <c r="D30" s="32"/>
      <c r="E30" s="104" t="s">
        <v>100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>
      <c r="A31" s="32"/>
      <c r="B31" s="37"/>
      <c r="C31" s="32"/>
      <c r="D31" s="32"/>
      <c r="E31" s="104" t="s">
        <v>101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3" t="s">
        <v>38</v>
      </c>
      <c r="E32" s="32"/>
      <c r="F32" s="32"/>
      <c r="G32" s="32"/>
      <c r="H32" s="32"/>
      <c r="I32" s="32"/>
      <c r="J32" s="32"/>
      <c r="K32" s="114">
        <f>ROUND(K84,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5" t="s">
        <v>40</v>
      </c>
      <c r="G34" s="32"/>
      <c r="H34" s="32"/>
      <c r="I34" s="115" t="s">
        <v>39</v>
      </c>
      <c r="J34" s="32"/>
      <c r="K34" s="115" t="s">
        <v>41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16" t="s">
        <v>42</v>
      </c>
      <c r="E35" s="104" t="s">
        <v>43</v>
      </c>
      <c r="F35" s="112">
        <f>ROUND((SUM(BE84:BE115)),  2)</f>
        <v>0</v>
      </c>
      <c r="G35" s="32"/>
      <c r="H35" s="32"/>
      <c r="I35" s="117">
        <v>0.21</v>
      </c>
      <c r="J35" s="32"/>
      <c r="K35" s="112">
        <f>ROUND(((SUM(BE84:BE115))*I35),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04" t="s">
        <v>44</v>
      </c>
      <c r="F36" s="112">
        <f>ROUND((SUM(BF84:BF115)),  2)</f>
        <v>0</v>
      </c>
      <c r="G36" s="32"/>
      <c r="H36" s="32"/>
      <c r="I36" s="117">
        <v>0.15</v>
      </c>
      <c r="J36" s="32"/>
      <c r="K36" s="112">
        <f>ROUND(((SUM(BF84:BF115))*I36),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4" t="s">
        <v>45</v>
      </c>
      <c r="F37" s="112">
        <f>ROUND((SUM(BG84:BG115)),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04" t="s">
        <v>46</v>
      </c>
      <c r="F38" s="112">
        <f>ROUND((SUM(BH84:BH115)),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04" t="s">
        <v>47</v>
      </c>
      <c r="F39" s="112">
        <f>ROUND((SUM(BI84:BI115)),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18"/>
      <c r="D41" s="119" t="s">
        <v>48</v>
      </c>
      <c r="E41" s="120"/>
      <c r="F41" s="120"/>
      <c r="G41" s="121" t="s">
        <v>49</v>
      </c>
      <c r="H41" s="122" t="s">
        <v>50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102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17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38" t="str">
        <f>E7</f>
        <v>Oprava EOV v žst. Kolín</v>
      </c>
      <c r="F50" s="339"/>
      <c r="G50" s="339"/>
      <c r="H50" s="339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>
      <c r="A51" s="32"/>
      <c r="B51" s="33"/>
      <c r="C51" s="27" t="s">
        <v>98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6.5" customHeight="1">
      <c r="A52" s="32"/>
      <c r="B52" s="33"/>
      <c r="C52" s="34"/>
      <c r="D52" s="34"/>
      <c r="E52" s="291" t="str">
        <f>E9</f>
        <v>02 - Zemní práce EOV - ÚOŽI</v>
      </c>
      <c r="F52" s="340"/>
      <c r="G52" s="340"/>
      <c r="H52" s="340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2" customHeight="1">
      <c r="A54" s="32"/>
      <c r="B54" s="33"/>
      <c r="C54" s="27" t="s">
        <v>22</v>
      </c>
      <c r="D54" s="34"/>
      <c r="E54" s="34"/>
      <c r="F54" s="25" t="str">
        <f>F12</f>
        <v xml:space="preserve"> </v>
      </c>
      <c r="G54" s="34"/>
      <c r="H54" s="34"/>
      <c r="I54" s="27" t="s">
        <v>24</v>
      </c>
      <c r="J54" s="57" t="str">
        <f>IF(J12="","",J12)</f>
        <v>10. 1. 2023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5.7" customHeight="1">
      <c r="A56" s="32"/>
      <c r="B56" s="33"/>
      <c r="C56" s="27" t="s">
        <v>26</v>
      </c>
      <c r="D56" s="34"/>
      <c r="E56" s="34"/>
      <c r="F56" s="25" t="str">
        <f>E15</f>
        <v xml:space="preserve">Správa železnic, s.o. Přednosta SEE </v>
      </c>
      <c r="G56" s="34"/>
      <c r="H56" s="34"/>
      <c r="I56" s="27" t="s">
        <v>34</v>
      </c>
      <c r="J56" s="30" t="str">
        <f>E21</f>
        <v xml:space="preserve">Správa železnic, s.o. Přednosta SEE 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5.7" customHeight="1">
      <c r="A57" s="32"/>
      <c r="B57" s="33"/>
      <c r="C57" s="27" t="s">
        <v>32</v>
      </c>
      <c r="D57" s="34"/>
      <c r="E57" s="34"/>
      <c r="F57" s="25" t="str">
        <f>IF(E18="","",E18)</f>
        <v>Vyplň údaj</v>
      </c>
      <c r="G57" s="34"/>
      <c r="H57" s="34"/>
      <c r="I57" s="27" t="s">
        <v>35</v>
      </c>
      <c r="J57" s="30" t="str">
        <f>E24</f>
        <v xml:space="preserve">Správa železnic, s.o. Přednosta SEE 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9.25" customHeight="1">
      <c r="A59" s="32"/>
      <c r="B59" s="33"/>
      <c r="C59" s="129" t="s">
        <v>103</v>
      </c>
      <c r="D59" s="130"/>
      <c r="E59" s="130"/>
      <c r="F59" s="130"/>
      <c r="G59" s="130"/>
      <c r="H59" s="130"/>
      <c r="I59" s="131" t="s">
        <v>104</v>
      </c>
      <c r="J59" s="131" t="s">
        <v>105</v>
      </c>
      <c r="K59" s="131" t="s">
        <v>106</v>
      </c>
      <c r="L59" s="130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2.9" customHeight="1">
      <c r="A61" s="32"/>
      <c r="B61" s="33"/>
      <c r="C61" s="132" t="s">
        <v>72</v>
      </c>
      <c r="D61" s="34"/>
      <c r="E61" s="34"/>
      <c r="F61" s="34"/>
      <c r="G61" s="34"/>
      <c r="H61" s="34"/>
      <c r="I61" s="75">
        <f t="shared" ref="I61:J63" si="0">Q84</f>
        <v>0</v>
      </c>
      <c r="J61" s="75">
        <f t="shared" si="0"/>
        <v>0</v>
      </c>
      <c r="K61" s="75">
        <f>K84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107</v>
      </c>
    </row>
    <row r="62" spans="1:47" s="9" customFormat="1" ht="24.95" customHeight="1">
      <c r="B62" s="133"/>
      <c r="C62" s="134"/>
      <c r="D62" s="135" t="s">
        <v>320</v>
      </c>
      <c r="E62" s="136"/>
      <c r="F62" s="136"/>
      <c r="G62" s="136"/>
      <c r="H62" s="136"/>
      <c r="I62" s="137">
        <f t="shared" si="0"/>
        <v>0</v>
      </c>
      <c r="J62" s="137">
        <f t="shared" si="0"/>
        <v>0</v>
      </c>
      <c r="K62" s="137">
        <f>K85</f>
        <v>0</v>
      </c>
      <c r="L62" s="134"/>
      <c r="M62" s="138"/>
    </row>
    <row r="63" spans="1:47" s="12" customFormat="1" ht="19.899999999999999" customHeight="1">
      <c r="B63" s="199"/>
      <c r="C63" s="200"/>
      <c r="D63" s="201" t="s">
        <v>321</v>
      </c>
      <c r="E63" s="202"/>
      <c r="F63" s="202"/>
      <c r="G63" s="202"/>
      <c r="H63" s="202"/>
      <c r="I63" s="203">
        <f t="shared" si="0"/>
        <v>0</v>
      </c>
      <c r="J63" s="203">
        <f t="shared" si="0"/>
        <v>0</v>
      </c>
      <c r="K63" s="203">
        <f>K86</f>
        <v>0</v>
      </c>
      <c r="L63" s="200"/>
      <c r="M63" s="204"/>
    </row>
    <row r="64" spans="1:47" s="9" customFormat="1" ht="24.95" customHeight="1">
      <c r="B64" s="133"/>
      <c r="C64" s="134"/>
      <c r="D64" s="135" t="s">
        <v>108</v>
      </c>
      <c r="E64" s="136"/>
      <c r="F64" s="136"/>
      <c r="G64" s="136"/>
      <c r="H64" s="136"/>
      <c r="I64" s="137">
        <f>Q97</f>
        <v>0</v>
      </c>
      <c r="J64" s="137">
        <f>R97</f>
        <v>0</v>
      </c>
      <c r="K64" s="137">
        <f>K97</f>
        <v>0</v>
      </c>
      <c r="L64" s="134"/>
      <c r="M64" s="138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105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105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105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109</v>
      </c>
      <c r="D71" s="34"/>
      <c r="E71" s="34"/>
      <c r="F71" s="34"/>
      <c r="G71" s="34"/>
      <c r="H71" s="34"/>
      <c r="I71" s="34"/>
      <c r="J71" s="34"/>
      <c r="K71" s="34"/>
      <c r="L71" s="34"/>
      <c r="M71" s="105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105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17</v>
      </c>
      <c r="D73" s="34"/>
      <c r="E73" s="34"/>
      <c r="F73" s="34"/>
      <c r="G73" s="34"/>
      <c r="H73" s="34"/>
      <c r="I73" s="34"/>
      <c r="J73" s="34"/>
      <c r="K73" s="34"/>
      <c r="L73" s="34"/>
      <c r="M73" s="105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338" t="str">
        <f>E7</f>
        <v>Oprava EOV v žst. Kolín</v>
      </c>
      <c r="F74" s="339"/>
      <c r="G74" s="339"/>
      <c r="H74" s="339"/>
      <c r="I74" s="34"/>
      <c r="J74" s="34"/>
      <c r="K74" s="34"/>
      <c r="L74" s="34"/>
      <c r="M74" s="105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98</v>
      </c>
      <c r="D75" s="34"/>
      <c r="E75" s="34"/>
      <c r="F75" s="34"/>
      <c r="G75" s="34"/>
      <c r="H75" s="34"/>
      <c r="I75" s="34"/>
      <c r="J75" s="34"/>
      <c r="K75" s="34"/>
      <c r="L75" s="34"/>
      <c r="M75" s="105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4"/>
      <c r="D76" s="34"/>
      <c r="E76" s="291" t="str">
        <f>E9</f>
        <v>02 - Zemní práce EOV - ÚOŽI</v>
      </c>
      <c r="F76" s="340"/>
      <c r="G76" s="340"/>
      <c r="H76" s="340"/>
      <c r="I76" s="34"/>
      <c r="J76" s="34"/>
      <c r="K76" s="34"/>
      <c r="L76" s="34"/>
      <c r="M76" s="10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10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22</v>
      </c>
      <c r="D78" s="34"/>
      <c r="E78" s="34"/>
      <c r="F78" s="25" t="str">
        <f>F12</f>
        <v xml:space="preserve"> </v>
      </c>
      <c r="G78" s="34"/>
      <c r="H78" s="34"/>
      <c r="I78" s="27" t="s">
        <v>24</v>
      </c>
      <c r="J78" s="57" t="str">
        <f>IF(J12="","",J12)</f>
        <v>10. 1. 2023</v>
      </c>
      <c r="K78" s="34"/>
      <c r="L78" s="34"/>
      <c r="M78" s="10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10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25.7" customHeight="1">
      <c r="A80" s="32"/>
      <c r="B80" s="33"/>
      <c r="C80" s="27" t="s">
        <v>26</v>
      </c>
      <c r="D80" s="34"/>
      <c r="E80" s="34"/>
      <c r="F80" s="25" t="str">
        <f>E15</f>
        <v xml:space="preserve">Správa železnic, s.o. Přednosta SEE </v>
      </c>
      <c r="G80" s="34"/>
      <c r="H80" s="34"/>
      <c r="I80" s="27" t="s">
        <v>34</v>
      </c>
      <c r="J80" s="30" t="str">
        <f>E21</f>
        <v xml:space="preserve">Správa železnic, s.o. Přednosta SEE </v>
      </c>
      <c r="K80" s="34"/>
      <c r="L80" s="34"/>
      <c r="M80" s="10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25.7" customHeight="1">
      <c r="A81" s="32"/>
      <c r="B81" s="33"/>
      <c r="C81" s="27" t="s">
        <v>32</v>
      </c>
      <c r="D81" s="34"/>
      <c r="E81" s="34"/>
      <c r="F81" s="25" t="str">
        <f>IF(E18="","",E18)</f>
        <v>Vyplň údaj</v>
      </c>
      <c r="G81" s="34"/>
      <c r="H81" s="34"/>
      <c r="I81" s="27" t="s">
        <v>35</v>
      </c>
      <c r="J81" s="30" t="str">
        <f>E24</f>
        <v xml:space="preserve">Správa železnic, s.o. Přednosta SEE </v>
      </c>
      <c r="K81" s="34"/>
      <c r="L81" s="34"/>
      <c r="M81" s="10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0.3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10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10" customFormat="1" ht="29.25" customHeight="1">
      <c r="A83" s="139"/>
      <c r="B83" s="140"/>
      <c r="C83" s="141" t="s">
        <v>110</v>
      </c>
      <c r="D83" s="142" t="s">
        <v>57</v>
      </c>
      <c r="E83" s="142" t="s">
        <v>53</v>
      </c>
      <c r="F83" s="142" t="s">
        <v>54</v>
      </c>
      <c r="G83" s="142" t="s">
        <v>111</v>
      </c>
      <c r="H83" s="142" t="s">
        <v>112</v>
      </c>
      <c r="I83" s="142" t="s">
        <v>113</v>
      </c>
      <c r="J83" s="142" t="s">
        <v>114</v>
      </c>
      <c r="K83" s="142" t="s">
        <v>106</v>
      </c>
      <c r="L83" s="143" t="s">
        <v>115</v>
      </c>
      <c r="M83" s="144"/>
      <c r="N83" s="66" t="s">
        <v>20</v>
      </c>
      <c r="O83" s="67" t="s">
        <v>42</v>
      </c>
      <c r="P83" s="67" t="s">
        <v>116</v>
      </c>
      <c r="Q83" s="67" t="s">
        <v>117</v>
      </c>
      <c r="R83" s="67" t="s">
        <v>118</v>
      </c>
      <c r="S83" s="67" t="s">
        <v>119</v>
      </c>
      <c r="T83" s="67" t="s">
        <v>120</v>
      </c>
      <c r="U83" s="67" t="s">
        <v>121</v>
      </c>
      <c r="V83" s="67" t="s">
        <v>122</v>
      </c>
      <c r="W83" s="67" t="s">
        <v>123</v>
      </c>
      <c r="X83" s="67" t="s">
        <v>124</v>
      </c>
      <c r="Y83" s="68" t="s">
        <v>125</v>
      </c>
      <c r="Z83" s="139"/>
      <c r="AA83" s="139"/>
      <c r="AB83" s="139"/>
      <c r="AC83" s="139"/>
      <c r="AD83" s="139"/>
      <c r="AE83" s="139"/>
    </row>
    <row r="84" spans="1:65" s="2" customFormat="1" ht="22.9" customHeight="1">
      <c r="A84" s="32"/>
      <c r="B84" s="33"/>
      <c r="C84" s="73" t="s">
        <v>126</v>
      </c>
      <c r="D84" s="34"/>
      <c r="E84" s="34"/>
      <c r="F84" s="34"/>
      <c r="G84" s="34"/>
      <c r="H84" s="34"/>
      <c r="I84" s="34"/>
      <c r="J84" s="34"/>
      <c r="K84" s="145">
        <f>BK84</f>
        <v>0</v>
      </c>
      <c r="L84" s="34"/>
      <c r="M84" s="37"/>
      <c r="N84" s="69"/>
      <c r="O84" s="146"/>
      <c r="P84" s="70"/>
      <c r="Q84" s="147">
        <f>Q85+Q97</f>
        <v>0</v>
      </c>
      <c r="R84" s="147">
        <f>R85+R97</f>
        <v>0</v>
      </c>
      <c r="S84" s="70"/>
      <c r="T84" s="148">
        <f>T85+T97</f>
        <v>0</v>
      </c>
      <c r="U84" s="70"/>
      <c r="V84" s="148">
        <f>V85+V97</f>
        <v>121.2</v>
      </c>
      <c r="W84" s="70"/>
      <c r="X84" s="148">
        <f>X85+X97</f>
        <v>0</v>
      </c>
      <c r="Y84" s="71"/>
      <c r="Z84" s="32"/>
      <c r="AA84" s="32"/>
      <c r="AB84" s="32"/>
      <c r="AC84" s="32"/>
      <c r="AD84" s="32"/>
      <c r="AE84" s="32"/>
      <c r="AT84" s="15" t="s">
        <v>73</v>
      </c>
      <c r="AU84" s="15" t="s">
        <v>107</v>
      </c>
      <c r="BK84" s="149">
        <f>BK85+BK97</f>
        <v>0</v>
      </c>
    </row>
    <row r="85" spans="1:65" s="11" customFormat="1" ht="25.9" customHeight="1">
      <c r="B85" s="150"/>
      <c r="C85" s="151"/>
      <c r="D85" s="152" t="s">
        <v>73</v>
      </c>
      <c r="E85" s="153" t="s">
        <v>322</v>
      </c>
      <c r="F85" s="153" t="s">
        <v>323</v>
      </c>
      <c r="G85" s="151"/>
      <c r="H85" s="151"/>
      <c r="I85" s="154"/>
      <c r="J85" s="154"/>
      <c r="K85" s="155">
        <f>BK85</f>
        <v>0</v>
      </c>
      <c r="L85" s="151"/>
      <c r="M85" s="156"/>
      <c r="N85" s="157"/>
      <c r="O85" s="158"/>
      <c r="P85" s="158"/>
      <c r="Q85" s="159">
        <f>Q86</f>
        <v>0</v>
      </c>
      <c r="R85" s="159">
        <f>R86</f>
        <v>0</v>
      </c>
      <c r="S85" s="158"/>
      <c r="T85" s="160">
        <f>T86</f>
        <v>0</v>
      </c>
      <c r="U85" s="158"/>
      <c r="V85" s="160">
        <f>V86</f>
        <v>0</v>
      </c>
      <c r="W85" s="158"/>
      <c r="X85" s="160">
        <f>X86</f>
        <v>0</v>
      </c>
      <c r="Y85" s="161"/>
      <c r="AR85" s="162" t="s">
        <v>82</v>
      </c>
      <c r="AT85" s="163" t="s">
        <v>73</v>
      </c>
      <c r="AU85" s="163" t="s">
        <v>74</v>
      </c>
      <c r="AY85" s="162" t="s">
        <v>130</v>
      </c>
      <c r="BK85" s="164">
        <f>BK86</f>
        <v>0</v>
      </c>
    </row>
    <row r="86" spans="1:65" s="11" customFormat="1" ht="22.9" customHeight="1">
      <c r="B86" s="150"/>
      <c r="C86" s="151"/>
      <c r="D86" s="152" t="s">
        <v>73</v>
      </c>
      <c r="E86" s="205" t="s">
        <v>221</v>
      </c>
      <c r="F86" s="205" t="s">
        <v>324</v>
      </c>
      <c r="G86" s="151"/>
      <c r="H86" s="151"/>
      <c r="I86" s="154"/>
      <c r="J86" s="154"/>
      <c r="K86" s="206">
        <f>BK86</f>
        <v>0</v>
      </c>
      <c r="L86" s="151"/>
      <c r="M86" s="156"/>
      <c r="N86" s="157"/>
      <c r="O86" s="158"/>
      <c r="P86" s="158"/>
      <c r="Q86" s="159">
        <f>SUM(Q87:Q96)</f>
        <v>0</v>
      </c>
      <c r="R86" s="159">
        <f>SUM(R87:R96)</f>
        <v>0</v>
      </c>
      <c r="S86" s="158"/>
      <c r="T86" s="160">
        <f>SUM(T87:T96)</f>
        <v>0</v>
      </c>
      <c r="U86" s="158"/>
      <c r="V86" s="160">
        <f>SUM(V87:V96)</f>
        <v>0</v>
      </c>
      <c r="W86" s="158"/>
      <c r="X86" s="160">
        <f>SUM(X87:X96)</f>
        <v>0</v>
      </c>
      <c r="Y86" s="161"/>
      <c r="AR86" s="162" t="s">
        <v>82</v>
      </c>
      <c r="AT86" s="163" t="s">
        <v>73</v>
      </c>
      <c r="AU86" s="163" t="s">
        <v>82</v>
      </c>
      <c r="AY86" s="162" t="s">
        <v>130</v>
      </c>
      <c r="BK86" s="164">
        <f>SUM(BK87:BK96)</f>
        <v>0</v>
      </c>
    </row>
    <row r="87" spans="1:65" s="2" customFormat="1" ht="24.2" customHeight="1">
      <c r="A87" s="32"/>
      <c r="B87" s="33"/>
      <c r="C87" s="165" t="s">
        <v>238</v>
      </c>
      <c r="D87" s="165" t="s">
        <v>132</v>
      </c>
      <c r="E87" s="166" t="s">
        <v>325</v>
      </c>
      <c r="F87" s="167" t="s">
        <v>326</v>
      </c>
      <c r="G87" s="168" t="s">
        <v>327</v>
      </c>
      <c r="H87" s="169">
        <v>10</v>
      </c>
      <c r="I87" s="170"/>
      <c r="J87" s="170"/>
      <c r="K87" s="171">
        <f>ROUND(P87*H87,2)</f>
        <v>0</v>
      </c>
      <c r="L87" s="167" t="s">
        <v>136</v>
      </c>
      <c r="M87" s="37"/>
      <c r="N87" s="172" t="s">
        <v>20</v>
      </c>
      <c r="O87" s="173" t="s">
        <v>43</v>
      </c>
      <c r="P87" s="174">
        <f>I87+J87</f>
        <v>0</v>
      </c>
      <c r="Q87" s="174">
        <f>ROUND(I87*H87,2)</f>
        <v>0</v>
      </c>
      <c r="R87" s="174">
        <f>ROUND(J87*H87,2)</f>
        <v>0</v>
      </c>
      <c r="S87" s="62"/>
      <c r="T87" s="175">
        <f>S87*H87</f>
        <v>0</v>
      </c>
      <c r="U87" s="175">
        <v>0</v>
      </c>
      <c r="V87" s="175">
        <f>U87*H87</f>
        <v>0</v>
      </c>
      <c r="W87" s="175">
        <v>0</v>
      </c>
      <c r="X87" s="175">
        <f>W87*H87</f>
        <v>0</v>
      </c>
      <c r="Y87" s="176" t="s">
        <v>20</v>
      </c>
      <c r="Z87" s="32"/>
      <c r="AA87" s="32"/>
      <c r="AB87" s="32"/>
      <c r="AC87" s="32"/>
      <c r="AD87" s="32"/>
      <c r="AE87" s="32"/>
      <c r="AR87" s="177" t="s">
        <v>129</v>
      </c>
      <c r="AT87" s="177" t="s">
        <v>132</v>
      </c>
      <c r="AU87" s="177" t="s">
        <v>84</v>
      </c>
      <c r="AY87" s="15" t="s">
        <v>130</v>
      </c>
      <c r="BE87" s="178">
        <f>IF(O87="základní",K87,0)</f>
        <v>0</v>
      </c>
      <c r="BF87" s="178">
        <f>IF(O87="snížená",K87,0)</f>
        <v>0</v>
      </c>
      <c r="BG87" s="178">
        <f>IF(O87="zákl. přenesená",K87,0)</f>
        <v>0</v>
      </c>
      <c r="BH87" s="178">
        <f>IF(O87="sníž. přenesená",K87,0)</f>
        <v>0</v>
      </c>
      <c r="BI87" s="178">
        <f>IF(O87="nulová",K87,0)</f>
        <v>0</v>
      </c>
      <c r="BJ87" s="15" t="s">
        <v>82</v>
      </c>
      <c r="BK87" s="178">
        <f>ROUND(P87*H87,2)</f>
        <v>0</v>
      </c>
      <c r="BL87" s="15" t="s">
        <v>129</v>
      </c>
      <c r="BM87" s="177" t="s">
        <v>328</v>
      </c>
    </row>
    <row r="88" spans="1:65" s="2" customFormat="1" ht="19.5">
      <c r="A88" s="32"/>
      <c r="B88" s="33"/>
      <c r="C88" s="34"/>
      <c r="D88" s="179" t="s">
        <v>139</v>
      </c>
      <c r="E88" s="34"/>
      <c r="F88" s="180" t="s">
        <v>329</v>
      </c>
      <c r="G88" s="34"/>
      <c r="H88" s="34"/>
      <c r="I88" s="181"/>
      <c r="J88" s="181"/>
      <c r="K88" s="34"/>
      <c r="L88" s="34"/>
      <c r="M88" s="37"/>
      <c r="N88" s="182"/>
      <c r="O88" s="183"/>
      <c r="P88" s="62"/>
      <c r="Q88" s="62"/>
      <c r="R88" s="62"/>
      <c r="S88" s="62"/>
      <c r="T88" s="62"/>
      <c r="U88" s="62"/>
      <c r="V88" s="62"/>
      <c r="W88" s="62"/>
      <c r="X88" s="62"/>
      <c r="Y88" s="63"/>
      <c r="Z88" s="32"/>
      <c r="AA88" s="32"/>
      <c r="AB88" s="32"/>
      <c r="AC88" s="32"/>
      <c r="AD88" s="32"/>
      <c r="AE88" s="32"/>
      <c r="AT88" s="15" t="s">
        <v>139</v>
      </c>
      <c r="AU88" s="15" t="s">
        <v>84</v>
      </c>
    </row>
    <row r="89" spans="1:65" s="2" customFormat="1" ht="24.2" customHeight="1">
      <c r="A89" s="32"/>
      <c r="B89" s="33"/>
      <c r="C89" s="165" t="s">
        <v>82</v>
      </c>
      <c r="D89" s="165" t="s">
        <v>132</v>
      </c>
      <c r="E89" s="166" t="s">
        <v>330</v>
      </c>
      <c r="F89" s="167" t="s">
        <v>331</v>
      </c>
      <c r="G89" s="168" t="s">
        <v>332</v>
      </c>
      <c r="H89" s="169">
        <v>566.48</v>
      </c>
      <c r="I89" s="170"/>
      <c r="J89" s="170"/>
      <c r="K89" s="171">
        <f>ROUND(P89*H89,2)</f>
        <v>0</v>
      </c>
      <c r="L89" s="167" t="s">
        <v>136</v>
      </c>
      <c r="M89" s="37"/>
      <c r="N89" s="172" t="s">
        <v>20</v>
      </c>
      <c r="O89" s="173" t="s">
        <v>43</v>
      </c>
      <c r="P89" s="174">
        <f>I89+J89</f>
        <v>0</v>
      </c>
      <c r="Q89" s="174">
        <f>ROUND(I89*H89,2)</f>
        <v>0</v>
      </c>
      <c r="R89" s="174">
        <f>ROUND(J89*H89,2)</f>
        <v>0</v>
      </c>
      <c r="S89" s="62"/>
      <c r="T89" s="175">
        <f>S89*H89</f>
        <v>0</v>
      </c>
      <c r="U89" s="175">
        <v>0</v>
      </c>
      <c r="V89" s="175">
        <f>U89*H89</f>
        <v>0</v>
      </c>
      <c r="W89" s="175">
        <v>0</v>
      </c>
      <c r="X89" s="175">
        <f>W89*H89</f>
        <v>0</v>
      </c>
      <c r="Y89" s="176" t="s">
        <v>20</v>
      </c>
      <c r="Z89" s="32"/>
      <c r="AA89" s="32"/>
      <c r="AB89" s="32"/>
      <c r="AC89" s="32"/>
      <c r="AD89" s="32"/>
      <c r="AE89" s="32"/>
      <c r="AR89" s="177" t="s">
        <v>129</v>
      </c>
      <c r="AT89" s="177" t="s">
        <v>132</v>
      </c>
      <c r="AU89" s="177" t="s">
        <v>84</v>
      </c>
      <c r="AY89" s="15" t="s">
        <v>130</v>
      </c>
      <c r="BE89" s="178">
        <f>IF(O89="základní",K89,0)</f>
        <v>0</v>
      </c>
      <c r="BF89" s="178">
        <f>IF(O89="snížená",K89,0)</f>
        <v>0</v>
      </c>
      <c r="BG89" s="178">
        <f>IF(O89="zákl. přenesená",K89,0)</f>
        <v>0</v>
      </c>
      <c r="BH89" s="178">
        <f>IF(O89="sníž. přenesená",K89,0)</f>
        <v>0</v>
      </c>
      <c r="BI89" s="178">
        <f>IF(O89="nulová",K89,0)</f>
        <v>0</v>
      </c>
      <c r="BJ89" s="15" t="s">
        <v>82</v>
      </c>
      <c r="BK89" s="178">
        <f>ROUND(P89*H89,2)</f>
        <v>0</v>
      </c>
      <c r="BL89" s="15" t="s">
        <v>129</v>
      </c>
      <c r="BM89" s="177" t="s">
        <v>333</v>
      </c>
    </row>
    <row r="90" spans="1:65" s="2" customFormat="1" ht="19.5">
      <c r="A90" s="32"/>
      <c r="B90" s="33"/>
      <c r="C90" s="34"/>
      <c r="D90" s="179" t="s">
        <v>139</v>
      </c>
      <c r="E90" s="34"/>
      <c r="F90" s="180" t="s">
        <v>334</v>
      </c>
      <c r="G90" s="34"/>
      <c r="H90" s="34"/>
      <c r="I90" s="181"/>
      <c r="J90" s="181"/>
      <c r="K90" s="34"/>
      <c r="L90" s="34"/>
      <c r="M90" s="37"/>
      <c r="N90" s="182"/>
      <c r="O90" s="183"/>
      <c r="P90" s="62"/>
      <c r="Q90" s="62"/>
      <c r="R90" s="62"/>
      <c r="S90" s="62"/>
      <c r="T90" s="62"/>
      <c r="U90" s="62"/>
      <c r="V90" s="62"/>
      <c r="W90" s="62"/>
      <c r="X90" s="62"/>
      <c r="Y90" s="63"/>
      <c r="Z90" s="32"/>
      <c r="AA90" s="32"/>
      <c r="AB90" s="32"/>
      <c r="AC90" s="32"/>
      <c r="AD90" s="32"/>
      <c r="AE90" s="32"/>
      <c r="AT90" s="15" t="s">
        <v>139</v>
      </c>
      <c r="AU90" s="15" t="s">
        <v>84</v>
      </c>
    </row>
    <row r="91" spans="1:65" s="2" customFormat="1" ht="24.2" customHeight="1">
      <c r="A91" s="32"/>
      <c r="B91" s="33"/>
      <c r="C91" s="165" t="s">
        <v>84</v>
      </c>
      <c r="D91" s="165" t="s">
        <v>132</v>
      </c>
      <c r="E91" s="166" t="s">
        <v>335</v>
      </c>
      <c r="F91" s="167" t="s">
        <v>336</v>
      </c>
      <c r="G91" s="168" t="s">
        <v>332</v>
      </c>
      <c r="H91" s="169">
        <v>518.36</v>
      </c>
      <c r="I91" s="170"/>
      <c r="J91" s="170"/>
      <c r="K91" s="171">
        <f>ROUND(P91*H91,2)</f>
        <v>0</v>
      </c>
      <c r="L91" s="167" t="s">
        <v>136</v>
      </c>
      <c r="M91" s="37"/>
      <c r="N91" s="172" t="s">
        <v>20</v>
      </c>
      <c r="O91" s="173" t="s">
        <v>43</v>
      </c>
      <c r="P91" s="174">
        <f>I91+J91</f>
        <v>0</v>
      </c>
      <c r="Q91" s="174">
        <f>ROUND(I91*H91,2)</f>
        <v>0</v>
      </c>
      <c r="R91" s="174">
        <f>ROUND(J91*H91,2)</f>
        <v>0</v>
      </c>
      <c r="S91" s="62"/>
      <c r="T91" s="175">
        <f>S91*H91</f>
        <v>0</v>
      </c>
      <c r="U91" s="175">
        <v>0</v>
      </c>
      <c r="V91" s="175">
        <f>U91*H91</f>
        <v>0</v>
      </c>
      <c r="W91" s="175">
        <v>0</v>
      </c>
      <c r="X91" s="175">
        <f>W91*H91</f>
        <v>0</v>
      </c>
      <c r="Y91" s="176" t="s">
        <v>20</v>
      </c>
      <c r="Z91" s="32"/>
      <c r="AA91" s="32"/>
      <c r="AB91" s="32"/>
      <c r="AC91" s="32"/>
      <c r="AD91" s="32"/>
      <c r="AE91" s="32"/>
      <c r="AR91" s="177" t="s">
        <v>129</v>
      </c>
      <c r="AT91" s="177" t="s">
        <v>132</v>
      </c>
      <c r="AU91" s="177" t="s">
        <v>84</v>
      </c>
      <c r="AY91" s="15" t="s">
        <v>130</v>
      </c>
      <c r="BE91" s="178">
        <f>IF(O91="základní",K91,0)</f>
        <v>0</v>
      </c>
      <c r="BF91" s="178">
        <f>IF(O91="snížená",K91,0)</f>
        <v>0</v>
      </c>
      <c r="BG91" s="178">
        <f>IF(O91="zákl. přenesená",K91,0)</f>
        <v>0</v>
      </c>
      <c r="BH91" s="178">
        <f>IF(O91="sníž. přenesená",K91,0)</f>
        <v>0</v>
      </c>
      <c r="BI91" s="178">
        <f>IF(O91="nulová",K91,0)</f>
        <v>0</v>
      </c>
      <c r="BJ91" s="15" t="s">
        <v>82</v>
      </c>
      <c r="BK91" s="178">
        <f>ROUND(P91*H91,2)</f>
        <v>0</v>
      </c>
      <c r="BL91" s="15" t="s">
        <v>129</v>
      </c>
      <c r="BM91" s="177" t="s">
        <v>337</v>
      </c>
    </row>
    <row r="92" spans="1:65" s="2" customFormat="1" ht="19.5">
      <c r="A92" s="32"/>
      <c r="B92" s="33"/>
      <c r="C92" s="34"/>
      <c r="D92" s="179" t="s">
        <v>139</v>
      </c>
      <c r="E92" s="34"/>
      <c r="F92" s="180" t="s">
        <v>338</v>
      </c>
      <c r="G92" s="34"/>
      <c r="H92" s="34"/>
      <c r="I92" s="181"/>
      <c r="J92" s="181"/>
      <c r="K92" s="34"/>
      <c r="L92" s="34"/>
      <c r="M92" s="37"/>
      <c r="N92" s="182"/>
      <c r="O92" s="183"/>
      <c r="P92" s="62"/>
      <c r="Q92" s="62"/>
      <c r="R92" s="62"/>
      <c r="S92" s="62"/>
      <c r="T92" s="62"/>
      <c r="U92" s="62"/>
      <c r="V92" s="62"/>
      <c r="W92" s="62"/>
      <c r="X92" s="62"/>
      <c r="Y92" s="63"/>
      <c r="Z92" s="32"/>
      <c r="AA92" s="32"/>
      <c r="AB92" s="32"/>
      <c r="AC92" s="32"/>
      <c r="AD92" s="32"/>
      <c r="AE92" s="32"/>
      <c r="AT92" s="15" t="s">
        <v>139</v>
      </c>
      <c r="AU92" s="15" t="s">
        <v>84</v>
      </c>
    </row>
    <row r="93" spans="1:65" s="2" customFormat="1" ht="16.5" customHeight="1">
      <c r="A93" s="32"/>
      <c r="B93" s="33"/>
      <c r="C93" s="184" t="s">
        <v>339</v>
      </c>
      <c r="D93" s="184" t="s">
        <v>157</v>
      </c>
      <c r="E93" s="185" t="s">
        <v>340</v>
      </c>
      <c r="F93" s="186" t="s">
        <v>341</v>
      </c>
      <c r="G93" s="187" t="s">
        <v>342</v>
      </c>
      <c r="H93" s="188">
        <v>0.84</v>
      </c>
      <c r="I93" s="189"/>
      <c r="J93" s="190"/>
      <c r="K93" s="191">
        <f>ROUND(P93*H93,2)</f>
        <v>0</v>
      </c>
      <c r="L93" s="186" t="s">
        <v>20</v>
      </c>
      <c r="M93" s="192"/>
      <c r="N93" s="193" t="s">
        <v>20</v>
      </c>
      <c r="O93" s="173" t="s">
        <v>43</v>
      </c>
      <c r="P93" s="174">
        <f>I93+J93</f>
        <v>0</v>
      </c>
      <c r="Q93" s="174">
        <f>ROUND(I93*H93,2)</f>
        <v>0</v>
      </c>
      <c r="R93" s="174">
        <f>ROUND(J93*H93,2)</f>
        <v>0</v>
      </c>
      <c r="S93" s="62"/>
      <c r="T93" s="175">
        <f>S93*H93</f>
        <v>0</v>
      </c>
      <c r="U93" s="175">
        <v>0</v>
      </c>
      <c r="V93" s="175">
        <f>U93*H93</f>
        <v>0</v>
      </c>
      <c r="W93" s="175">
        <v>0</v>
      </c>
      <c r="X93" s="175">
        <f>W93*H93</f>
        <v>0</v>
      </c>
      <c r="Y93" s="176" t="s">
        <v>20</v>
      </c>
      <c r="Z93" s="32"/>
      <c r="AA93" s="32"/>
      <c r="AB93" s="32"/>
      <c r="AC93" s="32"/>
      <c r="AD93" s="32"/>
      <c r="AE93" s="32"/>
      <c r="AR93" s="177" t="s">
        <v>213</v>
      </c>
      <c r="AT93" s="177" t="s">
        <v>157</v>
      </c>
      <c r="AU93" s="177" t="s">
        <v>84</v>
      </c>
      <c r="AY93" s="15" t="s">
        <v>130</v>
      </c>
      <c r="BE93" s="178">
        <f>IF(O93="základní",K93,0)</f>
        <v>0</v>
      </c>
      <c r="BF93" s="178">
        <f>IF(O93="snížená",K93,0)</f>
        <v>0</v>
      </c>
      <c r="BG93" s="178">
        <f>IF(O93="zákl. přenesená",K93,0)</f>
        <v>0</v>
      </c>
      <c r="BH93" s="178">
        <f>IF(O93="sníž. přenesená",K93,0)</f>
        <v>0</v>
      </c>
      <c r="BI93" s="178">
        <f>IF(O93="nulová",K93,0)</f>
        <v>0</v>
      </c>
      <c r="BJ93" s="15" t="s">
        <v>82</v>
      </c>
      <c r="BK93" s="178">
        <f>ROUND(P93*H93,2)</f>
        <v>0</v>
      </c>
      <c r="BL93" s="15" t="s">
        <v>129</v>
      </c>
      <c r="BM93" s="177" t="s">
        <v>343</v>
      </c>
    </row>
    <row r="94" spans="1:65" s="2" customFormat="1" ht="11.25">
      <c r="A94" s="32"/>
      <c r="B94" s="33"/>
      <c r="C94" s="34"/>
      <c r="D94" s="179" t="s">
        <v>139</v>
      </c>
      <c r="E94" s="34"/>
      <c r="F94" s="180" t="s">
        <v>341</v>
      </c>
      <c r="G94" s="34"/>
      <c r="H94" s="34"/>
      <c r="I94" s="181"/>
      <c r="J94" s="181"/>
      <c r="K94" s="34"/>
      <c r="L94" s="34"/>
      <c r="M94" s="37"/>
      <c r="N94" s="182"/>
      <c r="O94" s="183"/>
      <c r="P94" s="62"/>
      <c r="Q94" s="62"/>
      <c r="R94" s="62"/>
      <c r="S94" s="62"/>
      <c r="T94" s="62"/>
      <c r="U94" s="62"/>
      <c r="V94" s="62"/>
      <c r="W94" s="62"/>
      <c r="X94" s="62"/>
      <c r="Y94" s="63"/>
      <c r="Z94" s="32"/>
      <c r="AA94" s="32"/>
      <c r="AB94" s="32"/>
      <c r="AC94" s="32"/>
      <c r="AD94" s="32"/>
      <c r="AE94" s="32"/>
      <c r="AT94" s="15" t="s">
        <v>139</v>
      </c>
      <c r="AU94" s="15" t="s">
        <v>84</v>
      </c>
    </row>
    <row r="95" spans="1:65" s="2" customFormat="1" ht="24">
      <c r="A95" s="32"/>
      <c r="B95" s="33"/>
      <c r="C95" s="184" t="s">
        <v>205</v>
      </c>
      <c r="D95" s="184" t="s">
        <v>157</v>
      </c>
      <c r="E95" s="185" t="s">
        <v>344</v>
      </c>
      <c r="F95" s="186" t="s">
        <v>345</v>
      </c>
      <c r="G95" s="187" t="s">
        <v>135</v>
      </c>
      <c r="H95" s="188">
        <v>2020</v>
      </c>
      <c r="I95" s="189"/>
      <c r="J95" s="190"/>
      <c r="K95" s="191">
        <f>ROUND(P95*H95,2)</f>
        <v>0</v>
      </c>
      <c r="L95" s="186" t="s">
        <v>136</v>
      </c>
      <c r="M95" s="192"/>
      <c r="N95" s="193" t="s">
        <v>20</v>
      </c>
      <c r="O95" s="173" t="s">
        <v>43</v>
      </c>
      <c r="P95" s="174">
        <f>I95+J95</f>
        <v>0</v>
      </c>
      <c r="Q95" s="174">
        <f>ROUND(I95*H95,2)</f>
        <v>0</v>
      </c>
      <c r="R95" s="174">
        <f>ROUND(J95*H95,2)</f>
        <v>0</v>
      </c>
      <c r="S95" s="62"/>
      <c r="T95" s="175">
        <f>S95*H95</f>
        <v>0</v>
      </c>
      <c r="U95" s="175">
        <v>0</v>
      </c>
      <c r="V95" s="175">
        <f>U95*H95</f>
        <v>0</v>
      </c>
      <c r="W95" s="175">
        <v>0</v>
      </c>
      <c r="X95" s="175">
        <f>W95*H95</f>
        <v>0</v>
      </c>
      <c r="Y95" s="176" t="s">
        <v>20</v>
      </c>
      <c r="Z95" s="32"/>
      <c r="AA95" s="32"/>
      <c r="AB95" s="32"/>
      <c r="AC95" s="32"/>
      <c r="AD95" s="32"/>
      <c r="AE95" s="32"/>
      <c r="AR95" s="177" t="s">
        <v>213</v>
      </c>
      <c r="AT95" s="177" t="s">
        <v>157</v>
      </c>
      <c r="AU95" s="177" t="s">
        <v>84</v>
      </c>
      <c r="AY95" s="15" t="s">
        <v>130</v>
      </c>
      <c r="BE95" s="178">
        <f>IF(O95="základní",K95,0)</f>
        <v>0</v>
      </c>
      <c r="BF95" s="178">
        <f>IF(O95="snížená",K95,0)</f>
        <v>0</v>
      </c>
      <c r="BG95" s="178">
        <f>IF(O95="zákl. přenesená",K95,0)</f>
        <v>0</v>
      </c>
      <c r="BH95" s="178">
        <f>IF(O95="sníž. přenesená",K95,0)</f>
        <v>0</v>
      </c>
      <c r="BI95" s="178">
        <f>IF(O95="nulová",K95,0)</f>
        <v>0</v>
      </c>
      <c r="BJ95" s="15" t="s">
        <v>82</v>
      </c>
      <c r="BK95" s="178">
        <f>ROUND(P95*H95,2)</f>
        <v>0</v>
      </c>
      <c r="BL95" s="15" t="s">
        <v>129</v>
      </c>
      <c r="BM95" s="177" t="s">
        <v>346</v>
      </c>
    </row>
    <row r="96" spans="1:65" s="2" customFormat="1" ht="11.25">
      <c r="A96" s="32"/>
      <c r="B96" s="33"/>
      <c r="C96" s="34"/>
      <c r="D96" s="179" t="s">
        <v>139</v>
      </c>
      <c r="E96" s="34"/>
      <c r="F96" s="180" t="s">
        <v>345</v>
      </c>
      <c r="G96" s="34"/>
      <c r="H96" s="34"/>
      <c r="I96" s="181"/>
      <c r="J96" s="181"/>
      <c r="K96" s="34"/>
      <c r="L96" s="34"/>
      <c r="M96" s="37"/>
      <c r="N96" s="182"/>
      <c r="O96" s="183"/>
      <c r="P96" s="62"/>
      <c r="Q96" s="62"/>
      <c r="R96" s="62"/>
      <c r="S96" s="62"/>
      <c r="T96" s="62"/>
      <c r="U96" s="62"/>
      <c r="V96" s="62"/>
      <c r="W96" s="62"/>
      <c r="X96" s="62"/>
      <c r="Y96" s="63"/>
      <c r="Z96" s="32"/>
      <c r="AA96" s="32"/>
      <c r="AB96" s="32"/>
      <c r="AC96" s="32"/>
      <c r="AD96" s="32"/>
      <c r="AE96" s="32"/>
      <c r="AT96" s="15" t="s">
        <v>139</v>
      </c>
      <c r="AU96" s="15" t="s">
        <v>84</v>
      </c>
    </row>
    <row r="97" spans="1:65" s="11" customFormat="1" ht="25.9" customHeight="1">
      <c r="B97" s="150"/>
      <c r="C97" s="151"/>
      <c r="D97" s="152" t="s">
        <v>73</v>
      </c>
      <c r="E97" s="153" t="s">
        <v>127</v>
      </c>
      <c r="F97" s="153" t="s">
        <v>128</v>
      </c>
      <c r="G97" s="151"/>
      <c r="H97" s="151"/>
      <c r="I97" s="154"/>
      <c r="J97" s="154"/>
      <c r="K97" s="155">
        <f>BK97</f>
        <v>0</v>
      </c>
      <c r="L97" s="151"/>
      <c r="M97" s="156"/>
      <c r="N97" s="157"/>
      <c r="O97" s="158"/>
      <c r="P97" s="158"/>
      <c r="Q97" s="159">
        <f>SUM(Q98:Q115)</f>
        <v>0</v>
      </c>
      <c r="R97" s="159">
        <f>SUM(R98:R115)</f>
        <v>0</v>
      </c>
      <c r="S97" s="158"/>
      <c r="T97" s="160">
        <f>SUM(T98:T115)</f>
        <v>0</v>
      </c>
      <c r="U97" s="158"/>
      <c r="V97" s="160">
        <f>SUM(V98:V115)</f>
        <v>121.2</v>
      </c>
      <c r="W97" s="158"/>
      <c r="X97" s="160">
        <f>SUM(X98:X115)</f>
        <v>0</v>
      </c>
      <c r="Y97" s="161"/>
      <c r="AR97" s="162" t="s">
        <v>129</v>
      </c>
      <c r="AT97" s="163" t="s">
        <v>73</v>
      </c>
      <c r="AU97" s="163" t="s">
        <v>74</v>
      </c>
      <c r="AY97" s="162" t="s">
        <v>130</v>
      </c>
      <c r="BK97" s="164">
        <f>SUM(BK98:BK115)</f>
        <v>0</v>
      </c>
    </row>
    <row r="98" spans="1:65" s="2" customFormat="1" ht="24.2" customHeight="1">
      <c r="A98" s="32"/>
      <c r="B98" s="33"/>
      <c r="C98" s="165" t="s">
        <v>213</v>
      </c>
      <c r="D98" s="165" t="s">
        <v>132</v>
      </c>
      <c r="E98" s="166" t="s">
        <v>347</v>
      </c>
      <c r="F98" s="167" t="s">
        <v>348</v>
      </c>
      <c r="G98" s="168" t="s">
        <v>135</v>
      </c>
      <c r="H98" s="169">
        <v>2020</v>
      </c>
      <c r="I98" s="170"/>
      <c r="J98" s="170"/>
      <c r="K98" s="171">
        <f>ROUND(P98*H98,2)</f>
        <v>0</v>
      </c>
      <c r="L98" s="167" t="s">
        <v>136</v>
      </c>
      <c r="M98" s="37"/>
      <c r="N98" s="172" t="s">
        <v>20</v>
      </c>
      <c r="O98" s="173" t="s">
        <v>43</v>
      </c>
      <c r="P98" s="174">
        <f>I98+J98</f>
        <v>0</v>
      </c>
      <c r="Q98" s="174">
        <f>ROUND(I98*H98,2)</f>
        <v>0</v>
      </c>
      <c r="R98" s="174">
        <f>ROUND(J98*H98,2)</f>
        <v>0</v>
      </c>
      <c r="S98" s="62"/>
      <c r="T98" s="175">
        <f>S98*H98</f>
        <v>0</v>
      </c>
      <c r="U98" s="175">
        <v>0</v>
      </c>
      <c r="V98" s="175">
        <f>U98*H98</f>
        <v>0</v>
      </c>
      <c r="W98" s="175">
        <v>0</v>
      </c>
      <c r="X98" s="175">
        <f>W98*H98</f>
        <v>0</v>
      </c>
      <c r="Y98" s="176" t="s">
        <v>20</v>
      </c>
      <c r="Z98" s="32"/>
      <c r="AA98" s="32"/>
      <c r="AB98" s="32"/>
      <c r="AC98" s="32"/>
      <c r="AD98" s="32"/>
      <c r="AE98" s="32"/>
      <c r="AR98" s="177" t="s">
        <v>137</v>
      </c>
      <c r="AT98" s="177" t="s">
        <v>132</v>
      </c>
      <c r="AU98" s="177" t="s">
        <v>82</v>
      </c>
      <c r="AY98" s="15" t="s">
        <v>130</v>
      </c>
      <c r="BE98" s="178">
        <f>IF(O98="základní",K98,0)</f>
        <v>0</v>
      </c>
      <c r="BF98" s="178">
        <f>IF(O98="snížená",K98,0)</f>
        <v>0</v>
      </c>
      <c r="BG98" s="178">
        <f>IF(O98="zákl. přenesená",K98,0)</f>
        <v>0</v>
      </c>
      <c r="BH98" s="178">
        <f>IF(O98="sníž. přenesená",K98,0)</f>
        <v>0</v>
      </c>
      <c r="BI98" s="178">
        <f>IF(O98="nulová",K98,0)</f>
        <v>0</v>
      </c>
      <c r="BJ98" s="15" t="s">
        <v>82</v>
      </c>
      <c r="BK98" s="178">
        <f>ROUND(P98*H98,2)</f>
        <v>0</v>
      </c>
      <c r="BL98" s="15" t="s">
        <v>137</v>
      </c>
      <c r="BM98" s="177" t="s">
        <v>349</v>
      </c>
    </row>
    <row r="99" spans="1:65" s="2" customFormat="1" ht="19.5">
      <c r="A99" s="32"/>
      <c r="B99" s="33"/>
      <c r="C99" s="34"/>
      <c r="D99" s="179" t="s">
        <v>139</v>
      </c>
      <c r="E99" s="34"/>
      <c r="F99" s="180" t="s">
        <v>350</v>
      </c>
      <c r="G99" s="34"/>
      <c r="H99" s="34"/>
      <c r="I99" s="181"/>
      <c r="J99" s="181"/>
      <c r="K99" s="34"/>
      <c r="L99" s="34"/>
      <c r="M99" s="37"/>
      <c r="N99" s="182"/>
      <c r="O99" s="183"/>
      <c r="P99" s="62"/>
      <c r="Q99" s="62"/>
      <c r="R99" s="62"/>
      <c r="S99" s="62"/>
      <c r="T99" s="62"/>
      <c r="U99" s="62"/>
      <c r="V99" s="62"/>
      <c r="W99" s="62"/>
      <c r="X99" s="62"/>
      <c r="Y99" s="63"/>
      <c r="Z99" s="32"/>
      <c r="AA99" s="32"/>
      <c r="AB99" s="32"/>
      <c r="AC99" s="32"/>
      <c r="AD99" s="32"/>
      <c r="AE99" s="32"/>
      <c r="AT99" s="15" t="s">
        <v>139</v>
      </c>
      <c r="AU99" s="15" t="s">
        <v>82</v>
      </c>
    </row>
    <row r="100" spans="1:65" s="2" customFormat="1" ht="24">
      <c r="A100" s="32"/>
      <c r="B100" s="33"/>
      <c r="C100" s="184" t="s">
        <v>177</v>
      </c>
      <c r="D100" s="184" t="s">
        <v>157</v>
      </c>
      <c r="E100" s="185" t="s">
        <v>351</v>
      </c>
      <c r="F100" s="186" t="s">
        <v>352</v>
      </c>
      <c r="G100" s="187" t="s">
        <v>135</v>
      </c>
      <c r="H100" s="188">
        <v>105</v>
      </c>
      <c r="I100" s="189"/>
      <c r="J100" s="190"/>
      <c r="K100" s="191">
        <f>ROUND(P100*H100,2)</f>
        <v>0</v>
      </c>
      <c r="L100" s="186" t="s">
        <v>136</v>
      </c>
      <c r="M100" s="192"/>
      <c r="N100" s="193" t="s">
        <v>20</v>
      </c>
      <c r="O100" s="173" t="s">
        <v>43</v>
      </c>
      <c r="P100" s="174">
        <f>I100+J100</f>
        <v>0</v>
      </c>
      <c r="Q100" s="174">
        <f>ROUND(I100*H100,2)</f>
        <v>0</v>
      </c>
      <c r="R100" s="174">
        <f>ROUND(J100*H100,2)</f>
        <v>0</v>
      </c>
      <c r="S100" s="62"/>
      <c r="T100" s="175">
        <f>S100*H100</f>
        <v>0</v>
      </c>
      <c r="U100" s="175">
        <v>0</v>
      </c>
      <c r="V100" s="175">
        <f>U100*H100</f>
        <v>0</v>
      </c>
      <c r="W100" s="175">
        <v>0</v>
      </c>
      <c r="X100" s="175">
        <f>W100*H100</f>
        <v>0</v>
      </c>
      <c r="Y100" s="176" t="s">
        <v>20</v>
      </c>
      <c r="Z100" s="32"/>
      <c r="AA100" s="32"/>
      <c r="AB100" s="32"/>
      <c r="AC100" s="32"/>
      <c r="AD100" s="32"/>
      <c r="AE100" s="32"/>
      <c r="AR100" s="177" t="s">
        <v>137</v>
      </c>
      <c r="AT100" s="177" t="s">
        <v>157</v>
      </c>
      <c r="AU100" s="177" t="s">
        <v>82</v>
      </c>
      <c r="AY100" s="15" t="s">
        <v>130</v>
      </c>
      <c r="BE100" s="178">
        <f>IF(O100="základní",K100,0)</f>
        <v>0</v>
      </c>
      <c r="BF100" s="178">
        <f>IF(O100="snížená",K100,0)</f>
        <v>0</v>
      </c>
      <c r="BG100" s="178">
        <f>IF(O100="zákl. přenesená",K100,0)</f>
        <v>0</v>
      </c>
      <c r="BH100" s="178">
        <f>IF(O100="sníž. přenesená",K100,0)</f>
        <v>0</v>
      </c>
      <c r="BI100" s="178">
        <f>IF(O100="nulová",K100,0)</f>
        <v>0</v>
      </c>
      <c r="BJ100" s="15" t="s">
        <v>82</v>
      </c>
      <c r="BK100" s="178">
        <f>ROUND(P100*H100,2)</f>
        <v>0</v>
      </c>
      <c r="BL100" s="15" t="s">
        <v>137</v>
      </c>
      <c r="BM100" s="177" t="s">
        <v>353</v>
      </c>
    </row>
    <row r="101" spans="1:65" s="2" customFormat="1" ht="11.25">
      <c r="A101" s="32"/>
      <c r="B101" s="33"/>
      <c r="C101" s="34"/>
      <c r="D101" s="179" t="s">
        <v>139</v>
      </c>
      <c r="E101" s="34"/>
      <c r="F101" s="180" t="s">
        <v>352</v>
      </c>
      <c r="G101" s="34"/>
      <c r="H101" s="34"/>
      <c r="I101" s="181"/>
      <c r="J101" s="181"/>
      <c r="K101" s="34"/>
      <c r="L101" s="34"/>
      <c r="M101" s="37"/>
      <c r="N101" s="182"/>
      <c r="O101" s="183"/>
      <c r="P101" s="62"/>
      <c r="Q101" s="62"/>
      <c r="R101" s="62"/>
      <c r="S101" s="62"/>
      <c r="T101" s="62"/>
      <c r="U101" s="62"/>
      <c r="V101" s="62"/>
      <c r="W101" s="62"/>
      <c r="X101" s="62"/>
      <c r="Y101" s="63"/>
      <c r="Z101" s="32"/>
      <c r="AA101" s="32"/>
      <c r="AB101" s="32"/>
      <c r="AC101" s="32"/>
      <c r="AD101" s="32"/>
      <c r="AE101" s="32"/>
      <c r="AT101" s="15" t="s">
        <v>139</v>
      </c>
      <c r="AU101" s="15" t="s">
        <v>82</v>
      </c>
    </row>
    <row r="102" spans="1:65" s="2" customFormat="1" ht="24.2" customHeight="1">
      <c r="A102" s="32"/>
      <c r="B102" s="33"/>
      <c r="C102" s="184" t="s">
        <v>182</v>
      </c>
      <c r="D102" s="184" t="s">
        <v>157</v>
      </c>
      <c r="E102" s="185" t="s">
        <v>354</v>
      </c>
      <c r="F102" s="186" t="s">
        <v>355</v>
      </c>
      <c r="G102" s="187" t="s">
        <v>135</v>
      </c>
      <c r="H102" s="188">
        <v>18</v>
      </c>
      <c r="I102" s="189"/>
      <c r="J102" s="190"/>
      <c r="K102" s="191">
        <f>ROUND(P102*H102,2)</f>
        <v>0</v>
      </c>
      <c r="L102" s="186" t="s">
        <v>136</v>
      </c>
      <c r="M102" s="192"/>
      <c r="N102" s="193" t="s">
        <v>20</v>
      </c>
      <c r="O102" s="173" t="s">
        <v>43</v>
      </c>
      <c r="P102" s="174">
        <f>I102+J102</f>
        <v>0</v>
      </c>
      <c r="Q102" s="174">
        <f>ROUND(I102*H102,2)</f>
        <v>0</v>
      </c>
      <c r="R102" s="174">
        <f>ROUND(J102*H102,2)</f>
        <v>0</v>
      </c>
      <c r="S102" s="62"/>
      <c r="T102" s="175">
        <f>S102*H102</f>
        <v>0</v>
      </c>
      <c r="U102" s="175">
        <v>0</v>
      </c>
      <c r="V102" s="175">
        <f>U102*H102</f>
        <v>0</v>
      </c>
      <c r="W102" s="175">
        <v>0</v>
      </c>
      <c r="X102" s="175">
        <f>W102*H102</f>
        <v>0</v>
      </c>
      <c r="Y102" s="176" t="s">
        <v>20</v>
      </c>
      <c r="Z102" s="32"/>
      <c r="AA102" s="32"/>
      <c r="AB102" s="32"/>
      <c r="AC102" s="32"/>
      <c r="AD102" s="32"/>
      <c r="AE102" s="32"/>
      <c r="AR102" s="177" t="s">
        <v>137</v>
      </c>
      <c r="AT102" s="177" t="s">
        <v>157</v>
      </c>
      <c r="AU102" s="177" t="s">
        <v>82</v>
      </c>
      <c r="AY102" s="15" t="s">
        <v>130</v>
      </c>
      <c r="BE102" s="178">
        <f>IF(O102="základní",K102,0)</f>
        <v>0</v>
      </c>
      <c r="BF102" s="178">
        <f>IF(O102="snížená",K102,0)</f>
        <v>0</v>
      </c>
      <c r="BG102" s="178">
        <f>IF(O102="zákl. přenesená",K102,0)</f>
        <v>0</v>
      </c>
      <c r="BH102" s="178">
        <f>IF(O102="sníž. přenesená",K102,0)</f>
        <v>0</v>
      </c>
      <c r="BI102" s="178">
        <f>IF(O102="nulová",K102,0)</f>
        <v>0</v>
      </c>
      <c r="BJ102" s="15" t="s">
        <v>82</v>
      </c>
      <c r="BK102" s="178">
        <f>ROUND(P102*H102,2)</f>
        <v>0</v>
      </c>
      <c r="BL102" s="15" t="s">
        <v>137</v>
      </c>
      <c r="BM102" s="177" t="s">
        <v>356</v>
      </c>
    </row>
    <row r="103" spans="1:65" s="2" customFormat="1" ht="11.25">
      <c r="A103" s="32"/>
      <c r="B103" s="33"/>
      <c r="C103" s="34"/>
      <c r="D103" s="179" t="s">
        <v>139</v>
      </c>
      <c r="E103" s="34"/>
      <c r="F103" s="180" t="s">
        <v>355</v>
      </c>
      <c r="G103" s="34"/>
      <c r="H103" s="34"/>
      <c r="I103" s="181"/>
      <c r="J103" s="181"/>
      <c r="K103" s="34"/>
      <c r="L103" s="34"/>
      <c r="M103" s="37"/>
      <c r="N103" s="182"/>
      <c r="O103" s="183"/>
      <c r="P103" s="62"/>
      <c r="Q103" s="62"/>
      <c r="R103" s="62"/>
      <c r="S103" s="62"/>
      <c r="T103" s="62"/>
      <c r="U103" s="62"/>
      <c r="V103" s="62"/>
      <c r="W103" s="62"/>
      <c r="X103" s="62"/>
      <c r="Y103" s="63"/>
      <c r="Z103" s="32"/>
      <c r="AA103" s="32"/>
      <c r="AB103" s="32"/>
      <c r="AC103" s="32"/>
      <c r="AD103" s="32"/>
      <c r="AE103" s="32"/>
      <c r="AT103" s="15" t="s">
        <v>139</v>
      </c>
      <c r="AU103" s="15" t="s">
        <v>82</v>
      </c>
    </row>
    <row r="104" spans="1:65" s="2" customFormat="1" ht="16.5" customHeight="1">
      <c r="A104" s="32"/>
      <c r="B104" s="33"/>
      <c r="C104" s="184" t="s">
        <v>195</v>
      </c>
      <c r="D104" s="184" t="s">
        <v>157</v>
      </c>
      <c r="E104" s="185" t="s">
        <v>357</v>
      </c>
      <c r="F104" s="186" t="s">
        <v>358</v>
      </c>
      <c r="G104" s="187" t="s">
        <v>316</v>
      </c>
      <c r="H104" s="188">
        <v>119</v>
      </c>
      <c r="I104" s="189"/>
      <c r="J104" s="190"/>
      <c r="K104" s="191">
        <f>ROUND(P104*H104,2)</f>
        <v>0</v>
      </c>
      <c r="L104" s="186" t="s">
        <v>20</v>
      </c>
      <c r="M104" s="192"/>
      <c r="N104" s="193" t="s">
        <v>20</v>
      </c>
      <c r="O104" s="173" t="s">
        <v>43</v>
      </c>
      <c r="P104" s="174">
        <f>I104+J104</f>
        <v>0</v>
      </c>
      <c r="Q104" s="174">
        <f>ROUND(I104*H104,2)</f>
        <v>0</v>
      </c>
      <c r="R104" s="174">
        <f>ROUND(J104*H104,2)</f>
        <v>0</v>
      </c>
      <c r="S104" s="62"/>
      <c r="T104" s="175">
        <f>S104*H104</f>
        <v>0</v>
      </c>
      <c r="U104" s="175">
        <v>1</v>
      </c>
      <c r="V104" s="175">
        <f>U104*H104</f>
        <v>119</v>
      </c>
      <c r="W104" s="175">
        <v>0</v>
      </c>
      <c r="X104" s="175">
        <f>W104*H104</f>
        <v>0</v>
      </c>
      <c r="Y104" s="176" t="s">
        <v>20</v>
      </c>
      <c r="Z104" s="32"/>
      <c r="AA104" s="32"/>
      <c r="AB104" s="32"/>
      <c r="AC104" s="32"/>
      <c r="AD104" s="32"/>
      <c r="AE104" s="32"/>
      <c r="AR104" s="177" t="s">
        <v>137</v>
      </c>
      <c r="AT104" s="177" t="s">
        <v>157</v>
      </c>
      <c r="AU104" s="177" t="s">
        <v>82</v>
      </c>
      <c r="AY104" s="15" t="s">
        <v>130</v>
      </c>
      <c r="BE104" s="178">
        <f>IF(O104="základní",K104,0)</f>
        <v>0</v>
      </c>
      <c r="BF104" s="178">
        <f>IF(O104="snížená",K104,0)</f>
        <v>0</v>
      </c>
      <c r="BG104" s="178">
        <f>IF(O104="zákl. přenesená",K104,0)</f>
        <v>0</v>
      </c>
      <c r="BH104" s="178">
        <f>IF(O104="sníž. přenesená",K104,0)</f>
        <v>0</v>
      </c>
      <c r="BI104" s="178">
        <f>IF(O104="nulová",K104,0)</f>
        <v>0</v>
      </c>
      <c r="BJ104" s="15" t="s">
        <v>82</v>
      </c>
      <c r="BK104" s="178">
        <f>ROUND(P104*H104,2)</f>
        <v>0</v>
      </c>
      <c r="BL104" s="15" t="s">
        <v>137</v>
      </c>
      <c r="BM104" s="177" t="s">
        <v>359</v>
      </c>
    </row>
    <row r="105" spans="1:65" s="2" customFormat="1" ht="11.25">
      <c r="A105" s="32"/>
      <c r="B105" s="33"/>
      <c r="C105" s="34"/>
      <c r="D105" s="179" t="s">
        <v>139</v>
      </c>
      <c r="E105" s="34"/>
      <c r="F105" s="180" t="s">
        <v>358</v>
      </c>
      <c r="G105" s="34"/>
      <c r="H105" s="34"/>
      <c r="I105" s="181"/>
      <c r="J105" s="181"/>
      <c r="K105" s="34"/>
      <c r="L105" s="34"/>
      <c r="M105" s="37"/>
      <c r="N105" s="182"/>
      <c r="O105" s="183"/>
      <c r="P105" s="62"/>
      <c r="Q105" s="62"/>
      <c r="R105" s="62"/>
      <c r="S105" s="62"/>
      <c r="T105" s="62"/>
      <c r="U105" s="62"/>
      <c r="V105" s="62"/>
      <c r="W105" s="62"/>
      <c r="X105" s="62"/>
      <c r="Y105" s="63"/>
      <c r="Z105" s="32"/>
      <c r="AA105" s="32"/>
      <c r="AB105" s="32"/>
      <c r="AC105" s="32"/>
      <c r="AD105" s="32"/>
      <c r="AE105" s="32"/>
      <c r="AT105" s="15" t="s">
        <v>139</v>
      </c>
      <c r="AU105" s="15" t="s">
        <v>82</v>
      </c>
    </row>
    <row r="106" spans="1:65" s="2" customFormat="1" ht="24.2" customHeight="1">
      <c r="A106" s="32"/>
      <c r="B106" s="33"/>
      <c r="C106" s="184" t="s">
        <v>200</v>
      </c>
      <c r="D106" s="184" t="s">
        <v>157</v>
      </c>
      <c r="E106" s="185" t="s">
        <v>360</v>
      </c>
      <c r="F106" s="186" t="s">
        <v>361</v>
      </c>
      <c r="G106" s="187" t="s">
        <v>316</v>
      </c>
      <c r="H106" s="188">
        <v>2.2000000000000002</v>
      </c>
      <c r="I106" s="189"/>
      <c r="J106" s="190"/>
      <c r="K106" s="191">
        <f>ROUND(P106*H106,2)</f>
        <v>0</v>
      </c>
      <c r="L106" s="186" t="s">
        <v>136</v>
      </c>
      <c r="M106" s="192"/>
      <c r="N106" s="193" t="s">
        <v>20</v>
      </c>
      <c r="O106" s="173" t="s">
        <v>43</v>
      </c>
      <c r="P106" s="174">
        <f>I106+J106</f>
        <v>0</v>
      </c>
      <c r="Q106" s="174">
        <f>ROUND(I106*H106,2)</f>
        <v>0</v>
      </c>
      <c r="R106" s="174">
        <f>ROUND(J106*H106,2)</f>
        <v>0</v>
      </c>
      <c r="S106" s="62"/>
      <c r="T106" s="175">
        <f>S106*H106</f>
        <v>0</v>
      </c>
      <c r="U106" s="175">
        <v>1</v>
      </c>
      <c r="V106" s="175">
        <f>U106*H106</f>
        <v>2.2000000000000002</v>
      </c>
      <c r="W106" s="175">
        <v>0</v>
      </c>
      <c r="X106" s="175">
        <f>W106*H106</f>
        <v>0</v>
      </c>
      <c r="Y106" s="176" t="s">
        <v>20</v>
      </c>
      <c r="Z106" s="32"/>
      <c r="AA106" s="32"/>
      <c r="AB106" s="32"/>
      <c r="AC106" s="32"/>
      <c r="AD106" s="32"/>
      <c r="AE106" s="32"/>
      <c r="AR106" s="177" t="s">
        <v>137</v>
      </c>
      <c r="AT106" s="177" t="s">
        <v>157</v>
      </c>
      <c r="AU106" s="177" t="s">
        <v>82</v>
      </c>
      <c r="AY106" s="15" t="s">
        <v>130</v>
      </c>
      <c r="BE106" s="178">
        <f>IF(O106="základní",K106,0)</f>
        <v>0</v>
      </c>
      <c r="BF106" s="178">
        <f>IF(O106="snížená",K106,0)</f>
        <v>0</v>
      </c>
      <c r="BG106" s="178">
        <f>IF(O106="zákl. přenesená",K106,0)</f>
        <v>0</v>
      </c>
      <c r="BH106" s="178">
        <f>IF(O106="sníž. přenesená",K106,0)</f>
        <v>0</v>
      </c>
      <c r="BI106" s="178">
        <f>IF(O106="nulová",K106,0)</f>
        <v>0</v>
      </c>
      <c r="BJ106" s="15" t="s">
        <v>82</v>
      </c>
      <c r="BK106" s="178">
        <f>ROUND(P106*H106,2)</f>
        <v>0</v>
      </c>
      <c r="BL106" s="15" t="s">
        <v>137</v>
      </c>
      <c r="BM106" s="177" t="s">
        <v>362</v>
      </c>
    </row>
    <row r="107" spans="1:65" s="2" customFormat="1" ht="11.25">
      <c r="A107" s="32"/>
      <c r="B107" s="33"/>
      <c r="C107" s="34"/>
      <c r="D107" s="179" t="s">
        <v>139</v>
      </c>
      <c r="E107" s="34"/>
      <c r="F107" s="180" t="s">
        <v>361</v>
      </c>
      <c r="G107" s="34"/>
      <c r="H107" s="34"/>
      <c r="I107" s="181"/>
      <c r="J107" s="181"/>
      <c r="K107" s="34"/>
      <c r="L107" s="34"/>
      <c r="M107" s="37"/>
      <c r="N107" s="182"/>
      <c r="O107" s="183"/>
      <c r="P107" s="62"/>
      <c r="Q107" s="62"/>
      <c r="R107" s="62"/>
      <c r="S107" s="62"/>
      <c r="T107" s="62"/>
      <c r="U107" s="62"/>
      <c r="V107" s="62"/>
      <c r="W107" s="62"/>
      <c r="X107" s="62"/>
      <c r="Y107" s="63"/>
      <c r="Z107" s="32"/>
      <c r="AA107" s="32"/>
      <c r="AB107" s="32"/>
      <c r="AC107" s="32"/>
      <c r="AD107" s="32"/>
      <c r="AE107" s="32"/>
      <c r="AT107" s="15" t="s">
        <v>139</v>
      </c>
      <c r="AU107" s="15" t="s">
        <v>82</v>
      </c>
    </row>
    <row r="108" spans="1:65" s="2" customFormat="1" ht="24.2" customHeight="1">
      <c r="A108" s="32"/>
      <c r="B108" s="33"/>
      <c r="C108" s="165" t="s">
        <v>221</v>
      </c>
      <c r="D108" s="165" t="s">
        <v>132</v>
      </c>
      <c r="E108" s="166" t="s">
        <v>363</v>
      </c>
      <c r="F108" s="167" t="s">
        <v>364</v>
      </c>
      <c r="G108" s="168" t="s">
        <v>135</v>
      </c>
      <c r="H108" s="169">
        <v>2020</v>
      </c>
      <c r="I108" s="170"/>
      <c r="J108" s="170"/>
      <c r="K108" s="171">
        <f>ROUND(P108*H108,2)</f>
        <v>0</v>
      </c>
      <c r="L108" s="167" t="s">
        <v>136</v>
      </c>
      <c r="M108" s="37"/>
      <c r="N108" s="172" t="s">
        <v>20</v>
      </c>
      <c r="O108" s="173" t="s">
        <v>43</v>
      </c>
      <c r="P108" s="174">
        <f>I108+J108</f>
        <v>0</v>
      </c>
      <c r="Q108" s="174">
        <f>ROUND(I108*H108,2)</f>
        <v>0</v>
      </c>
      <c r="R108" s="174">
        <f>ROUND(J108*H108,2)</f>
        <v>0</v>
      </c>
      <c r="S108" s="62"/>
      <c r="T108" s="175">
        <f>S108*H108</f>
        <v>0</v>
      </c>
      <c r="U108" s="175">
        <v>0</v>
      </c>
      <c r="V108" s="175">
        <f>U108*H108</f>
        <v>0</v>
      </c>
      <c r="W108" s="175">
        <v>0</v>
      </c>
      <c r="X108" s="175">
        <f>W108*H108</f>
        <v>0</v>
      </c>
      <c r="Y108" s="176" t="s">
        <v>20</v>
      </c>
      <c r="Z108" s="32"/>
      <c r="AA108" s="32"/>
      <c r="AB108" s="32"/>
      <c r="AC108" s="32"/>
      <c r="AD108" s="32"/>
      <c r="AE108" s="32"/>
      <c r="AR108" s="177" t="s">
        <v>137</v>
      </c>
      <c r="AT108" s="177" t="s">
        <v>132</v>
      </c>
      <c r="AU108" s="177" t="s">
        <v>82</v>
      </c>
      <c r="AY108" s="15" t="s">
        <v>130</v>
      </c>
      <c r="BE108" s="178">
        <f>IF(O108="základní",K108,0)</f>
        <v>0</v>
      </c>
      <c r="BF108" s="178">
        <f>IF(O108="snížená",K108,0)</f>
        <v>0</v>
      </c>
      <c r="BG108" s="178">
        <f>IF(O108="zákl. přenesená",K108,0)</f>
        <v>0</v>
      </c>
      <c r="BH108" s="178">
        <f>IF(O108="sníž. přenesená",K108,0)</f>
        <v>0</v>
      </c>
      <c r="BI108" s="178">
        <f>IF(O108="nulová",K108,0)</f>
        <v>0</v>
      </c>
      <c r="BJ108" s="15" t="s">
        <v>82</v>
      </c>
      <c r="BK108" s="178">
        <f>ROUND(P108*H108,2)</f>
        <v>0</v>
      </c>
      <c r="BL108" s="15" t="s">
        <v>137</v>
      </c>
      <c r="BM108" s="177" t="s">
        <v>365</v>
      </c>
    </row>
    <row r="109" spans="1:65" s="2" customFormat="1" ht="11.25">
      <c r="A109" s="32"/>
      <c r="B109" s="33"/>
      <c r="C109" s="34"/>
      <c r="D109" s="179" t="s">
        <v>139</v>
      </c>
      <c r="E109" s="34"/>
      <c r="F109" s="180" t="s">
        <v>364</v>
      </c>
      <c r="G109" s="34"/>
      <c r="H109" s="34"/>
      <c r="I109" s="181"/>
      <c r="J109" s="181"/>
      <c r="K109" s="34"/>
      <c r="L109" s="34"/>
      <c r="M109" s="37"/>
      <c r="N109" s="182"/>
      <c r="O109" s="183"/>
      <c r="P109" s="62"/>
      <c r="Q109" s="62"/>
      <c r="R109" s="62"/>
      <c r="S109" s="62"/>
      <c r="T109" s="62"/>
      <c r="U109" s="62"/>
      <c r="V109" s="62"/>
      <c r="W109" s="62"/>
      <c r="X109" s="62"/>
      <c r="Y109" s="63"/>
      <c r="Z109" s="32"/>
      <c r="AA109" s="32"/>
      <c r="AB109" s="32"/>
      <c r="AC109" s="32"/>
      <c r="AD109" s="32"/>
      <c r="AE109" s="32"/>
      <c r="AT109" s="15" t="s">
        <v>139</v>
      </c>
      <c r="AU109" s="15" t="s">
        <v>82</v>
      </c>
    </row>
    <row r="110" spans="1:65" s="2" customFormat="1" ht="24.2" customHeight="1">
      <c r="A110" s="32"/>
      <c r="B110" s="33"/>
      <c r="C110" s="184" t="s">
        <v>209</v>
      </c>
      <c r="D110" s="184" t="s">
        <v>157</v>
      </c>
      <c r="E110" s="185" t="s">
        <v>366</v>
      </c>
      <c r="F110" s="186" t="s">
        <v>367</v>
      </c>
      <c r="G110" s="187" t="s">
        <v>154</v>
      </c>
      <c r="H110" s="188">
        <v>2020</v>
      </c>
      <c r="I110" s="189"/>
      <c r="J110" s="190"/>
      <c r="K110" s="191">
        <f>ROUND(P110*H110,2)</f>
        <v>0</v>
      </c>
      <c r="L110" s="186" t="s">
        <v>136</v>
      </c>
      <c r="M110" s="192"/>
      <c r="N110" s="193" t="s">
        <v>20</v>
      </c>
      <c r="O110" s="173" t="s">
        <v>43</v>
      </c>
      <c r="P110" s="174">
        <f>I110+J110</f>
        <v>0</v>
      </c>
      <c r="Q110" s="174">
        <f>ROUND(I110*H110,2)</f>
        <v>0</v>
      </c>
      <c r="R110" s="174">
        <f>ROUND(J110*H110,2)</f>
        <v>0</v>
      </c>
      <c r="S110" s="62"/>
      <c r="T110" s="175">
        <f>S110*H110</f>
        <v>0</v>
      </c>
      <c r="U110" s="175">
        <v>0</v>
      </c>
      <c r="V110" s="175">
        <f>U110*H110</f>
        <v>0</v>
      </c>
      <c r="W110" s="175">
        <v>0</v>
      </c>
      <c r="X110" s="175">
        <f>W110*H110</f>
        <v>0</v>
      </c>
      <c r="Y110" s="176" t="s">
        <v>20</v>
      </c>
      <c r="Z110" s="32"/>
      <c r="AA110" s="32"/>
      <c r="AB110" s="32"/>
      <c r="AC110" s="32"/>
      <c r="AD110" s="32"/>
      <c r="AE110" s="32"/>
      <c r="AR110" s="177" t="s">
        <v>137</v>
      </c>
      <c r="AT110" s="177" t="s">
        <v>157</v>
      </c>
      <c r="AU110" s="177" t="s">
        <v>82</v>
      </c>
      <c r="AY110" s="15" t="s">
        <v>130</v>
      </c>
      <c r="BE110" s="178">
        <f>IF(O110="základní",K110,0)</f>
        <v>0</v>
      </c>
      <c r="BF110" s="178">
        <f>IF(O110="snížená",K110,0)</f>
        <v>0</v>
      </c>
      <c r="BG110" s="178">
        <f>IF(O110="zákl. přenesená",K110,0)</f>
        <v>0</v>
      </c>
      <c r="BH110" s="178">
        <f>IF(O110="sníž. přenesená",K110,0)</f>
        <v>0</v>
      </c>
      <c r="BI110" s="178">
        <f>IF(O110="nulová",K110,0)</f>
        <v>0</v>
      </c>
      <c r="BJ110" s="15" t="s">
        <v>82</v>
      </c>
      <c r="BK110" s="178">
        <f>ROUND(P110*H110,2)</f>
        <v>0</v>
      </c>
      <c r="BL110" s="15" t="s">
        <v>137</v>
      </c>
      <c r="BM110" s="177" t="s">
        <v>368</v>
      </c>
    </row>
    <row r="111" spans="1:65" s="2" customFormat="1" ht="11.25">
      <c r="A111" s="32"/>
      <c r="B111" s="33"/>
      <c r="C111" s="34"/>
      <c r="D111" s="179" t="s">
        <v>139</v>
      </c>
      <c r="E111" s="34"/>
      <c r="F111" s="180" t="s">
        <v>367</v>
      </c>
      <c r="G111" s="34"/>
      <c r="H111" s="34"/>
      <c r="I111" s="181"/>
      <c r="J111" s="181"/>
      <c r="K111" s="34"/>
      <c r="L111" s="34"/>
      <c r="M111" s="37"/>
      <c r="N111" s="182"/>
      <c r="O111" s="183"/>
      <c r="P111" s="62"/>
      <c r="Q111" s="62"/>
      <c r="R111" s="62"/>
      <c r="S111" s="62"/>
      <c r="T111" s="62"/>
      <c r="U111" s="62"/>
      <c r="V111" s="62"/>
      <c r="W111" s="62"/>
      <c r="X111" s="62"/>
      <c r="Y111" s="63"/>
      <c r="Z111" s="32"/>
      <c r="AA111" s="32"/>
      <c r="AB111" s="32"/>
      <c r="AC111" s="32"/>
      <c r="AD111" s="32"/>
      <c r="AE111" s="32"/>
      <c r="AT111" s="15" t="s">
        <v>139</v>
      </c>
      <c r="AU111" s="15" t="s">
        <v>82</v>
      </c>
    </row>
    <row r="112" spans="1:65" s="2" customFormat="1" ht="24.2" customHeight="1">
      <c r="A112" s="32"/>
      <c r="B112" s="33"/>
      <c r="C112" s="165" t="s">
        <v>282</v>
      </c>
      <c r="D112" s="165" t="s">
        <v>132</v>
      </c>
      <c r="E112" s="166" t="s">
        <v>369</v>
      </c>
      <c r="F112" s="167" t="s">
        <v>370</v>
      </c>
      <c r="G112" s="168" t="s">
        <v>316</v>
      </c>
      <c r="H112" s="169">
        <v>3</v>
      </c>
      <c r="I112" s="170"/>
      <c r="J112" s="170"/>
      <c r="K112" s="171">
        <f>ROUND(P112*H112,2)</f>
        <v>0</v>
      </c>
      <c r="L112" s="167" t="s">
        <v>136</v>
      </c>
      <c r="M112" s="37"/>
      <c r="N112" s="172" t="s">
        <v>20</v>
      </c>
      <c r="O112" s="173" t="s">
        <v>43</v>
      </c>
      <c r="P112" s="174">
        <f>I112+J112</f>
        <v>0</v>
      </c>
      <c r="Q112" s="174">
        <f>ROUND(I112*H112,2)</f>
        <v>0</v>
      </c>
      <c r="R112" s="174">
        <f>ROUND(J112*H112,2)</f>
        <v>0</v>
      </c>
      <c r="S112" s="62"/>
      <c r="T112" s="175">
        <f>S112*H112</f>
        <v>0</v>
      </c>
      <c r="U112" s="175">
        <v>0</v>
      </c>
      <c r="V112" s="175">
        <f>U112*H112</f>
        <v>0</v>
      </c>
      <c r="W112" s="175">
        <v>0</v>
      </c>
      <c r="X112" s="175">
        <f>W112*H112</f>
        <v>0</v>
      </c>
      <c r="Y112" s="176" t="s">
        <v>20</v>
      </c>
      <c r="Z112" s="32"/>
      <c r="AA112" s="32"/>
      <c r="AB112" s="32"/>
      <c r="AC112" s="32"/>
      <c r="AD112" s="32"/>
      <c r="AE112" s="32"/>
      <c r="AR112" s="177" t="s">
        <v>137</v>
      </c>
      <c r="AT112" s="177" t="s">
        <v>132</v>
      </c>
      <c r="AU112" s="177" t="s">
        <v>82</v>
      </c>
      <c r="AY112" s="15" t="s">
        <v>130</v>
      </c>
      <c r="BE112" s="178">
        <f>IF(O112="základní",K112,0)</f>
        <v>0</v>
      </c>
      <c r="BF112" s="178">
        <f>IF(O112="snížená",K112,0)</f>
        <v>0</v>
      </c>
      <c r="BG112" s="178">
        <f>IF(O112="zákl. přenesená",K112,0)</f>
        <v>0</v>
      </c>
      <c r="BH112" s="178">
        <f>IF(O112="sníž. přenesená",K112,0)</f>
        <v>0</v>
      </c>
      <c r="BI112" s="178">
        <f>IF(O112="nulová",K112,0)</f>
        <v>0</v>
      </c>
      <c r="BJ112" s="15" t="s">
        <v>82</v>
      </c>
      <c r="BK112" s="178">
        <f>ROUND(P112*H112,2)</f>
        <v>0</v>
      </c>
      <c r="BL112" s="15" t="s">
        <v>137</v>
      </c>
      <c r="BM112" s="177" t="s">
        <v>371</v>
      </c>
    </row>
    <row r="113" spans="1:65" s="2" customFormat="1" ht="29.25">
      <c r="A113" s="32"/>
      <c r="B113" s="33"/>
      <c r="C113" s="34"/>
      <c r="D113" s="179" t="s">
        <v>139</v>
      </c>
      <c r="E113" s="34"/>
      <c r="F113" s="180" t="s">
        <v>372</v>
      </c>
      <c r="G113" s="34"/>
      <c r="H113" s="34"/>
      <c r="I113" s="181"/>
      <c r="J113" s="181"/>
      <c r="K113" s="34"/>
      <c r="L113" s="34"/>
      <c r="M113" s="37"/>
      <c r="N113" s="182"/>
      <c r="O113" s="183"/>
      <c r="P113" s="62"/>
      <c r="Q113" s="62"/>
      <c r="R113" s="62"/>
      <c r="S113" s="62"/>
      <c r="T113" s="62"/>
      <c r="U113" s="62"/>
      <c r="V113" s="62"/>
      <c r="W113" s="62"/>
      <c r="X113" s="62"/>
      <c r="Y113" s="63"/>
      <c r="Z113" s="32"/>
      <c r="AA113" s="32"/>
      <c r="AB113" s="32"/>
      <c r="AC113" s="32"/>
      <c r="AD113" s="32"/>
      <c r="AE113" s="32"/>
      <c r="AT113" s="15" t="s">
        <v>139</v>
      </c>
      <c r="AU113" s="15" t="s">
        <v>82</v>
      </c>
    </row>
    <row r="114" spans="1:65" s="2" customFormat="1" ht="24.2" customHeight="1">
      <c r="A114" s="32"/>
      <c r="B114" s="33"/>
      <c r="C114" s="165" t="s">
        <v>292</v>
      </c>
      <c r="D114" s="165" t="s">
        <v>132</v>
      </c>
      <c r="E114" s="166" t="s">
        <v>373</v>
      </c>
      <c r="F114" s="167" t="s">
        <v>374</v>
      </c>
      <c r="G114" s="168" t="s">
        <v>316</v>
      </c>
      <c r="H114" s="169">
        <v>9</v>
      </c>
      <c r="I114" s="170"/>
      <c r="J114" s="170"/>
      <c r="K114" s="171">
        <f>ROUND(P114*H114,2)</f>
        <v>0</v>
      </c>
      <c r="L114" s="167" t="s">
        <v>136</v>
      </c>
      <c r="M114" s="37"/>
      <c r="N114" s="172" t="s">
        <v>20</v>
      </c>
      <c r="O114" s="173" t="s">
        <v>43</v>
      </c>
      <c r="P114" s="174">
        <f>I114+J114</f>
        <v>0</v>
      </c>
      <c r="Q114" s="174">
        <f>ROUND(I114*H114,2)</f>
        <v>0</v>
      </c>
      <c r="R114" s="174">
        <f>ROUND(J114*H114,2)</f>
        <v>0</v>
      </c>
      <c r="S114" s="62"/>
      <c r="T114" s="175">
        <f>S114*H114</f>
        <v>0</v>
      </c>
      <c r="U114" s="175">
        <v>0</v>
      </c>
      <c r="V114" s="175">
        <f>U114*H114</f>
        <v>0</v>
      </c>
      <c r="W114" s="175">
        <v>0</v>
      </c>
      <c r="X114" s="175">
        <f>W114*H114</f>
        <v>0</v>
      </c>
      <c r="Y114" s="176" t="s">
        <v>20</v>
      </c>
      <c r="Z114" s="32"/>
      <c r="AA114" s="32"/>
      <c r="AB114" s="32"/>
      <c r="AC114" s="32"/>
      <c r="AD114" s="32"/>
      <c r="AE114" s="32"/>
      <c r="AR114" s="177" t="s">
        <v>137</v>
      </c>
      <c r="AT114" s="177" t="s">
        <v>132</v>
      </c>
      <c r="AU114" s="177" t="s">
        <v>82</v>
      </c>
      <c r="AY114" s="15" t="s">
        <v>130</v>
      </c>
      <c r="BE114" s="178">
        <f>IF(O114="základní",K114,0)</f>
        <v>0</v>
      </c>
      <c r="BF114" s="178">
        <f>IF(O114="snížená",K114,0)</f>
        <v>0</v>
      </c>
      <c r="BG114" s="178">
        <f>IF(O114="zákl. přenesená",K114,0)</f>
        <v>0</v>
      </c>
      <c r="BH114" s="178">
        <f>IF(O114="sníž. přenesená",K114,0)</f>
        <v>0</v>
      </c>
      <c r="BI114" s="178">
        <f>IF(O114="nulová",K114,0)</f>
        <v>0</v>
      </c>
      <c r="BJ114" s="15" t="s">
        <v>82</v>
      </c>
      <c r="BK114" s="178">
        <f>ROUND(P114*H114,2)</f>
        <v>0</v>
      </c>
      <c r="BL114" s="15" t="s">
        <v>137</v>
      </c>
      <c r="BM114" s="177" t="s">
        <v>375</v>
      </c>
    </row>
    <row r="115" spans="1:65" s="2" customFormat="1" ht="29.25">
      <c r="A115" s="32"/>
      <c r="B115" s="33"/>
      <c r="C115" s="34"/>
      <c r="D115" s="179" t="s">
        <v>139</v>
      </c>
      <c r="E115" s="34"/>
      <c r="F115" s="180" t="s">
        <v>376</v>
      </c>
      <c r="G115" s="34"/>
      <c r="H115" s="34"/>
      <c r="I115" s="181"/>
      <c r="J115" s="181"/>
      <c r="K115" s="34"/>
      <c r="L115" s="34"/>
      <c r="M115" s="37"/>
      <c r="N115" s="195"/>
      <c r="O115" s="196"/>
      <c r="P115" s="197"/>
      <c r="Q115" s="197"/>
      <c r="R115" s="197"/>
      <c r="S115" s="197"/>
      <c r="T115" s="197"/>
      <c r="U115" s="197"/>
      <c r="V115" s="197"/>
      <c r="W115" s="197"/>
      <c r="X115" s="197"/>
      <c r="Y115" s="198"/>
      <c r="Z115" s="32"/>
      <c r="AA115" s="32"/>
      <c r="AB115" s="32"/>
      <c r="AC115" s="32"/>
      <c r="AD115" s="32"/>
      <c r="AE115" s="32"/>
      <c r="AT115" s="15" t="s">
        <v>139</v>
      </c>
      <c r="AU115" s="15" t="s">
        <v>82</v>
      </c>
    </row>
    <row r="116" spans="1:65" s="2" customFormat="1" ht="6.95" customHeight="1">
      <c r="A116" s="32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37"/>
      <c r="N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</sheetData>
  <sheetProtection algorithmName="SHA-512" hashValue="NWYsjKU+fgA9zXPwefspbHTknwwemDQCHZshjjRkHHgfuwSXqli8E/TxVogzTWSyYcPHRcCZKlBCF1ebONwpAg==" saltValue="RKy3zx16qX16diIXFTAfIO79vvpX7rovJBpD/zK+/q8swTwMEbfZL9TM2pPmwcg8VNA+Wrp7m1YnSSYyI+eJxg==" spinCount="100000" sheet="1" objects="1" scenarios="1" formatColumns="0" formatRows="0" autoFilter="0"/>
  <autoFilter ref="C83:L115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T2" s="15" t="s">
        <v>90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84</v>
      </c>
    </row>
    <row r="4" spans="1:46" s="1" customFormat="1" ht="24.95" customHeight="1">
      <c r="B4" s="18"/>
      <c r="D4" s="102" t="s">
        <v>97</v>
      </c>
      <c r="M4" s="18"/>
      <c r="N4" s="103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04" t="s">
        <v>17</v>
      </c>
      <c r="M6" s="18"/>
    </row>
    <row r="7" spans="1:46" s="1" customFormat="1" ht="16.5" customHeight="1">
      <c r="B7" s="18"/>
      <c r="E7" s="331" t="str">
        <f>'Rekapitulace stavby'!K6</f>
        <v>Oprava EOV v žst. Kolín</v>
      </c>
      <c r="F7" s="332"/>
      <c r="G7" s="332"/>
      <c r="H7" s="332"/>
      <c r="M7" s="18"/>
    </row>
    <row r="8" spans="1:46" s="2" customFormat="1" ht="12" customHeight="1">
      <c r="A8" s="32"/>
      <c r="B8" s="37"/>
      <c r="C8" s="32"/>
      <c r="D8" s="104" t="s">
        <v>98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3" t="s">
        <v>377</v>
      </c>
      <c r="F9" s="334"/>
      <c r="G9" s="334"/>
      <c r="H9" s="334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4" t="s">
        <v>19</v>
      </c>
      <c r="E11" s="32"/>
      <c r="F11" s="106" t="s">
        <v>20</v>
      </c>
      <c r="G11" s="32"/>
      <c r="H11" s="32"/>
      <c r="I11" s="104" t="s">
        <v>21</v>
      </c>
      <c r="J11" s="106" t="s">
        <v>20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4" t="s">
        <v>22</v>
      </c>
      <c r="E12" s="32"/>
      <c r="F12" s="106" t="s">
        <v>23</v>
      </c>
      <c r="G12" s="32"/>
      <c r="H12" s="32"/>
      <c r="I12" s="104" t="s">
        <v>24</v>
      </c>
      <c r="J12" s="107" t="str">
        <f>'Rekapitulace stavby'!AN8</f>
        <v>10. 1. 2023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4" t="s">
        <v>26</v>
      </c>
      <c r="E14" s="32"/>
      <c r="F14" s="32"/>
      <c r="G14" s="32"/>
      <c r="H14" s="32"/>
      <c r="I14" s="104" t="s">
        <v>27</v>
      </c>
      <c r="J14" s="106" t="s">
        <v>28</v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6" t="s">
        <v>29</v>
      </c>
      <c r="F15" s="32"/>
      <c r="G15" s="32"/>
      <c r="H15" s="32"/>
      <c r="I15" s="104" t="s">
        <v>30</v>
      </c>
      <c r="J15" s="106" t="s">
        <v>31</v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4" t="s">
        <v>32</v>
      </c>
      <c r="E17" s="32"/>
      <c r="F17" s="32"/>
      <c r="G17" s="32"/>
      <c r="H17" s="32"/>
      <c r="I17" s="104" t="s">
        <v>27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5" t="str">
        <f>'Rekapitulace stavby'!E14</f>
        <v>Vyplň údaj</v>
      </c>
      <c r="F18" s="336"/>
      <c r="G18" s="336"/>
      <c r="H18" s="336"/>
      <c r="I18" s="104" t="s">
        <v>30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4" t="s">
        <v>34</v>
      </c>
      <c r="E20" s="32"/>
      <c r="F20" s="32"/>
      <c r="G20" s="32"/>
      <c r="H20" s="32"/>
      <c r="I20" s="104" t="s">
        <v>27</v>
      </c>
      <c r="J20" s="106" t="s">
        <v>28</v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6" t="s">
        <v>29</v>
      </c>
      <c r="F21" s="32"/>
      <c r="G21" s="32"/>
      <c r="H21" s="32"/>
      <c r="I21" s="104" t="s">
        <v>30</v>
      </c>
      <c r="J21" s="106" t="s">
        <v>31</v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4" t="s">
        <v>35</v>
      </c>
      <c r="E23" s="32"/>
      <c r="F23" s="32"/>
      <c r="G23" s="32"/>
      <c r="H23" s="32"/>
      <c r="I23" s="104" t="s">
        <v>27</v>
      </c>
      <c r="J23" s="106" t="s">
        <v>28</v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6" t="s">
        <v>29</v>
      </c>
      <c r="F24" s="32"/>
      <c r="G24" s="32"/>
      <c r="H24" s="32"/>
      <c r="I24" s="104" t="s">
        <v>30</v>
      </c>
      <c r="J24" s="106" t="s">
        <v>31</v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4" t="s">
        <v>36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8"/>
      <c r="B27" s="109"/>
      <c r="C27" s="108"/>
      <c r="D27" s="108"/>
      <c r="E27" s="337" t="s">
        <v>20</v>
      </c>
      <c r="F27" s="337"/>
      <c r="G27" s="337"/>
      <c r="H27" s="337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>
      <c r="A30" s="32"/>
      <c r="B30" s="37"/>
      <c r="C30" s="32"/>
      <c r="D30" s="32"/>
      <c r="E30" s="104" t="s">
        <v>100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>
      <c r="A31" s="32"/>
      <c r="B31" s="37"/>
      <c r="C31" s="32"/>
      <c r="D31" s="32"/>
      <c r="E31" s="104" t="s">
        <v>101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3" t="s">
        <v>38</v>
      </c>
      <c r="E32" s="32"/>
      <c r="F32" s="32"/>
      <c r="G32" s="32"/>
      <c r="H32" s="32"/>
      <c r="I32" s="32"/>
      <c r="J32" s="32"/>
      <c r="K32" s="114">
        <f>ROUND(K85,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5" t="s">
        <v>40</v>
      </c>
      <c r="G34" s="32"/>
      <c r="H34" s="32"/>
      <c r="I34" s="115" t="s">
        <v>39</v>
      </c>
      <c r="J34" s="32"/>
      <c r="K34" s="115" t="s">
        <v>41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16" t="s">
        <v>42</v>
      </c>
      <c r="E35" s="104" t="s">
        <v>43</v>
      </c>
      <c r="F35" s="112">
        <f>ROUND((SUM(BE85:BE99)),  2)</f>
        <v>0</v>
      </c>
      <c r="G35" s="32"/>
      <c r="H35" s="32"/>
      <c r="I35" s="117">
        <v>0.21</v>
      </c>
      <c r="J35" s="32"/>
      <c r="K35" s="112">
        <f>ROUND(((SUM(BE85:BE99))*I35),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04" t="s">
        <v>44</v>
      </c>
      <c r="F36" s="112">
        <f>ROUND((SUM(BF85:BF99)),  2)</f>
        <v>0</v>
      </c>
      <c r="G36" s="32"/>
      <c r="H36" s="32"/>
      <c r="I36" s="117">
        <v>0.15</v>
      </c>
      <c r="J36" s="32"/>
      <c r="K36" s="112">
        <f>ROUND(((SUM(BF85:BF99))*I36),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4" t="s">
        <v>45</v>
      </c>
      <c r="F37" s="112">
        <f>ROUND((SUM(BG85:BG99)),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04" t="s">
        <v>46</v>
      </c>
      <c r="F38" s="112">
        <f>ROUND((SUM(BH85:BH99)),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04" t="s">
        <v>47</v>
      </c>
      <c r="F39" s="112">
        <f>ROUND((SUM(BI85:BI99)),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18"/>
      <c r="D41" s="119" t="s">
        <v>48</v>
      </c>
      <c r="E41" s="120"/>
      <c r="F41" s="120"/>
      <c r="G41" s="121" t="s">
        <v>49</v>
      </c>
      <c r="H41" s="122" t="s">
        <v>50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102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17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38" t="str">
        <f>E7</f>
        <v>Oprava EOV v žst. Kolín</v>
      </c>
      <c r="F50" s="339"/>
      <c r="G50" s="339"/>
      <c r="H50" s="339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>
      <c r="A51" s="32"/>
      <c r="B51" s="33"/>
      <c r="C51" s="27" t="s">
        <v>98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6.5" customHeight="1">
      <c r="A52" s="32"/>
      <c r="B52" s="33"/>
      <c r="C52" s="34"/>
      <c r="D52" s="34"/>
      <c r="E52" s="291" t="str">
        <f>E9</f>
        <v>02.1 - Zemní práce EOV - ÚRS</v>
      </c>
      <c r="F52" s="340"/>
      <c r="G52" s="340"/>
      <c r="H52" s="340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2" customHeight="1">
      <c r="A54" s="32"/>
      <c r="B54" s="33"/>
      <c r="C54" s="27" t="s">
        <v>22</v>
      </c>
      <c r="D54" s="34"/>
      <c r="E54" s="34"/>
      <c r="F54" s="25" t="str">
        <f>F12</f>
        <v xml:space="preserve"> </v>
      </c>
      <c r="G54" s="34"/>
      <c r="H54" s="34"/>
      <c r="I54" s="27" t="s">
        <v>24</v>
      </c>
      <c r="J54" s="57" t="str">
        <f>IF(J12="","",J12)</f>
        <v>10. 1. 2023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5.7" customHeight="1">
      <c r="A56" s="32"/>
      <c r="B56" s="33"/>
      <c r="C56" s="27" t="s">
        <v>26</v>
      </c>
      <c r="D56" s="34"/>
      <c r="E56" s="34"/>
      <c r="F56" s="25" t="str">
        <f>E15</f>
        <v xml:space="preserve">Správa železnic, s.o. Přednosta SEE </v>
      </c>
      <c r="G56" s="34"/>
      <c r="H56" s="34"/>
      <c r="I56" s="27" t="s">
        <v>34</v>
      </c>
      <c r="J56" s="30" t="str">
        <f>E21</f>
        <v xml:space="preserve">Správa železnic, s.o. Přednosta SEE 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5.7" customHeight="1">
      <c r="A57" s="32"/>
      <c r="B57" s="33"/>
      <c r="C57" s="27" t="s">
        <v>32</v>
      </c>
      <c r="D57" s="34"/>
      <c r="E57" s="34"/>
      <c r="F57" s="25" t="str">
        <f>IF(E18="","",E18)</f>
        <v>Vyplň údaj</v>
      </c>
      <c r="G57" s="34"/>
      <c r="H57" s="34"/>
      <c r="I57" s="27" t="s">
        <v>35</v>
      </c>
      <c r="J57" s="30" t="str">
        <f>E24</f>
        <v xml:space="preserve">Správa železnic, s.o. Přednosta SEE 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9.25" customHeight="1">
      <c r="A59" s="32"/>
      <c r="B59" s="33"/>
      <c r="C59" s="129" t="s">
        <v>103</v>
      </c>
      <c r="D59" s="130"/>
      <c r="E59" s="130"/>
      <c r="F59" s="130"/>
      <c r="G59" s="130"/>
      <c r="H59" s="130"/>
      <c r="I59" s="131" t="s">
        <v>104</v>
      </c>
      <c r="J59" s="131" t="s">
        <v>105</v>
      </c>
      <c r="K59" s="131" t="s">
        <v>106</v>
      </c>
      <c r="L59" s="130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2.9" customHeight="1">
      <c r="A61" s="32"/>
      <c r="B61" s="33"/>
      <c r="C61" s="132" t="s">
        <v>72</v>
      </c>
      <c r="D61" s="34"/>
      <c r="E61" s="34"/>
      <c r="F61" s="34"/>
      <c r="G61" s="34"/>
      <c r="H61" s="34"/>
      <c r="I61" s="75">
        <f t="shared" ref="I61:J63" si="0">Q85</f>
        <v>0</v>
      </c>
      <c r="J61" s="75">
        <f t="shared" si="0"/>
        <v>0</v>
      </c>
      <c r="K61" s="75">
        <f>K85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107</v>
      </c>
    </row>
    <row r="62" spans="1:47" s="9" customFormat="1" ht="24.95" customHeight="1">
      <c r="B62" s="133"/>
      <c r="C62" s="134"/>
      <c r="D62" s="135" t="s">
        <v>320</v>
      </c>
      <c r="E62" s="136"/>
      <c r="F62" s="136"/>
      <c r="G62" s="136"/>
      <c r="H62" s="136"/>
      <c r="I62" s="137">
        <f t="shared" si="0"/>
        <v>0</v>
      </c>
      <c r="J62" s="137">
        <f t="shared" si="0"/>
        <v>0</v>
      </c>
      <c r="K62" s="137">
        <f>K86</f>
        <v>0</v>
      </c>
      <c r="L62" s="134"/>
      <c r="M62" s="138"/>
    </row>
    <row r="63" spans="1:47" s="12" customFormat="1" ht="19.899999999999999" customHeight="1">
      <c r="B63" s="199"/>
      <c r="C63" s="200"/>
      <c r="D63" s="201" t="s">
        <v>378</v>
      </c>
      <c r="E63" s="202"/>
      <c r="F63" s="202"/>
      <c r="G63" s="202"/>
      <c r="H63" s="202"/>
      <c r="I63" s="203">
        <f t="shared" si="0"/>
        <v>0</v>
      </c>
      <c r="J63" s="203">
        <f t="shared" si="0"/>
        <v>0</v>
      </c>
      <c r="K63" s="203">
        <f>K87</f>
        <v>0</v>
      </c>
      <c r="L63" s="200"/>
      <c r="M63" s="204"/>
    </row>
    <row r="64" spans="1:47" s="9" customFormat="1" ht="24.95" customHeight="1">
      <c r="B64" s="133"/>
      <c r="C64" s="134"/>
      <c r="D64" s="135" t="s">
        <v>379</v>
      </c>
      <c r="E64" s="136"/>
      <c r="F64" s="136"/>
      <c r="G64" s="136"/>
      <c r="H64" s="136"/>
      <c r="I64" s="137">
        <f>Q95</f>
        <v>0</v>
      </c>
      <c r="J64" s="137">
        <f>R95</f>
        <v>0</v>
      </c>
      <c r="K64" s="137">
        <f>K95</f>
        <v>0</v>
      </c>
      <c r="L64" s="134"/>
      <c r="M64" s="138"/>
    </row>
    <row r="65" spans="1:31" s="12" customFormat="1" ht="19.899999999999999" customHeight="1">
      <c r="B65" s="199"/>
      <c r="C65" s="200"/>
      <c r="D65" s="201" t="s">
        <v>380</v>
      </c>
      <c r="E65" s="202"/>
      <c r="F65" s="202"/>
      <c r="G65" s="202"/>
      <c r="H65" s="202"/>
      <c r="I65" s="203">
        <f>Q96</f>
        <v>0</v>
      </c>
      <c r="J65" s="203">
        <f>R96</f>
        <v>0</v>
      </c>
      <c r="K65" s="203">
        <f>K96</f>
        <v>0</v>
      </c>
      <c r="L65" s="200"/>
      <c r="M65" s="204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105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105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105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109</v>
      </c>
      <c r="D72" s="34"/>
      <c r="E72" s="34"/>
      <c r="F72" s="34"/>
      <c r="G72" s="34"/>
      <c r="H72" s="34"/>
      <c r="I72" s="34"/>
      <c r="J72" s="34"/>
      <c r="K72" s="34"/>
      <c r="L72" s="34"/>
      <c r="M72" s="105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105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17</v>
      </c>
      <c r="D74" s="34"/>
      <c r="E74" s="34"/>
      <c r="F74" s="34"/>
      <c r="G74" s="34"/>
      <c r="H74" s="34"/>
      <c r="I74" s="34"/>
      <c r="J74" s="34"/>
      <c r="K74" s="34"/>
      <c r="L74" s="34"/>
      <c r="M74" s="105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38" t="str">
        <f>E7</f>
        <v>Oprava EOV v žst. Kolín</v>
      </c>
      <c r="F75" s="339"/>
      <c r="G75" s="339"/>
      <c r="H75" s="339"/>
      <c r="I75" s="34"/>
      <c r="J75" s="34"/>
      <c r="K75" s="34"/>
      <c r="L75" s="34"/>
      <c r="M75" s="105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98</v>
      </c>
      <c r="D76" s="34"/>
      <c r="E76" s="34"/>
      <c r="F76" s="34"/>
      <c r="G76" s="34"/>
      <c r="H76" s="34"/>
      <c r="I76" s="34"/>
      <c r="J76" s="34"/>
      <c r="K76" s="34"/>
      <c r="L76" s="34"/>
      <c r="M76" s="10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4"/>
      <c r="D77" s="34"/>
      <c r="E77" s="291" t="str">
        <f>E9</f>
        <v>02.1 - Zemní práce EOV - ÚRS</v>
      </c>
      <c r="F77" s="340"/>
      <c r="G77" s="340"/>
      <c r="H77" s="340"/>
      <c r="I77" s="34"/>
      <c r="J77" s="34"/>
      <c r="K77" s="34"/>
      <c r="L77" s="34"/>
      <c r="M77" s="10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10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22</v>
      </c>
      <c r="D79" s="34"/>
      <c r="E79" s="34"/>
      <c r="F79" s="25" t="str">
        <f>F12</f>
        <v xml:space="preserve"> </v>
      </c>
      <c r="G79" s="34"/>
      <c r="H79" s="34"/>
      <c r="I79" s="27" t="s">
        <v>24</v>
      </c>
      <c r="J79" s="57" t="str">
        <f>IF(J12="","",J12)</f>
        <v>10. 1. 2023</v>
      </c>
      <c r="K79" s="34"/>
      <c r="L79" s="34"/>
      <c r="M79" s="10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10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25.7" customHeight="1">
      <c r="A81" s="32"/>
      <c r="B81" s="33"/>
      <c r="C81" s="27" t="s">
        <v>26</v>
      </c>
      <c r="D81" s="34"/>
      <c r="E81" s="34"/>
      <c r="F81" s="25" t="str">
        <f>E15</f>
        <v xml:space="preserve">Správa železnic, s.o. Přednosta SEE </v>
      </c>
      <c r="G81" s="34"/>
      <c r="H81" s="34"/>
      <c r="I81" s="27" t="s">
        <v>34</v>
      </c>
      <c r="J81" s="30" t="str">
        <f>E21</f>
        <v xml:space="preserve">Správa železnic, s.o. Přednosta SEE </v>
      </c>
      <c r="K81" s="34"/>
      <c r="L81" s="34"/>
      <c r="M81" s="10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25.7" customHeight="1">
      <c r="A82" s="32"/>
      <c r="B82" s="33"/>
      <c r="C82" s="27" t="s">
        <v>32</v>
      </c>
      <c r="D82" s="34"/>
      <c r="E82" s="34"/>
      <c r="F82" s="25" t="str">
        <f>IF(E18="","",E18)</f>
        <v>Vyplň údaj</v>
      </c>
      <c r="G82" s="34"/>
      <c r="H82" s="34"/>
      <c r="I82" s="27" t="s">
        <v>35</v>
      </c>
      <c r="J82" s="30" t="str">
        <f>E24</f>
        <v xml:space="preserve">Správa železnic, s.o. Přednosta SEE </v>
      </c>
      <c r="K82" s="34"/>
      <c r="L82" s="34"/>
      <c r="M82" s="10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10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0" customFormat="1" ht="29.25" customHeight="1">
      <c r="A84" s="139"/>
      <c r="B84" s="140"/>
      <c r="C84" s="141" t="s">
        <v>110</v>
      </c>
      <c r="D84" s="142" t="s">
        <v>57</v>
      </c>
      <c r="E84" s="142" t="s">
        <v>53</v>
      </c>
      <c r="F84" s="142" t="s">
        <v>54</v>
      </c>
      <c r="G84" s="142" t="s">
        <v>111</v>
      </c>
      <c r="H84" s="142" t="s">
        <v>112</v>
      </c>
      <c r="I84" s="142" t="s">
        <v>113</v>
      </c>
      <c r="J84" s="142" t="s">
        <v>114</v>
      </c>
      <c r="K84" s="142" t="s">
        <v>106</v>
      </c>
      <c r="L84" s="143" t="s">
        <v>115</v>
      </c>
      <c r="M84" s="144"/>
      <c r="N84" s="66" t="s">
        <v>20</v>
      </c>
      <c r="O84" s="67" t="s">
        <v>42</v>
      </c>
      <c r="P84" s="67" t="s">
        <v>116</v>
      </c>
      <c r="Q84" s="67" t="s">
        <v>117</v>
      </c>
      <c r="R84" s="67" t="s">
        <v>118</v>
      </c>
      <c r="S84" s="67" t="s">
        <v>119</v>
      </c>
      <c r="T84" s="67" t="s">
        <v>120</v>
      </c>
      <c r="U84" s="67" t="s">
        <v>121</v>
      </c>
      <c r="V84" s="67" t="s">
        <v>122</v>
      </c>
      <c r="W84" s="67" t="s">
        <v>123</v>
      </c>
      <c r="X84" s="67" t="s">
        <v>124</v>
      </c>
      <c r="Y84" s="68" t="s">
        <v>125</v>
      </c>
      <c r="Z84" s="139"/>
      <c r="AA84" s="139"/>
      <c r="AB84" s="139"/>
      <c r="AC84" s="139"/>
      <c r="AD84" s="139"/>
      <c r="AE84" s="139"/>
    </row>
    <row r="85" spans="1:65" s="2" customFormat="1" ht="22.9" customHeight="1">
      <c r="A85" s="32"/>
      <c r="B85" s="33"/>
      <c r="C85" s="73" t="s">
        <v>126</v>
      </c>
      <c r="D85" s="34"/>
      <c r="E85" s="34"/>
      <c r="F85" s="34"/>
      <c r="G85" s="34"/>
      <c r="H85" s="34"/>
      <c r="I85" s="34"/>
      <c r="J85" s="34"/>
      <c r="K85" s="145">
        <f>BK85</f>
        <v>0</v>
      </c>
      <c r="L85" s="34"/>
      <c r="M85" s="37"/>
      <c r="N85" s="69"/>
      <c r="O85" s="146"/>
      <c r="P85" s="70"/>
      <c r="Q85" s="147">
        <f>Q86+Q95</f>
        <v>0</v>
      </c>
      <c r="R85" s="147">
        <f>R86+R95</f>
        <v>0</v>
      </c>
      <c r="S85" s="70"/>
      <c r="T85" s="148">
        <f>T86+T95</f>
        <v>0</v>
      </c>
      <c r="U85" s="70"/>
      <c r="V85" s="148">
        <f>V86+V95</f>
        <v>0.46200000000000002</v>
      </c>
      <c r="W85" s="70"/>
      <c r="X85" s="148">
        <f>X86+X95</f>
        <v>0</v>
      </c>
      <c r="Y85" s="71"/>
      <c r="Z85" s="32"/>
      <c r="AA85" s="32"/>
      <c r="AB85" s="32"/>
      <c r="AC85" s="32"/>
      <c r="AD85" s="32"/>
      <c r="AE85" s="32"/>
      <c r="AT85" s="15" t="s">
        <v>73</v>
      </c>
      <c r="AU85" s="15" t="s">
        <v>107</v>
      </c>
      <c r="BK85" s="149">
        <f>BK86+BK95</f>
        <v>0</v>
      </c>
    </row>
    <row r="86" spans="1:65" s="11" customFormat="1" ht="25.9" customHeight="1">
      <c r="B86" s="150"/>
      <c r="C86" s="151"/>
      <c r="D86" s="152" t="s">
        <v>73</v>
      </c>
      <c r="E86" s="153" t="s">
        <v>322</v>
      </c>
      <c r="F86" s="153" t="s">
        <v>323</v>
      </c>
      <c r="G86" s="151"/>
      <c r="H86" s="151"/>
      <c r="I86" s="154"/>
      <c r="J86" s="154"/>
      <c r="K86" s="155">
        <f>BK86</f>
        <v>0</v>
      </c>
      <c r="L86" s="151"/>
      <c r="M86" s="156"/>
      <c r="N86" s="157"/>
      <c r="O86" s="158"/>
      <c r="P86" s="158"/>
      <c r="Q86" s="159">
        <f>Q87</f>
        <v>0</v>
      </c>
      <c r="R86" s="159">
        <f>R87</f>
        <v>0</v>
      </c>
      <c r="S86" s="158"/>
      <c r="T86" s="160">
        <f>T87</f>
        <v>0</v>
      </c>
      <c r="U86" s="158"/>
      <c r="V86" s="160">
        <f>V87</f>
        <v>0.46200000000000002</v>
      </c>
      <c r="W86" s="158"/>
      <c r="X86" s="160">
        <f>X87</f>
        <v>0</v>
      </c>
      <c r="Y86" s="161"/>
      <c r="AR86" s="162" t="s">
        <v>82</v>
      </c>
      <c r="AT86" s="163" t="s">
        <v>73</v>
      </c>
      <c r="AU86" s="163" t="s">
        <v>74</v>
      </c>
      <c r="AY86" s="162" t="s">
        <v>130</v>
      </c>
      <c r="BK86" s="164">
        <f>BK87</f>
        <v>0</v>
      </c>
    </row>
    <row r="87" spans="1:65" s="11" customFormat="1" ht="22.9" customHeight="1">
      <c r="B87" s="150"/>
      <c r="C87" s="151"/>
      <c r="D87" s="152" t="s">
        <v>73</v>
      </c>
      <c r="E87" s="205" t="s">
        <v>82</v>
      </c>
      <c r="F87" s="205" t="s">
        <v>381</v>
      </c>
      <c r="G87" s="151"/>
      <c r="H87" s="151"/>
      <c r="I87" s="154"/>
      <c r="J87" s="154"/>
      <c r="K87" s="206">
        <f>BK87</f>
        <v>0</v>
      </c>
      <c r="L87" s="151"/>
      <c r="M87" s="156"/>
      <c r="N87" s="157"/>
      <c r="O87" s="158"/>
      <c r="P87" s="158"/>
      <c r="Q87" s="159">
        <f>SUM(Q88:Q94)</f>
        <v>0</v>
      </c>
      <c r="R87" s="159">
        <f>SUM(R88:R94)</f>
        <v>0</v>
      </c>
      <c r="S87" s="158"/>
      <c r="T87" s="160">
        <f>SUM(T88:T94)</f>
        <v>0</v>
      </c>
      <c r="U87" s="158"/>
      <c r="V87" s="160">
        <f>SUM(V88:V94)</f>
        <v>0.46200000000000002</v>
      </c>
      <c r="W87" s="158"/>
      <c r="X87" s="160">
        <f>SUM(X88:X94)</f>
        <v>0</v>
      </c>
      <c r="Y87" s="161"/>
      <c r="AR87" s="162" t="s">
        <v>82</v>
      </c>
      <c r="AT87" s="163" t="s">
        <v>73</v>
      </c>
      <c r="AU87" s="163" t="s">
        <v>82</v>
      </c>
      <c r="AY87" s="162" t="s">
        <v>130</v>
      </c>
      <c r="BK87" s="164">
        <f>SUM(BK88:BK94)</f>
        <v>0</v>
      </c>
    </row>
    <row r="88" spans="1:65" s="2" customFormat="1" ht="24.2" customHeight="1">
      <c r="A88" s="32"/>
      <c r="B88" s="33"/>
      <c r="C88" s="165" t="s">
        <v>82</v>
      </c>
      <c r="D88" s="165" t="s">
        <v>132</v>
      </c>
      <c r="E88" s="166" t="s">
        <v>382</v>
      </c>
      <c r="F88" s="167" t="s">
        <v>383</v>
      </c>
      <c r="G88" s="168" t="s">
        <v>135</v>
      </c>
      <c r="H88" s="169">
        <v>105</v>
      </c>
      <c r="I88" s="170"/>
      <c r="J88" s="170"/>
      <c r="K88" s="171">
        <f>ROUND(P88*H88,2)</f>
        <v>0</v>
      </c>
      <c r="L88" s="167" t="s">
        <v>384</v>
      </c>
      <c r="M88" s="37"/>
      <c r="N88" s="172" t="s">
        <v>20</v>
      </c>
      <c r="O88" s="173" t="s">
        <v>43</v>
      </c>
      <c r="P88" s="174">
        <f>I88+J88</f>
        <v>0</v>
      </c>
      <c r="Q88" s="174">
        <f>ROUND(I88*H88,2)</f>
        <v>0</v>
      </c>
      <c r="R88" s="174">
        <f>ROUND(J88*H88,2)</f>
        <v>0</v>
      </c>
      <c r="S88" s="62"/>
      <c r="T88" s="175">
        <f>S88*H88</f>
        <v>0</v>
      </c>
      <c r="U88" s="175">
        <v>4.4000000000000003E-3</v>
      </c>
      <c r="V88" s="175">
        <f>U88*H88</f>
        <v>0.46200000000000002</v>
      </c>
      <c r="W88" s="175">
        <v>0</v>
      </c>
      <c r="X88" s="175">
        <f>W88*H88</f>
        <v>0</v>
      </c>
      <c r="Y88" s="176" t="s">
        <v>20</v>
      </c>
      <c r="Z88" s="32"/>
      <c r="AA88" s="32"/>
      <c r="AB88" s="32"/>
      <c r="AC88" s="32"/>
      <c r="AD88" s="32"/>
      <c r="AE88" s="32"/>
      <c r="AR88" s="177" t="s">
        <v>129</v>
      </c>
      <c r="AT88" s="177" t="s">
        <v>132</v>
      </c>
      <c r="AU88" s="177" t="s">
        <v>84</v>
      </c>
      <c r="AY88" s="15" t="s">
        <v>130</v>
      </c>
      <c r="BE88" s="178">
        <f>IF(O88="základní",K88,0)</f>
        <v>0</v>
      </c>
      <c r="BF88" s="178">
        <f>IF(O88="snížená",K88,0)</f>
        <v>0</v>
      </c>
      <c r="BG88" s="178">
        <f>IF(O88="zákl. přenesená",K88,0)</f>
        <v>0</v>
      </c>
      <c r="BH88" s="178">
        <f>IF(O88="sníž. přenesená",K88,0)</f>
        <v>0</v>
      </c>
      <c r="BI88" s="178">
        <f>IF(O88="nulová",K88,0)</f>
        <v>0</v>
      </c>
      <c r="BJ88" s="15" t="s">
        <v>82</v>
      </c>
      <c r="BK88" s="178">
        <f>ROUND(P88*H88,2)</f>
        <v>0</v>
      </c>
      <c r="BL88" s="15" t="s">
        <v>129</v>
      </c>
      <c r="BM88" s="177" t="s">
        <v>385</v>
      </c>
    </row>
    <row r="89" spans="1:65" s="2" customFormat="1" ht="19.5">
      <c r="A89" s="32"/>
      <c r="B89" s="33"/>
      <c r="C89" s="34"/>
      <c r="D89" s="179" t="s">
        <v>139</v>
      </c>
      <c r="E89" s="34"/>
      <c r="F89" s="180" t="s">
        <v>386</v>
      </c>
      <c r="G89" s="34"/>
      <c r="H89" s="34"/>
      <c r="I89" s="181"/>
      <c r="J89" s="181"/>
      <c r="K89" s="34"/>
      <c r="L89" s="34"/>
      <c r="M89" s="37"/>
      <c r="N89" s="182"/>
      <c r="O89" s="183"/>
      <c r="P89" s="62"/>
      <c r="Q89" s="62"/>
      <c r="R89" s="62"/>
      <c r="S89" s="62"/>
      <c r="T89" s="62"/>
      <c r="U89" s="62"/>
      <c r="V89" s="62"/>
      <c r="W89" s="62"/>
      <c r="X89" s="62"/>
      <c r="Y89" s="63"/>
      <c r="Z89" s="32"/>
      <c r="AA89" s="32"/>
      <c r="AB89" s="32"/>
      <c r="AC89" s="32"/>
      <c r="AD89" s="32"/>
      <c r="AE89" s="32"/>
      <c r="AT89" s="15" t="s">
        <v>139</v>
      </c>
      <c r="AU89" s="15" t="s">
        <v>84</v>
      </c>
    </row>
    <row r="90" spans="1:65" s="2" customFormat="1" ht="11.25">
      <c r="A90" s="32"/>
      <c r="B90" s="33"/>
      <c r="C90" s="34"/>
      <c r="D90" s="207" t="s">
        <v>387</v>
      </c>
      <c r="E90" s="34"/>
      <c r="F90" s="208" t="s">
        <v>388</v>
      </c>
      <c r="G90" s="34"/>
      <c r="H90" s="34"/>
      <c r="I90" s="181"/>
      <c r="J90" s="181"/>
      <c r="K90" s="34"/>
      <c r="L90" s="34"/>
      <c r="M90" s="37"/>
      <c r="N90" s="182"/>
      <c r="O90" s="183"/>
      <c r="P90" s="62"/>
      <c r="Q90" s="62"/>
      <c r="R90" s="62"/>
      <c r="S90" s="62"/>
      <c r="T90" s="62"/>
      <c r="U90" s="62"/>
      <c r="V90" s="62"/>
      <c r="W90" s="62"/>
      <c r="X90" s="62"/>
      <c r="Y90" s="63"/>
      <c r="Z90" s="32"/>
      <c r="AA90" s="32"/>
      <c r="AB90" s="32"/>
      <c r="AC90" s="32"/>
      <c r="AD90" s="32"/>
      <c r="AE90" s="32"/>
      <c r="AT90" s="15" t="s">
        <v>387</v>
      </c>
      <c r="AU90" s="15" t="s">
        <v>84</v>
      </c>
    </row>
    <row r="91" spans="1:65" s="2" customFormat="1" ht="78">
      <c r="A91" s="32"/>
      <c r="B91" s="33"/>
      <c r="C91" s="34"/>
      <c r="D91" s="179" t="s">
        <v>164</v>
      </c>
      <c r="E91" s="34"/>
      <c r="F91" s="194" t="s">
        <v>389</v>
      </c>
      <c r="G91" s="34"/>
      <c r="H91" s="34"/>
      <c r="I91" s="181"/>
      <c r="J91" s="181"/>
      <c r="K91" s="34"/>
      <c r="L91" s="34"/>
      <c r="M91" s="37"/>
      <c r="N91" s="182"/>
      <c r="O91" s="183"/>
      <c r="P91" s="62"/>
      <c r="Q91" s="62"/>
      <c r="R91" s="62"/>
      <c r="S91" s="62"/>
      <c r="T91" s="62"/>
      <c r="U91" s="62"/>
      <c r="V91" s="62"/>
      <c r="W91" s="62"/>
      <c r="X91" s="62"/>
      <c r="Y91" s="63"/>
      <c r="Z91" s="32"/>
      <c r="AA91" s="32"/>
      <c r="AB91" s="32"/>
      <c r="AC91" s="32"/>
      <c r="AD91" s="32"/>
      <c r="AE91" s="32"/>
      <c r="AT91" s="15" t="s">
        <v>164</v>
      </c>
      <c r="AU91" s="15" t="s">
        <v>84</v>
      </c>
    </row>
    <row r="92" spans="1:65" s="2" customFormat="1" ht="24.2" customHeight="1">
      <c r="A92" s="32"/>
      <c r="B92" s="33"/>
      <c r="C92" s="165" t="s">
        <v>339</v>
      </c>
      <c r="D92" s="165" t="s">
        <v>132</v>
      </c>
      <c r="E92" s="166" t="s">
        <v>390</v>
      </c>
      <c r="F92" s="167" t="s">
        <v>391</v>
      </c>
      <c r="G92" s="168" t="s">
        <v>332</v>
      </c>
      <c r="H92" s="169">
        <v>48.48</v>
      </c>
      <c r="I92" s="170"/>
      <c r="J92" s="170"/>
      <c r="K92" s="171">
        <f>ROUND(P92*H92,2)</f>
        <v>0</v>
      </c>
      <c r="L92" s="167" t="s">
        <v>384</v>
      </c>
      <c r="M92" s="37"/>
      <c r="N92" s="172" t="s">
        <v>20</v>
      </c>
      <c r="O92" s="173" t="s">
        <v>43</v>
      </c>
      <c r="P92" s="174">
        <f>I92+J92</f>
        <v>0</v>
      </c>
      <c r="Q92" s="174">
        <f>ROUND(I92*H92,2)</f>
        <v>0</v>
      </c>
      <c r="R92" s="174">
        <f>ROUND(J92*H92,2)</f>
        <v>0</v>
      </c>
      <c r="S92" s="62"/>
      <c r="T92" s="175">
        <f>S92*H92</f>
        <v>0</v>
      </c>
      <c r="U92" s="175">
        <v>0</v>
      </c>
      <c r="V92" s="175">
        <f>U92*H92</f>
        <v>0</v>
      </c>
      <c r="W92" s="175">
        <v>0</v>
      </c>
      <c r="X92" s="175">
        <f>W92*H92</f>
        <v>0</v>
      </c>
      <c r="Y92" s="176" t="s">
        <v>20</v>
      </c>
      <c r="Z92" s="32"/>
      <c r="AA92" s="32"/>
      <c r="AB92" s="32"/>
      <c r="AC92" s="32"/>
      <c r="AD92" s="32"/>
      <c r="AE92" s="32"/>
      <c r="AR92" s="177" t="s">
        <v>129</v>
      </c>
      <c r="AT92" s="177" t="s">
        <v>132</v>
      </c>
      <c r="AU92" s="177" t="s">
        <v>84</v>
      </c>
      <c r="AY92" s="15" t="s">
        <v>130</v>
      </c>
      <c r="BE92" s="178">
        <f>IF(O92="základní",K92,0)</f>
        <v>0</v>
      </c>
      <c r="BF92" s="178">
        <f>IF(O92="snížená",K92,0)</f>
        <v>0</v>
      </c>
      <c r="BG92" s="178">
        <f>IF(O92="zákl. přenesená",K92,0)</f>
        <v>0</v>
      </c>
      <c r="BH92" s="178">
        <f>IF(O92="sníž. přenesená",K92,0)</f>
        <v>0</v>
      </c>
      <c r="BI92" s="178">
        <f>IF(O92="nulová",K92,0)</f>
        <v>0</v>
      </c>
      <c r="BJ92" s="15" t="s">
        <v>82</v>
      </c>
      <c r="BK92" s="178">
        <f>ROUND(P92*H92,2)</f>
        <v>0</v>
      </c>
      <c r="BL92" s="15" t="s">
        <v>129</v>
      </c>
      <c r="BM92" s="177" t="s">
        <v>392</v>
      </c>
    </row>
    <row r="93" spans="1:65" s="2" customFormat="1" ht="19.5">
      <c r="A93" s="32"/>
      <c r="B93" s="33"/>
      <c r="C93" s="34"/>
      <c r="D93" s="179" t="s">
        <v>139</v>
      </c>
      <c r="E93" s="34"/>
      <c r="F93" s="180" t="s">
        <v>393</v>
      </c>
      <c r="G93" s="34"/>
      <c r="H93" s="34"/>
      <c r="I93" s="181"/>
      <c r="J93" s="181"/>
      <c r="K93" s="34"/>
      <c r="L93" s="34"/>
      <c r="M93" s="37"/>
      <c r="N93" s="182"/>
      <c r="O93" s="183"/>
      <c r="P93" s="62"/>
      <c r="Q93" s="62"/>
      <c r="R93" s="62"/>
      <c r="S93" s="62"/>
      <c r="T93" s="62"/>
      <c r="U93" s="62"/>
      <c r="V93" s="62"/>
      <c r="W93" s="62"/>
      <c r="X93" s="62"/>
      <c r="Y93" s="63"/>
      <c r="Z93" s="32"/>
      <c r="AA93" s="32"/>
      <c r="AB93" s="32"/>
      <c r="AC93" s="32"/>
      <c r="AD93" s="32"/>
      <c r="AE93" s="32"/>
      <c r="AT93" s="15" t="s">
        <v>139</v>
      </c>
      <c r="AU93" s="15" t="s">
        <v>84</v>
      </c>
    </row>
    <row r="94" spans="1:65" s="2" customFormat="1" ht="11.25">
      <c r="A94" s="32"/>
      <c r="B94" s="33"/>
      <c r="C94" s="34"/>
      <c r="D94" s="207" t="s">
        <v>387</v>
      </c>
      <c r="E94" s="34"/>
      <c r="F94" s="208" t="s">
        <v>394</v>
      </c>
      <c r="G94" s="34"/>
      <c r="H94" s="34"/>
      <c r="I94" s="181"/>
      <c r="J94" s="181"/>
      <c r="K94" s="34"/>
      <c r="L94" s="34"/>
      <c r="M94" s="37"/>
      <c r="N94" s="182"/>
      <c r="O94" s="183"/>
      <c r="P94" s="62"/>
      <c r="Q94" s="62"/>
      <c r="R94" s="62"/>
      <c r="S94" s="62"/>
      <c r="T94" s="62"/>
      <c r="U94" s="62"/>
      <c r="V94" s="62"/>
      <c r="W94" s="62"/>
      <c r="X94" s="62"/>
      <c r="Y94" s="63"/>
      <c r="Z94" s="32"/>
      <c r="AA94" s="32"/>
      <c r="AB94" s="32"/>
      <c r="AC94" s="32"/>
      <c r="AD94" s="32"/>
      <c r="AE94" s="32"/>
      <c r="AT94" s="15" t="s">
        <v>387</v>
      </c>
      <c r="AU94" s="15" t="s">
        <v>84</v>
      </c>
    </row>
    <row r="95" spans="1:65" s="11" customFormat="1" ht="25.9" customHeight="1">
      <c r="B95" s="150"/>
      <c r="C95" s="151"/>
      <c r="D95" s="152" t="s">
        <v>73</v>
      </c>
      <c r="E95" s="153" t="s">
        <v>157</v>
      </c>
      <c r="F95" s="153" t="s">
        <v>395</v>
      </c>
      <c r="G95" s="151"/>
      <c r="H95" s="151"/>
      <c r="I95" s="154"/>
      <c r="J95" s="154"/>
      <c r="K95" s="155">
        <f>BK95</f>
        <v>0</v>
      </c>
      <c r="L95" s="151"/>
      <c r="M95" s="156"/>
      <c r="N95" s="157"/>
      <c r="O95" s="158"/>
      <c r="P95" s="158"/>
      <c r="Q95" s="159">
        <f>Q96</f>
        <v>0</v>
      </c>
      <c r="R95" s="159">
        <f>R96</f>
        <v>0</v>
      </c>
      <c r="S95" s="158"/>
      <c r="T95" s="160">
        <f>T96</f>
        <v>0</v>
      </c>
      <c r="U95" s="158"/>
      <c r="V95" s="160">
        <f>V96</f>
        <v>0</v>
      </c>
      <c r="W95" s="158"/>
      <c r="X95" s="160">
        <f>X96</f>
        <v>0</v>
      </c>
      <c r="Y95" s="161"/>
      <c r="AR95" s="162" t="s">
        <v>339</v>
      </c>
      <c r="AT95" s="163" t="s">
        <v>73</v>
      </c>
      <c r="AU95" s="163" t="s">
        <v>74</v>
      </c>
      <c r="AY95" s="162" t="s">
        <v>130</v>
      </c>
      <c r="BK95" s="164">
        <f>BK96</f>
        <v>0</v>
      </c>
    </row>
    <row r="96" spans="1:65" s="11" customFormat="1" ht="22.9" customHeight="1">
      <c r="B96" s="150"/>
      <c r="C96" s="151"/>
      <c r="D96" s="152" t="s">
        <v>73</v>
      </c>
      <c r="E96" s="205" t="s">
        <v>396</v>
      </c>
      <c r="F96" s="205" t="s">
        <v>397</v>
      </c>
      <c r="G96" s="151"/>
      <c r="H96" s="151"/>
      <c r="I96" s="154"/>
      <c r="J96" s="154"/>
      <c r="K96" s="206">
        <f>BK96</f>
        <v>0</v>
      </c>
      <c r="L96" s="151"/>
      <c r="M96" s="156"/>
      <c r="N96" s="157"/>
      <c r="O96" s="158"/>
      <c r="P96" s="158"/>
      <c r="Q96" s="159">
        <f>SUM(Q97:Q99)</f>
        <v>0</v>
      </c>
      <c r="R96" s="159">
        <f>SUM(R97:R99)</f>
        <v>0</v>
      </c>
      <c r="S96" s="158"/>
      <c r="T96" s="160">
        <f>SUM(T97:T99)</f>
        <v>0</v>
      </c>
      <c r="U96" s="158"/>
      <c r="V96" s="160">
        <f>SUM(V97:V99)</f>
        <v>0</v>
      </c>
      <c r="W96" s="158"/>
      <c r="X96" s="160">
        <f>SUM(X97:X99)</f>
        <v>0</v>
      </c>
      <c r="Y96" s="161"/>
      <c r="AR96" s="162" t="s">
        <v>339</v>
      </c>
      <c r="AT96" s="163" t="s">
        <v>73</v>
      </c>
      <c r="AU96" s="163" t="s">
        <v>82</v>
      </c>
      <c r="AY96" s="162" t="s">
        <v>130</v>
      </c>
      <c r="BK96" s="164">
        <f>SUM(BK97:BK99)</f>
        <v>0</v>
      </c>
    </row>
    <row r="97" spans="1:65" s="2" customFormat="1" ht="24.2" customHeight="1">
      <c r="A97" s="32"/>
      <c r="B97" s="33"/>
      <c r="C97" s="165" t="s">
        <v>84</v>
      </c>
      <c r="D97" s="165" t="s">
        <v>132</v>
      </c>
      <c r="E97" s="166" t="s">
        <v>398</v>
      </c>
      <c r="F97" s="167" t="s">
        <v>399</v>
      </c>
      <c r="G97" s="168" t="s">
        <v>154</v>
      </c>
      <c r="H97" s="169">
        <v>3</v>
      </c>
      <c r="I97" s="170"/>
      <c r="J97" s="170"/>
      <c r="K97" s="171">
        <f>ROUND(P97*H97,2)</f>
        <v>0</v>
      </c>
      <c r="L97" s="167" t="s">
        <v>384</v>
      </c>
      <c r="M97" s="37"/>
      <c r="N97" s="172" t="s">
        <v>20</v>
      </c>
      <c r="O97" s="173" t="s">
        <v>43</v>
      </c>
      <c r="P97" s="174">
        <f>I97+J97</f>
        <v>0</v>
      </c>
      <c r="Q97" s="174">
        <f>ROUND(I97*H97,2)</f>
        <v>0</v>
      </c>
      <c r="R97" s="174">
        <f>ROUND(J97*H97,2)</f>
        <v>0</v>
      </c>
      <c r="S97" s="62"/>
      <c r="T97" s="175">
        <f>S97*H97</f>
        <v>0</v>
      </c>
      <c r="U97" s="175">
        <v>0</v>
      </c>
      <c r="V97" s="175">
        <f>U97*H97</f>
        <v>0</v>
      </c>
      <c r="W97" s="175">
        <v>0</v>
      </c>
      <c r="X97" s="175">
        <f>W97*H97</f>
        <v>0</v>
      </c>
      <c r="Y97" s="176" t="s">
        <v>20</v>
      </c>
      <c r="Z97" s="32"/>
      <c r="AA97" s="32"/>
      <c r="AB97" s="32"/>
      <c r="AC97" s="32"/>
      <c r="AD97" s="32"/>
      <c r="AE97" s="32"/>
      <c r="AR97" s="177" t="s">
        <v>400</v>
      </c>
      <c r="AT97" s="177" t="s">
        <v>132</v>
      </c>
      <c r="AU97" s="177" t="s">
        <v>84</v>
      </c>
      <c r="AY97" s="15" t="s">
        <v>130</v>
      </c>
      <c r="BE97" s="178">
        <f>IF(O97="základní",K97,0)</f>
        <v>0</v>
      </c>
      <c r="BF97" s="178">
        <f>IF(O97="snížená",K97,0)</f>
        <v>0</v>
      </c>
      <c r="BG97" s="178">
        <f>IF(O97="zákl. přenesená",K97,0)</f>
        <v>0</v>
      </c>
      <c r="BH97" s="178">
        <f>IF(O97="sníž. přenesená",K97,0)</f>
        <v>0</v>
      </c>
      <c r="BI97" s="178">
        <f>IF(O97="nulová",K97,0)</f>
        <v>0</v>
      </c>
      <c r="BJ97" s="15" t="s">
        <v>82</v>
      </c>
      <c r="BK97" s="178">
        <f>ROUND(P97*H97,2)</f>
        <v>0</v>
      </c>
      <c r="BL97" s="15" t="s">
        <v>400</v>
      </c>
      <c r="BM97" s="177" t="s">
        <v>401</v>
      </c>
    </row>
    <row r="98" spans="1:65" s="2" customFormat="1" ht="19.5">
      <c r="A98" s="32"/>
      <c r="B98" s="33"/>
      <c r="C98" s="34"/>
      <c r="D98" s="179" t="s">
        <v>139</v>
      </c>
      <c r="E98" s="34"/>
      <c r="F98" s="180" t="s">
        <v>402</v>
      </c>
      <c r="G98" s="34"/>
      <c r="H98" s="34"/>
      <c r="I98" s="181"/>
      <c r="J98" s="181"/>
      <c r="K98" s="34"/>
      <c r="L98" s="34"/>
      <c r="M98" s="37"/>
      <c r="N98" s="182"/>
      <c r="O98" s="183"/>
      <c r="P98" s="62"/>
      <c r="Q98" s="62"/>
      <c r="R98" s="62"/>
      <c r="S98" s="62"/>
      <c r="T98" s="62"/>
      <c r="U98" s="62"/>
      <c r="V98" s="62"/>
      <c r="W98" s="62"/>
      <c r="X98" s="62"/>
      <c r="Y98" s="63"/>
      <c r="Z98" s="32"/>
      <c r="AA98" s="32"/>
      <c r="AB98" s="32"/>
      <c r="AC98" s="32"/>
      <c r="AD98" s="32"/>
      <c r="AE98" s="32"/>
      <c r="AT98" s="15" t="s">
        <v>139</v>
      </c>
      <c r="AU98" s="15" t="s">
        <v>84</v>
      </c>
    </row>
    <row r="99" spans="1:65" s="2" customFormat="1" ht="11.25">
      <c r="A99" s="32"/>
      <c r="B99" s="33"/>
      <c r="C99" s="34"/>
      <c r="D99" s="207" t="s">
        <v>387</v>
      </c>
      <c r="E99" s="34"/>
      <c r="F99" s="208" t="s">
        <v>403</v>
      </c>
      <c r="G99" s="34"/>
      <c r="H99" s="34"/>
      <c r="I99" s="181"/>
      <c r="J99" s="181"/>
      <c r="K99" s="34"/>
      <c r="L99" s="34"/>
      <c r="M99" s="37"/>
      <c r="N99" s="195"/>
      <c r="O99" s="196"/>
      <c r="P99" s="197"/>
      <c r="Q99" s="197"/>
      <c r="R99" s="197"/>
      <c r="S99" s="197"/>
      <c r="T99" s="197"/>
      <c r="U99" s="197"/>
      <c r="V99" s="197"/>
      <c r="W99" s="197"/>
      <c r="X99" s="197"/>
      <c r="Y99" s="198"/>
      <c r="Z99" s="32"/>
      <c r="AA99" s="32"/>
      <c r="AB99" s="32"/>
      <c r="AC99" s="32"/>
      <c r="AD99" s="32"/>
      <c r="AE99" s="32"/>
      <c r="AT99" s="15" t="s">
        <v>387</v>
      </c>
      <c r="AU99" s="15" t="s">
        <v>84</v>
      </c>
    </row>
    <row r="100" spans="1:65" s="2" customFormat="1" ht="6.95" customHeight="1">
      <c r="A100" s="32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37"/>
      <c r="N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</sheetData>
  <sheetProtection algorithmName="SHA-512" hashValue="61cWIe9iP1e0ASCyGikgz8eICfEu6jfwDVxjpkG9WDq+w0nF/bC/MXEAIXq7Cw2xDV9kH4uw0lSoE1uDL+PJ+A==" saltValue="jPR/m3QQ/gxqcToyXeC3Hu1x0uxWBuEjJOe4XNXeZQ+aeH4xe2cESzlz3SjwFZN16W+8US51aXuH+lef4b10ow==" spinCount="100000" sheet="1" objects="1" scenarios="1" formatColumns="0" formatRows="0" autoFilter="0"/>
  <autoFilter ref="C84:L99"/>
  <mergeCells count="9">
    <mergeCell ref="E52:H52"/>
    <mergeCell ref="E75:H75"/>
    <mergeCell ref="E77:H77"/>
    <mergeCell ref="M2:Z2"/>
    <mergeCell ref="E7:H7"/>
    <mergeCell ref="E9:H9"/>
    <mergeCell ref="E18:H18"/>
    <mergeCell ref="E27:H27"/>
    <mergeCell ref="E50:H50"/>
  </mergeCells>
  <hyperlinks>
    <hyperlink ref="F90" r:id="rId1"/>
    <hyperlink ref="F94" r:id="rId2"/>
    <hyperlink ref="F99" r:id="rId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T2" s="15" t="s">
        <v>93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84</v>
      </c>
    </row>
    <row r="4" spans="1:46" s="1" customFormat="1" ht="24.95" customHeight="1">
      <c r="B4" s="18"/>
      <c r="D4" s="102" t="s">
        <v>97</v>
      </c>
      <c r="M4" s="18"/>
      <c r="N4" s="103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04" t="s">
        <v>17</v>
      </c>
      <c r="M6" s="18"/>
    </row>
    <row r="7" spans="1:46" s="1" customFormat="1" ht="16.5" customHeight="1">
      <c r="B7" s="18"/>
      <c r="E7" s="331" t="str">
        <f>'Rekapitulace stavby'!K6</f>
        <v>Oprava EOV v žst. Kolín</v>
      </c>
      <c r="F7" s="332"/>
      <c r="G7" s="332"/>
      <c r="H7" s="332"/>
      <c r="M7" s="18"/>
    </row>
    <row r="8" spans="1:46" s="2" customFormat="1" ht="12" customHeight="1">
      <c r="A8" s="32"/>
      <c r="B8" s="37"/>
      <c r="C8" s="32"/>
      <c r="D8" s="104" t="s">
        <v>98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3" t="s">
        <v>404</v>
      </c>
      <c r="F9" s="334"/>
      <c r="G9" s="334"/>
      <c r="H9" s="334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4" t="s">
        <v>19</v>
      </c>
      <c r="E11" s="32"/>
      <c r="F11" s="106" t="s">
        <v>20</v>
      </c>
      <c r="G11" s="32"/>
      <c r="H11" s="32"/>
      <c r="I11" s="104" t="s">
        <v>21</v>
      </c>
      <c r="J11" s="106" t="s">
        <v>20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4" t="s">
        <v>22</v>
      </c>
      <c r="E12" s="32"/>
      <c r="F12" s="106" t="s">
        <v>23</v>
      </c>
      <c r="G12" s="32"/>
      <c r="H12" s="32"/>
      <c r="I12" s="104" t="s">
        <v>24</v>
      </c>
      <c r="J12" s="107" t="str">
        <f>'Rekapitulace stavby'!AN8</f>
        <v>10. 1. 2023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4" t="s">
        <v>26</v>
      </c>
      <c r="E14" s="32"/>
      <c r="F14" s="32"/>
      <c r="G14" s="32"/>
      <c r="H14" s="32"/>
      <c r="I14" s="104" t="s">
        <v>27</v>
      </c>
      <c r="J14" s="106" t="s">
        <v>28</v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6" t="s">
        <v>29</v>
      </c>
      <c r="F15" s="32"/>
      <c r="G15" s="32"/>
      <c r="H15" s="32"/>
      <c r="I15" s="104" t="s">
        <v>30</v>
      </c>
      <c r="J15" s="106" t="s">
        <v>31</v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4" t="s">
        <v>32</v>
      </c>
      <c r="E17" s="32"/>
      <c r="F17" s="32"/>
      <c r="G17" s="32"/>
      <c r="H17" s="32"/>
      <c r="I17" s="104" t="s">
        <v>27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5" t="str">
        <f>'Rekapitulace stavby'!E14</f>
        <v>Vyplň údaj</v>
      </c>
      <c r="F18" s="336"/>
      <c r="G18" s="336"/>
      <c r="H18" s="336"/>
      <c r="I18" s="104" t="s">
        <v>30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4" t="s">
        <v>34</v>
      </c>
      <c r="E20" s="32"/>
      <c r="F20" s="32"/>
      <c r="G20" s="32"/>
      <c r="H20" s="32"/>
      <c r="I20" s="104" t="s">
        <v>27</v>
      </c>
      <c r="J20" s="106" t="s">
        <v>28</v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6" t="s">
        <v>29</v>
      </c>
      <c r="F21" s="32"/>
      <c r="G21" s="32"/>
      <c r="H21" s="32"/>
      <c r="I21" s="104" t="s">
        <v>30</v>
      </c>
      <c r="J21" s="106" t="s">
        <v>31</v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4" t="s">
        <v>35</v>
      </c>
      <c r="E23" s="32"/>
      <c r="F23" s="32"/>
      <c r="G23" s="32"/>
      <c r="H23" s="32"/>
      <c r="I23" s="104" t="s">
        <v>27</v>
      </c>
      <c r="J23" s="106" t="s">
        <v>28</v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6" t="s">
        <v>29</v>
      </c>
      <c r="F24" s="32"/>
      <c r="G24" s="32"/>
      <c r="H24" s="32"/>
      <c r="I24" s="104" t="s">
        <v>30</v>
      </c>
      <c r="J24" s="106" t="s">
        <v>31</v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4" t="s">
        <v>36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8"/>
      <c r="B27" s="109"/>
      <c r="C27" s="108"/>
      <c r="D27" s="108"/>
      <c r="E27" s="337" t="s">
        <v>20</v>
      </c>
      <c r="F27" s="337"/>
      <c r="G27" s="337"/>
      <c r="H27" s="337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>
      <c r="A30" s="32"/>
      <c r="B30" s="37"/>
      <c r="C30" s="32"/>
      <c r="D30" s="32"/>
      <c r="E30" s="104" t="s">
        <v>100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>
      <c r="A31" s="32"/>
      <c r="B31" s="37"/>
      <c r="C31" s="32"/>
      <c r="D31" s="32"/>
      <c r="E31" s="104" t="s">
        <v>101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3" t="s">
        <v>38</v>
      </c>
      <c r="E32" s="32"/>
      <c r="F32" s="32"/>
      <c r="G32" s="32"/>
      <c r="H32" s="32"/>
      <c r="I32" s="32"/>
      <c r="J32" s="32"/>
      <c r="K32" s="114">
        <f>ROUND(K82,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5" t="s">
        <v>40</v>
      </c>
      <c r="G34" s="32"/>
      <c r="H34" s="32"/>
      <c r="I34" s="115" t="s">
        <v>39</v>
      </c>
      <c r="J34" s="32"/>
      <c r="K34" s="115" t="s">
        <v>41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16" t="s">
        <v>42</v>
      </c>
      <c r="E35" s="104" t="s">
        <v>43</v>
      </c>
      <c r="F35" s="112">
        <f>ROUND((SUM(BE82:BE85)),  2)</f>
        <v>0</v>
      </c>
      <c r="G35" s="32"/>
      <c r="H35" s="32"/>
      <c r="I35" s="117">
        <v>0.21</v>
      </c>
      <c r="J35" s="32"/>
      <c r="K35" s="112">
        <f>ROUND(((SUM(BE82:BE85))*I35),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04" t="s">
        <v>44</v>
      </c>
      <c r="F36" s="112">
        <f>ROUND((SUM(BF82:BF85)),  2)</f>
        <v>0</v>
      </c>
      <c r="G36" s="32"/>
      <c r="H36" s="32"/>
      <c r="I36" s="117">
        <v>0.15</v>
      </c>
      <c r="J36" s="32"/>
      <c r="K36" s="112">
        <f>ROUND(((SUM(BF82:BF85))*I36),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4" t="s">
        <v>45</v>
      </c>
      <c r="F37" s="112">
        <f>ROUND((SUM(BG82:BG85)),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04" t="s">
        <v>46</v>
      </c>
      <c r="F38" s="112">
        <f>ROUND((SUM(BH82:BH85)),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04" t="s">
        <v>47</v>
      </c>
      <c r="F39" s="112">
        <f>ROUND((SUM(BI82:BI85)),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18"/>
      <c r="D41" s="119" t="s">
        <v>48</v>
      </c>
      <c r="E41" s="120"/>
      <c r="F41" s="120"/>
      <c r="G41" s="121" t="s">
        <v>49</v>
      </c>
      <c r="H41" s="122" t="s">
        <v>50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102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17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38" t="str">
        <f>E7</f>
        <v>Oprava EOV v žst. Kolín</v>
      </c>
      <c r="F50" s="339"/>
      <c r="G50" s="339"/>
      <c r="H50" s="339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>
      <c r="A51" s="32"/>
      <c r="B51" s="33"/>
      <c r="C51" s="27" t="s">
        <v>98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6.5" customHeight="1">
      <c r="A52" s="32"/>
      <c r="B52" s="33"/>
      <c r="C52" s="34"/>
      <c r="D52" s="34"/>
      <c r="E52" s="291" t="str">
        <f>E9</f>
        <v>03 - VON - ÚOŽÍ</v>
      </c>
      <c r="F52" s="340"/>
      <c r="G52" s="340"/>
      <c r="H52" s="340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2" customHeight="1">
      <c r="A54" s="32"/>
      <c r="B54" s="33"/>
      <c r="C54" s="27" t="s">
        <v>22</v>
      </c>
      <c r="D54" s="34"/>
      <c r="E54" s="34"/>
      <c r="F54" s="25" t="str">
        <f>F12</f>
        <v xml:space="preserve"> </v>
      </c>
      <c r="G54" s="34"/>
      <c r="H54" s="34"/>
      <c r="I54" s="27" t="s">
        <v>24</v>
      </c>
      <c r="J54" s="57" t="str">
        <f>IF(J12="","",J12)</f>
        <v>10. 1. 2023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5.7" customHeight="1">
      <c r="A56" s="32"/>
      <c r="B56" s="33"/>
      <c r="C56" s="27" t="s">
        <v>26</v>
      </c>
      <c r="D56" s="34"/>
      <c r="E56" s="34"/>
      <c r="F56" s="25" t="str">
        <f>E15</f>
        <v xml:space="preserve">Správa železnic, s.o. Přednosta SEE </v>
      </c>
      <c r="G56" s="34"/>
      <c r="H56" s="34"/>
      <c r="I56" s="27" t="s">
        <v>34</v>
      </c>
      <c r="J56" s="30" t="str">
        <f>E21</f>
        <v xml:space="preserve">Správa železnic, s.o. Přednosta SEE 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5.7" customHeight="1">
      <c r="A57" s="32"/>
      <c r="B57" s="33"/>
      <c r="C57" s="27" t="s">
        <v>32</v>
      </c>
      <c r="D57" s="34"/>
      <c r="E57" s="34"/>
      <c r="F57" s="25" t="str">
        <f>IF(E18="","",E18)</f>
        <v>Vyplň údaj</v>
      </c>
      <c r="G57" s="34"/>
      <c r="H57" s="34"/>
      <c r="I57" s="27" t="s">
        <v>35</v>
      </c>
      <c r="J57" s="30" t="str">
        <f>E24</f>
        <v xml:space="preserve">Správa železnic, s.o. Přednosta SEE 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9.25" customHeight="1">
      <c r="A59" s="32"/>
      <c r="B59" s="33"/>
      <c r="C59" s="129" t="s">
        <v>103</v>
      </c>
      <c r="D59" s="130"/>
      <c r="E59" s="130"/>
      <c r="F59" s="130"/>
      <c r="G59" s="130"/>
      <c r="H59" s="130"/>
      <c r="I59" s="131" t="s">
        <v>104</v>
      </c>
      <c r="J59" s="131" t="s">
        <v>105</v>
      </c>
      <c r="K59" s="131" t="s">
        <v>106</v>
      </c>
      <c r="L59" s="130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2.9" customHeight="1">
      <c r="A61" s="32"/>
      <c r="B61" s="33"/>
      <c r="C61" s="132" t="s">
        <v>72</v>
      </c>
      <c r="D61" s="34"/>
      <c r="E61" s="34"/>
      <c r="F61" s="34"/>
      <c r="G61" s="34"/>
      <c r="H61" s="34"/>
      <c r="I61" s="75">
        <f>Q82</f>
        <v>0</v>
      </c>
      <c r="J61" s="75">
        <f>R82</f>
        <v>0</v>
      </c>
      <c r="K61" s="75">
        <f>K82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107</v>
      </c>
    </row>
    <row r="62" spans="1:47" s="9" customFormat="1" ht="24.95" customHeight="1">
      <c r="B62" s="133"/>
      <c r="C62" s="134"/>
      <c r="D62" s="135" t="s">
        <v>405</v>
      </c>
      <c r="E62" s="136"/>
      <c r="F62" s="136"/>
      <c r="G62" s="136"/>
      <c r="H62" s="136"/>
      <c r="I62" s="137">
        <f>Q83</f>
        <v>0</v>
      </c>
      <c r="J62" s="137">
        <f>R83</f>
        <v>0</v>
      </c>
      <c r="K62" s="137">
        <f>K83</f>
        <v>0</v>
      </c>
      <c r="L62" s="134"/>
      <c r="M62" s="138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105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105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105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109</v>
      </c>
      <c r="D69" s="34"/>
      <c r="E69" s="34"/>
      <c r="F69" s="34"/>
      <c r="G69" s="34"/>
      <c r="H69" s="34"/>
      <c r="I69" s="34"/>
      <c r="J69" s="34"/>
      <c r="K69" s="34"/>
      <c r="L69" s="34"/>
      <c r="M69" s="105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105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17</v>
      </c>
      <c r="D71" s="34"/>
      <c r="E71" s="34"/>
      <c r="F71" s="34"/>
      <c r="G71" s="34"/>
      <c r="H71" s="34"/>
      <c r="I71" s="34"/>
      <c r="J71" s="34"/>
      <c r="K71" s="34"/>
      <c r="L71" s="34"/>
      <c r="M71" s="105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38" t="str">
        <f>E7</f>
        <v>Oprava EOV v žst. Kolín</v>
      </c>
      <c r="F72" s="339"/>
      <c r="G72" s="339"/>
      <c r="H72" s="339"/>
      <c r="I72" s="34"/>
      <c r="J72" s="34"/>
      <c r="K72" s="34"/>
      <c r="L72" s="34"/>
      <c r="M72" s="105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98</v>
      </c>
      <c r="D73" s="34"/>
      <c r="E73" s="34"/>
      <c r="F73" s="34"/>
      <c r="G73" s="34"/>
      <c r="H73" s="34"/>
      <c r="I73" s="34"/>
      <c r="J73" s="34"/>
      <c r="K73" s="34"/>
      <c r="L73" s="34"/>
      <c r="M73" s="105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291" t="str">
        <f>E9</f>
        <v>03 - VON - ÚOŽÍ</v>
      </c>
      <c r="F74" s="340"/>
      <c r="G74" s="340"/>
      <c r="H74" s="340"/>
      <c r="I74" s="34"/>
      <c r="J74" s="34"/>
      <c r="K74" s="34"/>
      <c r="L74" s="34"/>
      <c r="M74" s="105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105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22</v>
      </c>
      <c r="D76" s="34"/>
      <c r="E76" s="34"/>
      <c r="F76" s="25" t="str">
        <f>F12</f>
        <v xml:space="preserve"> </v>
      </c>
      <c r="G76" s="34"/>
      <c r="H76" s="34"/>
      <c r="I76" s="27" t="s">
        <v>24</v>
      </c>
      <c r="J76" s="57" t="str">
        <f>IF(J12="","",J12)</f>
        <v>10. 1. 2023</v>
      </c>
      <c r="K76" s="34"/>
      <c r="L76" s="34"/>
      <c r="M76" s="10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10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5.7" customHeight="1">
      <c r="A78" s="32"/>
      <c r="B78" s="33"/>
      <c r="C78" s="27" t="s">
        <v>26</v>
      </c>
      <c r="D78" s="34"/>
      <c r="E78" s="34"/>
      <c r="F78" s="25" t="str">
        <f>E15</f>
        <v xml:space="preserve">Správa železnic, s.o. Přednosta SEE </v>
      </c>
      <c r="G78" s="34"/>
      <c r="H78" s="34"/>
      <c r="I78" s="27" t="s">
        <v>34</v>
      </c>
      <c r="J78" s="30" t="str">
        <f>E21</f>
        <v xml:space="preserve">Správa železnic, s.o. Přednosta SEE </v>
      </c>
      <c r="K78" s="34"/>
      <c r="L78" s="34"/>
      <c r="M78" s="10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5.7" customHeight="1">
      <c r="A79" s="32"/>
      <c r="B79" s="33"/>
      <c r="C79" s="27" t="s">
        <v>32</v>
      </c>
      <c r="D79" s="34"/>
      <c r="E79" s="34"/>
      <c r="F79" s="25" t="str">
        <f>IF(E18="","",E18)</f>
        <v>Vyplň údaj</v>
      </c>
      <c r="G79" s="34"/>
      <c r="H79" s="34"/>
      <c r="I79" s="27" t="s">
        <v>35</v>
      </c>
      <c r="J79" s="30" t="str">
        <f>E24</f>
        <v xml:space="preserve">Správa železnic, s.o. Přednosta SEE </v>
      </c>
      <c r="K79" s="34"/>
      <c r="L79" s="34"/>
      <c r="M79" s="10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10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0" customFormat="1" ht="29.25" customHeight="1">
      <c r="A81" s="139"/>
      <c r="B81" s="140"/>
      <c r="C81" s="141" t="s">
        <v>110</v>
      </c>
      <c r="D81" s="142" t="s">
        <v>57</v>
      </c>
      <c r="E81" s="142" t="s">
        <v>53</v>
      </c>
      <c r="F81" s="142" t="s">
        <v>54</v>
      </c>
      <c r="G81" s="142" t="s">
        <v>111</v>
      </c>
      <c r="H81" s="142" t="s">
        <v>112</v>
      </c>
      <c r="I81" s="142" t="s">
        <v>113</v>
      </c>
      <c r="J81" s="142" t="s">
        <v>114</v>
      </c>
      <c r="K81" s="142" t="s">
        <v>106</v>
      </c>
      <c r="L81" s="143" t="s">
        <v>115</v>
      </c>
      <c r="M81" s="144"/>
      <c r="N81" s="66" t="s">
        <v>20</v>
      </c>
      <c r="O81" s="67" t="s">
        <v>42</v>
      </c>
      <c r="P81" s="67" t="s">
        <v>116</v>
      </c>
      <c r="Q81" s="67" t="s">
        <v>117</v>
      </c>
      <c r="R81" s="67" t="s">
        <v>118</v>
      </c>
      <c r="S81" s="67" t="s">
        <v>119</v>
      </c>
      <c r="T81" s="67" t="s">
        <v>120</v>
      </c>
      <c r="U81" s="67" t="s">
        <v>121</v>
      </c>
      <c r="V81" s="67" t="s">
        <v>122</v>
      </c>
      <c r="W81" s="67" t="s">
        <v>123</v>
      </c>
      <c r="X81" s="67" t="s">
        <v>124</v>
      </c>
      <c r="Y81" s="68" t="s">
        <v>125</v>
      </c>
      <c r="Z81" s="139"/>
      <c r="AA81" s="139"/>
      <c r="AB81" s="139"/>
      <c r="AC81" s="139"/>
      <c r="AD81" s="139"/>
      <c r="AE81" s="139"/>
    </row>
    <row r="82" spans="1:65" s="2" customFormat="1" ht="22.9" customHeight="1">
      <c r="A82" s="32"/>
      <c r="B82" s="33"/>
      <c r="C82" s="73" t="s">
        <v>126</v>
      </c>
      <c r="D82" s="34"/>
      <c r="E82" s="34"/>
      <c r="F82" s="34"/>
      <c r="G82" s="34"/>
      <c r="H82" s="34"/>
      <c r="I82" s="34"/>
      <c r="J82" s="34"/>
      <c r="K82" s="145">
        <f>BK82</f>
        <v>0</v>
      </c>
      <c r="L82" s="34"/>
      <c r="M82" s="37"/>
      <c r="N82" s="69"/>
      <c r="O82" s="146"/>
      <c r="P82" s="70"/>
      <c r="Q82" s="147">
        <f>Q83</f>
        <v>0</v>
      </c>
      <c r="R82" s="147">
        <f>R83</f>
        <v>0</v>
      </c>
      <c r="S82" s="70"/>
      <c r="T82" s="148">
        <f>T83</f>
        <v>0</v>
      </c>
      <c r="U82" s="70"/>
      <c r="V82" s="148">
        <f>V83</f>
        <v>0</v>
      </c>
      <c r="W82" s="70"/>
      <c r="X82" s="148">
        <f>X83</f>
        <v>0</v>
      </c>
      <c r="Y82" s="71"/>
      <c r="Z82" s="32"/>
      <c r="AA82" s="32"/>
      <c r="AB82" s="32"/>
      <c r="AC82" s="32"/>
      <c r="AD82" s="32"/>
      <c r="AE82" s="32"/>
      <c r="AT82" s="15" t="s">
        <v>73</v>
      </c>
      <c r="AU82" s="15" t="s">
        <v>107</v>
      </c>
      <c r="BK82" s="149">
        <f>BK83</f>
        <v>0</v>
      </c>
    </row>
    <row r="83" spans="1:65" s="11" customFormat="1" ht="25.9" customHeight="1">
      <c r="B83" s="150"/>
      <c r="C83" s="151"/>
      <c r="D83" s="152" t="s">
        <v>73</v>
      </c>
      <c r="E83" s="153" t="s">
        <v>406</v>
      </c>
      <c r="F83" s="153" t="s">
        <v>407</v>
      </c>
      <c r="G83" s="151"/>
      <c r="H83" s="151"/>
      <c r="I83" s="154"/>
      <c r="J83" s="154"/>
      <c r="K83" s="155">
        <f>BK83</f>
        <v>0</v>
      </c>
      <c r="L83" s="151"/>
      <c r="M83" s="156"/>
      <c r="N83" s="157"/>
      <c r="O83" s="158"/>
      <c r="P83" s="158"/>
      <c r="Q83" s="159">
        <f>SUM(Q84:Q85)</f>
        <v>0</v>
      </c>
      <c r="R83" s="159">
        <f>SUM(R84:R85)</f>
        <v>0</v>
      </c>
      <c r="S83" s="158"/>
      <c r="T83" s="160">
        <f>SUM(T84:T85)</f>
        <v>0</v>
      </c>
      <c r="U83" s="158"/>
      <c r="V83" s="160">
        <f>SUM(V84:V85)</f>
        <v>0</v>
      </c>
      <c r="W83" s="158"/>
      <c r="X83" s="160">
        <f>SUM(X84:X85)</f>
        <v>0</v>
      </c>
      <c r="Y83" s="161"/>
      <c r="AR83" s="162" t="s">
        <v>221</v>
      </c>
      <c r="AT83" s="163" t="s">
        <v>73</v>
      </c>
      <c r="AU83" s="163" t="s">
        <v>74</v>
      </c>
      <c r="AY83" s="162" t="s">
        <v>130</v>
      </c>
      <c r="BK83" s="164">
        <f>SUM(BK84:BK85)</f>
        <v>0</v>
      </c>
    </row>
    <row r="84" spans="1:65" s="2" customFormat="1" ht="24.2" customHeight="1">
      <c r="A84" s="32"/>
      <c r="B84" s="33"/>
      <c r="C84" s="165" t="s">
        <v>82</v>
      </c>
      <c r="D84" s="165" t="s">
        <v>132</v>
      </c>
      <c r="E84" s="166" t="s">
        <v>408</v>
      </c>
      <c r="F84" s="167" t="s">
        <v>409</v>
      </c>
      <c r="G84" s="168" t="s">
        <v>410</v>
      </c>
      <c r="H84" s="209"/>
      <c r="I84" s="170"/>
      <c r="J84" s="170"/>
      <c r="K84" s="171">
        <f>ROUND(P84*H84,2)</f>
        <v>0</v>
      </c>
      <c r="L84" s="167" t="s">
        <v>136</v>
      </c>
      <c r="M84" s="37"/>
      <c r="N84" s="172" t="s">
        <v>20</v>
      </c>
      <c r="O84" s="173" t="s">
        <v>43</v>
      </c>
      <c r="P84" s="174">
        <f>I84+J84</f>
        <v>0</v>
      </c>
      <c r="Q84" s="174">
        <f>ROUND(I84*H84,2)</f>
        <v>0</v>
      </c>
      <c r="R84" s="174">
        <f>ROUND(J84*H84,2)</f>
        <v>0</v>
      </c>
      <c r="S84" s="62"/>
      <c r="T84" s="175">
        <f>S84*H84</f>
        <v>0</v>
      </c>
      <c r="U84" s="175">
        <v>0</v>
      </c>
      <c r="V84" s="175">
        <f>U84*H84</f>
        <v>0</v>
      </c>
      <c r="W84" s="175">
        <v>0</v>
      </c>
      <c r="X84" s="175">
        <f>W84*H84</f>
        <v>0</v>
      </c>
      <c r="Y84" s="176" t="s">
        <v>20</v>
      </c>
      <c r="Z84" s="32"/>
      <c r="AA84" s="32"/>
      <c r="AB84" s="32"/>
      <c r="AC84" s="32"/>
      <c r="AD84" s="32"/>
      <c r="AE84" s="32"/>
      <c r="AR84" s="177" t="s">
        <v>129</v>
      </c>
      <c r="AT84" s="177" t="s">
        <v>132</v>
      </c>
      <c r="AU84" s="177" t="s">
        <v>82</v>
      </c>
      <c r="AY84" s="15" t="s">
        <v>130</v>
      </c>
      <c r="BE84" s="178">
        <f>IF(O84="základní",K84,0)</f>
        <v>0</v>
      </c>
      <c r="BF84" s="178">
        <f>IF(O84="snížená",K84,0)</f>
        <v>0</v>
      </c>
      <c r="BG84" s="178">
        <f>IF(O84="zákl. přenesená",K84,0)</f>
        <v>0</v>
      </c>
      <c r="BH84" s="178">
        <f>IF(O84="sníž. přenesená",K84,0)</f>
        <v>0</v>
      </c>
      <c r="BI84" s="178">
        <f>IF(O84="nulová",K84,0)</f>
        <v>0</v>
      </c>
      <c r="BJ84" s="15" t="s">
        <v>82</v>
      </c>
      <c r="BK84" s="178">
        <f>ROUND(P84*H84,2)</f>
        <v>0</v>
      </c>
      <c r="BL84" s="15" t="s">
        <v>129</v>
      </c>
      <c r="BM84" s="177" t="s">
        <v>411</v>
      </c>
    </row>
    <row r="85" spans="1:65" s="2" customFormat="1" ht="29.25">
      <c r="A85" s="32"/>
      <c r="B85" s="33"/>
      <c r="C85" s="34"/>
      <c r="D85" s="179" t="s">
        <v>139</v>
      </c>
      <c r="E85" s="34"/>
      <c r="F85" s="180" t="s">
        <v>412</v>
      </c>
      <c r="G85" s="34"/>
      <c r="H85" s="34"/>
      <c r="I85" s="181"/>
      <c r="J85" s="181"/>
      <c r="K85" s="34"/>
      <c r="L85" s="34"/>
      <c r="M85" s="37"/>
      <c r="N85" s="195"/>
      <c r="O85" s="196"/>
      <c r="P85" s="197"/>
      <c r="Q85" s="197"/>
      <c r="R85" s="197"/>
      <c r="S85" s="197"/>
      <c r="T85" s="197"/>
      <c r="U85" s="197"/>
      <c r="V85" s="197"/>
      <c r="W85" s="197"/>
      <c r="X85" s="197"/>
      <c r="Y85" s="198"/>
      <c r="Z85" s="32"/>
      <c r="AA85" s="32"/>
      <c r="AB85" s="32"/>
      <c r="AC85" s="32"/>
      <c r="AD85" s="32"/>
      <c r="AE85" s="32"/>
      <c r="AT85" s="15" t="s">
        <v>139</v>
      </c>
      <c r="AU85" s="15" t="s">
        <v>82</v>
      </c>
    </row>
    <row r="86" spans="1:65" s="2" customFormat="1" ht="6.95" customHeight="1">
      <c r="A86" s="32"/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37"/>
      <c r="N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</sheetData>
  <sheetProtection algorithmName="SHA-512" hashValue="4bLMg1jA8+rth7Iw8Jt2OPC0BXVxIYwO5lAQHQa9HEbwgSw+x3GvY5Xwb9psL6VEJ5Qb/luCuwYwGLunkpcVKQ==" saltValue="i1esqn3WqXqfnE/6oEj4lxFUCtGV+zgaZ9Wlq5NXttu72jPrKj6oKjIFpXOEJ5//pMCjWNlVXyTV+N6WfgYi/w==" spinCount="100000" sheet="1" objects="1" scenarios="1" formatColumns="0" formatRows="0" autoFilter="0"/>
  <autoFilter ref="C81:L85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T2" s="15" t="s">
        <v>96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84</v>
      </c>
    </row>
    <row r="4" spans="1:46" s="1" customFormat="1" ht="24.95" customHeight="1">
      <c r="B4" s="18"/>
      <c r="D4" s="102" t="s">
        <v>97</v>
      </c>
      <c r="M4" s="18"/>
      <c r="N4" s="103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04" t="s">
        <v>17</v>
      </c>
      <c r="M6" s="18"/>
    </row>
    <row r="7" spans="1:46" s="1" customFormat="1" ht="16.5" customHeight="1">
      <c r="B7" s="18"/>
      <c r="E7" s="331" t="str">
        <f>'Rekapitulace stavby'!K6</f>
        <v>Oprava EOV v žst. Kolín</v>
      </c>
      <c r="F7" s="332"/>
      <c r="G7" s="332"/>
      <c r="H7" s="332"/>
      <c r="M7" s="18"/>
    </row>
    <row r="8" spans="1:46" s="2" customFormat="1" ht="12" customHeight="1">
      <c r="A8" s="32"/>
      <c r="B8" s="37"/>
      <c r="C8" s="32"/>
      <c r="D8" s="104" t="s">
        <v>98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3" t="s">
        <v>413</v>
      </c>
      <c r="F9" s="334"/>
      <c r="G9" s="334"/>
      <c r="H9" s="334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4" t="s">
        <v>19</v>
      </c>
      <c r="E11" s="32"/>
      <c r="F11" s="106" t="s">
        <v>20</v>
      </c>
      <c r="G11" s="32"/>
      <c r="H11" s="32"/>
      <c r="I11" s="104" t="s">
        <v>21</v>
      </c>
      <c r="J11" s="106" t="s">
        <v>20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4" t="s">
        <v>22</v>
      </c>
      <c r="E12" s="32"/>
      <c r="F12" s="106" t="s">
        <v>23</v>
      </c>
      <c r="G12" s="32"/>
      <c r="H12" s="32"/>
      <c r="I12" s="104" t="s">
        <v>24</v>
      </c>
      <c r="J12" s="107" t="str">
        <f>'Rekapitulace stavby'!AN8</f>
        <v>10. 1. 2023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4" t="s">
        <v>26</v>
      </c>
      <c r="E14" s="32"/>
      <c r="F14" s="32"/>
      <c r="G14" s="32"/>
      <c r="H14" s="32"/>
      <c r="I14" s="104" t="s">
        <v>27</v>
      </c>
      <c r="J14" s="106" t="s">
        <v>28</v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6" t="s">
        <v>29</v>
      </c>
      <c r="F15" s="32"/>
      <c r="G15" s="32"/>
      <c r="H15" s="32"/>
      <c r="I15" s="104" t="s">
        <v>30</v>
      </c>
      <c r="J15" s="106" t="s">
        <v>31</v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4" t="s">
        <v>32</v>
      </c>
      <c r="E17" s="32"/>
      <c r="F17" s="32"/>
      <c r="G17" s="32"/>
      <c r="H17" s="32"/>
      <c r="I17" s="104" t="s">
        <v>27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5" t="str">
        <f>'Rekapitulace stavby'!E14</f>
        <v>Vyplň údaj</v>
      </c>
      <c r="F18" s="336"/>
      <c r="G18" s="336"/>
      <c r="H18" s="336"/>
      <c r="I18" s="104" t="s">
        <v>30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4" t="s">
        <v>34</v>
      </c>
      <c r="E20" s="32"/>
      <c r="F20" s="32"/>
      <c r="G20" s="32"/>
      <c r="H20" s="32"/>
      <c r="I20" s="104" t="s">
        <v>27</v>
      </c>
      <c r="J20" s="106" t="s">
        <v>28</v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6" t="s">
        <v>29</v>
      </c>
      <c r="F21" s="32"/>
      <c r="G21" s="32"/>
      <c r="H21" s="32"/>
      <c r="I21" s="104" t="s">
        <v>30</v>
      </c>
      <c r="J21" s="106" t="s">
        <v>31</v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4" t="s">
        <v>35</v>
      </c>
      <c r="E23" s="32"/>
      <c r="F23" s="32"/>
      <c r="G23" s="32"/>
      <c r="H23" s="32"/>
      <c r="I23" s="104" t="s">
        <v>27</v>
      </c>
      <c r="J23" s="106" t="s">
        <v>28</v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6" t="s">
        <v>29</v>
      </c>
      <c r="F24" s="32"/>
      <c r="G24" s="32"/>
      <c r="H24" s="32"/>
      <c r="I24" s="104" t="s">
        <v>30</v>
      </c>
      <c r="J24" s="106" t="s">
        <v>31</v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4" t="s">
        <v>36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8"/>
      <c r="B27" s="109"/>
      <c r="C27" s="108"/>
      <c r="D27" s="108"/>
      <c r="E27" s="337" t="s">
        <v>37</v>
      </c>
      <c r="F27" s="337"/>
      <c r="G27" s="337"/>
      <c r="H27" s="337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>
      <c r="A30" s="32"/>
      <c r="B30" s="37"/>
      <c r="C30" s="32"/>
      <c r="D30" s="32"/>
      <c r="E30" s="104" t="s">
        <v>100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>
      <c r="A31" s="32"/>
      <c r="B31" s="37"/>
      <c r="C31" s="32"/>
      <c r="D31" s="32"/>
      <c r="E31" s="104" t="s">
        <v>101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3" t="s">
        <v>38</v>
      </c>
      <c r="E32" s="32"/>
      <c r="F32" s="32"/>
      <c r="G32" s="32"/>
      <c r="H32" s="32"/>
      <c r="I32" s="32"/>
      <c r="J32" s="32"/>
      <c r="K32" s="114">
        <f>ROUND(K86,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5" t="s">
        <v>40</v>
      </c>
      <c r="G34" s="32"/>
      <c r="H34" s="32"/>
      <c r="I34" s="115" t="s">
        <v>39</v>
      </c>
      <c r="J34" s="32"/>
      <c r="K34" s="115" t="s">
        <v>41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16" t="s">
        <v>42</v>
      </c>
      <c r="E35" s="104" t="s">
        <v>43</v>
      </c>
      <c r="F35" s="112">
        <f>ROUND((SUM(BE86:BE118)),  2)</f>
        <v>0</v>
      </c>
      <c r="G35" s="32"/>
      <c r="H35" s="32"/>
      <c r="I35" s="117">
        <v>0.21</v>
      </c>
      <c r="J35" s="32"/>
      <c r="K35" s="112">
        <f>ROUND(((SUM(BE86:BE118))*I35),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04" t="s">
        <v>44</v>
      </c>
      <c r="F36" s="112">
        <f>ROUND((SUM(BF86:BF118)),  2)</f>
        <v>0</v>
      </c>
      <c r="G36" s="32"/>
      <c r="H36" s="32"/>
      <c r="I36" s="117">
        <v>0.15</v>
      </c>
      <c r="J36" s="32"/>
      <c r="K36" s="112">
        <f>ROUND(((SUM(BF86:BF118))*I36),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4" t="s">
        <v>45</v>
      </c>
      <c r="F37" s="112">
        <f>ROUND((SUM(BG86:BG118)),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04" t="s">
        <v>46</v>
      </c>
      <c r="F38" s="112">
        <f>ROUND((SUM(BH86:BH118)),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04" t="s">
        <v>47</v>
      </c>
      <c r="F39" s="112">
        <f>ROUND((SUM(BI86:BI118)),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18"/>
      <c r="D41" s="119" t="s">
        <v>48</v>
      </c>
      <c r="E41" s="120"/>
      <c r="F41" s="120"/>
      <c r="G41" s="121" t="s">
        <v>49</v>
      </c>
      <c r="H41" s="122" t="s">
        <v>50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102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17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38" t="str">
        <f>E7</f>
        <v>Oprava EOV v žst. Kolín</v>
      </c>
      <c r="F50" s="339"/>
      <c r="G50" s="339"/>
      <c r="H50" s="339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>
      <c r="A51" s="32"/>
      <c r="B51" s="33"/>
      <c r="C51" s="27" t="s">
        <v>98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6.5" customHeight="1">
      <c r="A52" s="32"/>
      <c r="B52" s="33"/>
      <c r="C52" s="34"/>
      <c r="D52" s="34"/>
      <c r="E52" s="291" t="str">
        <f>E9</f>
        <v>04 - VRN EOV - ÚRS</v>
      </c>
      <c r="F52" s="340"/>
      <c r="G52" s="340"/>
      <c r="H52" s="340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2" customHeight="1">
      <c r="A54" s="32"/>
      <c r="B54" s="33"/>
      <c r="C54" s="27" t="s">
        <v>22</v>
      </c>
      <c r="D54" s="34"/>
      <c r="E54" s="34"/>
      <c r="F54" s="25" t="str">
        <f>F12</f>
        <v xml:space="preserve"> </v>
      </c>
      <c r="G54" s="34"/>
      <c r="H54" s="34"/>
      <c r="I54" s="27" t="s">
        <v>24</v>
      </c>
      <c r="J54" s="57" t="str">
        <f>IF(J12="","",J12)</f>
        <v>10. 1. 2023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5.7" customHeight="1">
      <c r="A56" s="32"/>
      <c r="B56" s="33"/>
      <c r="C56" s="27" t="s">
        <v>26</v>
      </c>
      <c r="D56" s="34"/>
      <c r="E56" s="34"/>
      <c r="F56" s="25" t="str">
        <f>E15</f>
        <v xml:space="preserve">Správa železnic, s.o. Přednosta SEE </v>
      </c>
      <c r="G56" s="34"/>
      <c r="H56" s="34"/>
      <c r="I56" s="27" t="s">
        <v>34</v>
      </c>
      <c r="J56" s="30" t="str">
        <f>E21</f>
        <v xml:space="preserve">Správa železnic, s.o. Přednosta SEE 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5.7" customHeight="1">
      <c r="A57" s="32"/>
      <c r="B57" s="33"/>
      <c r="C57" s="27" t="s">
        <v>32</v>
      </c>
      <c r="D57" s="34"/>
      <c r="E57" s="34"/>
      <c r="F57" s="25" t="str">
        <f>IF(E18="","",E18)</f>
        <v>Vyplň údaj</v>
      </c>
      <c r="G57" s="34"/>
      <c r="H57" s="34"/>
      <c r="I57" s="27" t="s">
        <v>35</v>
      </c>
      <c r="J57" s="30" t="str">
        <f>E24</f>
        <v xml:space="preserve">Správa železnic, s.o. Přednosta SEE 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9.25" customHeight="1">
      <c r="A59" s="32"/>
      <c r="B59" s="33"/>
      <c r="C59" s="129" t="s">
        <v>103</v>
      </c>
      <c r="D59" s="130"/>
      <c r="E59" s="130"/>
      <c r="F59" s="130"/>
      <c r="G59" s="130"/>
      <c r="H59" s="130"/>
      <c r="I59" s="131" t="s">
        <v>104</v>
      </c>
      <c r="J59" s="131" t="s">
        <v>105</v>
      </c>
      <c r="K59" s="131" t="s">
        <v>106</v>
      </c>
      <c r="L59" s="130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2.9" customHeight="1">
      <c r="A61" s="32"/>
      <c r="B61" s="33"/>
      <c r="C61" s="132" t="s">
        <v>72</v>
      </c>
      <c r="D61" s="34"/>
      <c r="E61" s="34"/>
      <c r="F61" s="34"/>
      <c r="G61" s="34"/>
      <c r="H61" s="34"/>
      <c r="I61" s="75">
        <f t="shared" ref="I61:J63" si="0">Q86</f>
        <v>0</v>
      </c>
      <c r="J61" s="75">
        <f t="shared" si="0"/>
        <v>0</v>
      </c>
      <c r="K61" s="75">
        <f>K86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107</v>
      </c>
    </row>
    <row r="62" spans="1:47" s="9" customFormat="1" ht="24.95" customHeight="1">
      <c r="B62" s="133"/>
      <c r="C62" s="134"/>
      <c r="D62" s="135" t="s">
        <v>405</v>
      </c>
      <c r="E62" s="136"/>
      <c r="F62" s="136"/>
      <c r="G62" s="136"/>
      <c r="H62" s="136"/>
      <c r="I62" s="137">
        <f t="shared" si="0"/>
        <v>0</v>
      </c>
      <c r="J62" s="137">
        <f t="shared" si="0"/>
        <v>0</v>
      </c>
      <c r="K62" s="137">
        <f>K87</f>
        <v>0</v>
      </c>
      <c r="L62" s="134"/>
      <c r="M62" s="138"/>
    </row>
    <row r="63" spans="1:47" s="12" customFormat="1" ht="19.899999999999999" customHeight="1">
      <c r="B63" s="199"/>
      <c r="C63" s="200"/>
      <c r="D63" s="201" t="s">
        <v>414</v>
      </c>
      <c r="E63" s="202"/>
      <c r="F63" s="202"/>
      <c r="G63" s="202"/>
      <c r="H63" s="202"/>
      <c r="I63" s="203">
        <f t="shared" si="0"/>
        <v>0</v>
      </c>
      <c r="J63" s="203">
        <f t="shared" si="0"/>
        <v>0</v>
      </c>
      <c r="K63" s="203">
        <f>K88</f>
        <v>0</v>
      </c>
      <c r="L63" s="200"/>
      <c r="M63" s="204"/>
    </row>
    <row r="64" spans="1:47" s="12" customFormat="1" ht="19.899999999999999" customHeight="1">
      <c r="B64" s="199"/>
      <c r="C64" s="200"/>
      <c r="D64" s="201" t="s">
        <v>415</v>
      </c>
      <c r="E64" s="202"/>
      <c r="F64" s="202"/>
      <c r="G64" s="202"/>
      <c r="H64" s="202"/>
      <c r="I64" s="203">
        <f>Q101</f>
        <v>0</v>
      </c>
      <c r="J64" s="203">
        <f>R101</f>
        <v>0</v>
      </c>
      <c r="K64" s="203">
        <f>K101</f>
        <v>0</v>
      </c>
      <c r="L64" s="200"/>
      <c r="M64" s="204"/>
    </row>
    <row r="65" spans="1:31" s="12" customFormat="1" ht="19.899999999999999" customHeight="1">
      <c r="B65" s="199"/>
      <c r="C65" s="200"/>
      <c r="D65" s="201" t="s">
        <v>416</v>
      </c>
      <c r="E65" s="202"/>
      <c r="F65" s="202"/>
      <c r="G65" s="202"/>
      <c r="H65" s="202"/>
      <c r="I65" s="203">
        <f>Q108</f>
        <v>0</v>
      </c>
      <c r="J65" s="203">
        <f>R108</f>
        <v>0</v>
      </c>
      <c r="K65" s="203">
        <f>K108</f>
        <v>0</v>
      </c>
      <c r="L65" s="200"/>
      <c r="M65" s="204"/>
    </row>
    <row r="66" spans="1:31" s="12" customFormat="1" ht="19.899999999999999" customHeight="1">
      <c r="B66" s="199"/>
      <c r="C66" s="200"/>
      <c r="D66" s="201" t="s">
        <v>417</v>
      </c>
      <c r="E66" s="202"/>
      <c r="F66" s="202"/>
      <c r="G66" s="202"/>
      <c r="H66" s="202"/>
      <c r="I66" s="203">
        <f>Q112</f>
        <v>0</v>
      </c>
      <c r="J66" s="203">
        <f>R112</f>
        <v>0</v>
      </c>
      <c r="K66" s="203">
        <f>K112</f>
        <v>0</v>
      </c>
      <c r="L66" s="200"/>
      <c r="M66" s="204"/>
    </row>
    <row r="67" spans="1:31" s="2" customFormat="1" ht="21.7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105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105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105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109</v>
      </c>
      <c r="D73" s="34"/>
      <c r="E73" s="34"/>
      <c r="F73" s="34"/>
      <c r="G73" s="34"/>
      <c r="H73" s="34"/>
      <c r="I73" s="34"/>
      <c r="J73" s="34"/>
      <c r="K73" s="34"/>
      <c r="L73" s="34"/>
      <c r="M73" s="105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105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17</v>
      </c>
      <c r="D75" s="34"/>
      <c r="E75" s="34"/>
      <c r="F75" s="34"/>
      <c r="G75" s="34"/>
      <c r="H75" s="34"/>
      <c r="I75" s="34"/>
      <c r="J75" s="34"/>
      <c r="K75" s="34"/>
      <c r="L75" s="34"/>
      <c r="M75" s="105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4"/>
      <c r="D76" s="34"/>
      <c r="E76" s="338" t="str">
        <f>E7</f>
        <v>Oprava EOV v žst. Kolín</v>
      </c>
      <c r="F76" s="339"/>
      <c r="G76" s="339"/>
      <c r="H76" s="339"/>
      <c r="I76" s="34"/>
      <c r="J76" s="34"/>
      <c r="K76" s="34"/>
      <c r="L76" s="34"/>
      <c r="M76" s="10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98</v>
      </c>
      <c r="D77" s="34"/>
      <c r="E77" s="34"/>
      <c r="F77" s="34"/>
      <c r="G77" s="34"/>
      <c r="H77" s="34"/>
      <c r="I77" s="34"/>
      <c r="J77" s="34"/>
      <c r="K77" s="34"/>
      <c r="L77" s="34"/>
      <c r="M77" s="10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291" t="str">
        <f>E9</f>
        <v>04 - VRN EOV - ÚRS</v>
      </c>
      <c r="F78" s="340"/>
      <c r="G78" s="340"/>
      <c r="H78" s="340"/>
      <c r="I78" s="34"/>
      <c r="J78" s="34"/>
      <c r="K78" s="34"/>
      <c r="L78" s="34"/>
      <c r="M78" s="10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10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22</v>
      </c>
      <c r="D80" s="34"/>
      <c r="E80" s="34"/>
      <c r="F80" s="25" t="str">
        <f>F12</f>
        <v xml:space="preserve"> </v>
      </c>
      <c r="G80" s="34"/>
      <c r="H80" s="34"/>
      <c r="I80" s="27" t="s">
        <v>24</v>
      </c>
      <c r="J80" s="57" t="str">
        <f>IF(J12="","",J12)</f>
        <v>10. 1. 2023</v>
      </c>
      <c r="K80" s="34"/>
      <c r="L80" s="34"/>
      <c r="M80" s="10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10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25.7" customHeight="1">
      <c r="A82" s="32"/>
      <c r="B82" s="33"/>
      <c r="C82" s="27" t="s">
        <v>26</v>
      </c>
      <c r="D82" s="34"/>
      <c r="E82" s="34"/>
      <c r="F82" s="25" t="str">
        <f>E15</f>
        <v xml:space="preserve">Správa železnic, s.o. Přednosta SEE </v>
      </c>
      <c r="G82" s="34"/>
      <c r="H82" s="34"/>
      <c r="I82" s="27" t="s">
        <v>34</v>
      </c>
      <c r="J82" s="30" t="str">
        <f>E21</f>
        <v xml:space="preserve">Správa železnic, s.o. Přednosta SEE </v>
      </c>
      <c r="K82" s="34"/>
      <c r="L82" s="34"/>
      <c r="M82" s="10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7" customHeight="1">
      <c r="A83" s="32"/>
      <c r="B83" s="33"/>
      <c r="C83" s="27" t="s">
        <v>32</v>
      </c>
      <c r="D83" s="34"/>
      <c r="E83" s="34"/>
      <c r="F83" s="25" t="str">
        <f>IF(E18="","",E18)</f>
        <v>Vyplň údaj</v>
      </c>
      <c r="G83" s="34"/>
      <c r="H83" s="34"/>
      <c r="I83" s="27" t="s">
        <v>35</v>
      </c>
      <c r="J83" s="30" t="str">
        <f>E24</f>
        <v xml:space="preserve">Správa železnic, s.o. Přednosta SEE </v>
      </c>
      <c r="K83" s="34"/>
      <c r="L83" s="34"/>
      <c r="M83" s="10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10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0" customFormat="1" ht="29.25" customHeight="1">
      <c r="A85" s="139"/>
      <c r="B85" s="140"/>
      <c r="C85" s="141" t="s">
        <v>110</v>
      </c>
      <c r="D85" s="142" t="s">
        <v>57</v>
      </c>
      <c r="E85" s="142" t="s">
        <v>53</v>
      </c>
      <c r="F85" s="142" t="s">
        <v>54</v>
      </c>
      <c r="G85" s="142" t="s">
        <v>111</v>
      </c>
      <c r="H85" s="142" t="s">
        <v>112</v>
      </c>
      <c r="I85" s="142" t="s">
        <v>113</v>
      </c>
      <c r="J85" s="142" t="s">
        <v>114</v>
      </c>
      <c r="K85" s="142" t="s">
        <v>106</v>
      </c>
      <c r="L85" s="143" t="s">
        <v>115</v>
      </c>
      <c r="M85" s="144"/>
      <c r="N85" s="66" t="s">
        <v>20</v>
      </c>
      <c r="O85" s="67" t="s">
        <v>42</v>
      </c>
      <c r="P85" s="67" t="s">
        <v>116</v>
      </c>
      <c r="Q85" s="67" t="s">
        <v>117</v>
      </c>
      <c r="R85" s="67" t="s">
        <v>118</v>
      </c>
      <c r="S85" s="67" t="s">
        <v>119</v>
      </c>
      <c r="T85" s="67" t="s">
        <v>120</v>
      </c>
      <c r="U85" s="67" t="s">
        <v>121</v>
      </c>
      <c r="V85" s="67" t="s">
        <v>122</v>
      </c>
      <c r="W85" s="67" t="s">
        <v>123</v>
      </c>
      <c r="X85" s="67" t="s">
        <v>124</v>
      </c>
      <c r="Y85" s="68" t="s">
        <v>125</v>
      </c>
      <c r="Z85" s="139"/>
      <c r="AA85" s="139"/>
      <c r="AB85" s="139"/>
      <c r="AC85" s="139"/>
      <c r="AD85" s="139"/>
      <c r="AE85" s="139"/>
    </row>
    <row r="86" spans="1:65" s="2" customFormat="1" ht="22.9" customHeight="1">
      <c r="A86" s="32"/>
      <c r="B86" s="33"/>
      <c r="C86" s="73" t="s">
        <v>126</v>
      </c>
      <c r="D86" s="34"/>
      <c r="E86" s="34"/>
      <c r="F86" s="34"/>
      <c r="G86" s="34"/>
      <c r="H86" s="34"/>
      <c r="I86" s="34"/>
      <c r="J86" s="34"/>
      <c r="K86" s="145">
        <f>BK86</f>
        <v>0</v>
      </c>
      <c r="L86" s="34"/>
      <c r="M86" s="37"/>
      <c r="N86" s="69"/>
      <c r="O86" s="146"/>
      <c r="P86" s="70"/>
      <c r="Q86" s="147">
        <f>Q87</f>
        <v>0</v>
      </c>
      <c r="R86" s="147">
        <f>R87</f>
        <v>0</v>
      </c>
      <c r="S86" s="70"/>
      <c r="T86" s="148">
        <f>T87</f>
        <v>0</v>
      </c>
      <c r="U86" s="70"/>
      <c r="V86" s="148">
        <f>V87</f>
        <v>0</v>
      </c>
      <c r="W86" s="70"/>
      <c r="X86" s="148">
        <f>X87</f>
        <v>0</v>
      </c>
      <c r="Y86" s="71"/>
      <c r="Z86" s="32"/>
      <c r="AA86" s="32"/>
      <c r="AB86" s="32"/>
      <c r="AC86" s="32"/>
      <c r="AD86" s="32"/>
      <c r="AE86" s="32"/>
      <c r="AT86" s="15" t="s">
        <v>73</v>
      </c>
      <c r="AU86" s="15" t="s">
        <v>107</v>
      </c>
      <c r="BK86" s="149">
        <f>BK87</f>
        <v>0</v>
      </c>
    </row>
    <row r="87" spans="1:65" s="11" customFormat="1" ht="25.9" customHeight="1">
      <c r="B87" s="150"/>
      <c r="C87" s="151"/>
      <c r="D87" s="152" t="s">
        <v>73</v>
      </c>
      <c r="E87" s="153" t="s">
        <v>406</v>
      </c>
      <c r="F87" s="153" t="s">
        <v>407</v>
      </c>
      <c r="G87" s="151"/>
      <c r="H87" s="151"/>
      <c r="I87" s="154"/>
      <c r="J87" s="154"/>
      <c r="K87" s="155">
        <f>BK87</f>
        <v>0</v>
      </c>
      <c r="L87" s="151"/>
      <c r="M87" s="156"/>
      <c r="N87" s="157"/>
      <c r="O87" s="158"/>
      <c r="P87" s="158"/>
      <c r="Q87" s="159">
        <f>Q88+Q101+Q108+Q112</f>
        <v>0</v>
      </c>
      <c r="R87" s="159">
        <f>R88+R101+R108+R112</f>
        <v>0</v>
      </c>
      <c r="S87" s="158"/>
      <c r="T87" s="160">
        <f>T88+T101+T108+T112</f>
        <v>0</v>
      </c>
      <c r="U87" s="158"/>
      <c r="V87" s="160">
        <f>V88+V101+V108+V112</f>
        <v>0</v>
      </c>
      <c r="W87" s="158"/>
      <c r="X87" s="160">
        <f>X88+X101+X108+X112</f>
        <v>0</v>
      </c>
      <c r="Y87" s="161"/>
      <c r="AR87" s="162" t="s">
        <v>221</v>
      </c>
      <c r="AT87" s="163" t="s">
        <v>73</v>
      </c>
      <c r="AU87" s="163" t="s">
        <v>74</v>
      </c>
      <c r="AY87" s="162" t="s">
        <v>130</v>
      </c>
      <c r="BK87" s="164">
        <f>BK88+BK101+BK108+BK112</f>
        <v>0</v>
      </c>
    </row>
    <row r="88" spans="1:65" s="11" customFormat="1" ht="22.9" customHeight="1">
      <c r="B88" s="150"/>
      <c r="C88" s="151"/>
      <c r="D88" s="152" t="s">
        <v>73</v>
      </c>
      <c r="E88" s="205" t="s">
        <v>418</v>
      </c>
      <c r="F88" s="205" t="s">
        <v>419</v>
      </c>
      <c r="G88" s="151"/>
      <c r="H88" s="151"/>
      <c r="I88" s="154"/>
      <c r="J88" s="154"/>
      <c r="K88" s="206">
        <f>BK88</f>
        <v>0</v>
      </c>
      <c r="L88" s="151"/>
      <c r="M88" s="156"/>
      <c r="N88" s="157"/>
      <c r="O88" s="158"/>
      <c r="P88" s="158"/>
      <c r="Q88" s="159">
        <f>SUM(Q89:Q100)</f>
        <v>0</v>
      </c>
      <c r="R88" s="159">
        <f>SUM(R89:R100)</f>
        <v>0</v>
      </c>
      <c r="S88" s="158"/>
      <c r="T88" s="160">
        <f>SUM(T89:T100)</f>
        <v>0</v>
      </c>
      <c r="U88" s="158"/>
      <c r="V88" s="160">
        <f>SUM(V89:V100)</f>
        <v>0</v>
      </c>
      <c r="W88" s="158"/>
      <c r="X88" s="160">
        <f>SUM(X89:X100)</f>
        <v>0</v>
      </c>
      <c r="Y88" s="161"/>
      <c r="AR88" s="162" t="s">
        <v>221</v>
      </c>
      <c r="AT88" s="163" t="s">
        <v>73</v>
      </c>
      <c r="AU88" s="163" t="s">
        <v>82</v>
      </c>
      <c r="AY88" s="162" t="s">
        <v>130</v>
      </c>
      <c r="BK88" s="164">
        <f>SUM(BK89:BK100)</f>
        <v>0</v>
      </c>
    </row>
    <row r="89" spans="1:65" s="2" customFormat="1" ht="24.2" customHeight="1">
      <c r="A89" s="32"/>
      <c r="B89" s="33"/>
      <c r="C89" s="165" t="s">
        <v>82</v>
      </c>
      <c r="D89" s="165" t="s">
        <v>132</v>
      </c>
      <c r="E89" s="166" t="s">
        <v>420</v>
      </c>
      <c r="F89" s="167" t="s">
        <v>419</v>
      </c>
      <c r="G89" s="168" t="s">
        <v>421</v>
      </c>
      <c r="H89" s="169">
        <v>1</v>
      </c>
      <c r="I89" s="170"/>
      <c r="J89" s="170"/>
      <c r="K89" s="171">
        <f>ROUND(P89*H89,2)</f>
        <v>0</v>
      </c>
      <c r="L89" s="167" t="s">
        <v>384</v>
      </c>
      <c r="M89" s="37"/>
      <c r="N89" s="172" t="s">
        <v>20</v>
      </c>
      <c r="O89" s="173" t="s">
        <v>43</v>
      </c>
      <c r="P89" s="174">
        <f>I89+J89</f>
        <v>0</v>
      </c>
      <c r="Q89" s="174">
        <f>ROUND(I89*H89,2)</f>
        <v>0</v>
      </c>
      <c r="R89" s="174">
        <f>ROUND(J89*H89,2)</f>
        <v>0</v>
      </c>
      <c r="S89" s="62"/>
      <c r="T89" s="175">
        <f>S89*H89</f>
        <v>0</v>
      </c>
      <c r="U89" s="175">
        <v>0</v>
      </c>
      <c r="V89" s="175">
        <f>U89*H89</f>
        <v>0</v>
      </c>
      <c r="W89" s="175">
        <v>0</v>
      </c>
      <c r="X89" s="175">
        <f>W89*H89</f>
        <v>0</v>
      </c>
      <c r="Y89" s="176" t="s">
        <v>20</v>
      </c>
      <c r="Z89" s="32"/>
      <c r="AA89" s="32"/>
      <c r="AB89" s="32"/>
      <c r="AC89" s="32"/>
      <c r="AD89" s="32"/>
      <c r="AE89" s="32"/>
      <c r="AR89" s="177" t="s">
        <v>422</v>
      </c>
      <c r="AT89" s="177" t="s">
        <v>132</v>
      </c>
      <c r="AU89" s="177" t="s">
        <v>84</v>
      </c>
      <c r="AY89" s="15" t="s">
        <v>130</v>
      </c>
      <c r="BE89" s="178">
        <f>IF(O89="základní",K89,0)</f>
        <v>0</v>
      </c>
      <c r="BF89" s="178">
        <f>IF(O89="snížená",K89,0)</f>
        <v>0</v>
      </c>
      <c r="BG89" s="178">
        <f>IF(O89="zákl. přenesená",K89,0)</f>
        <v>0</v>
      </c>
      <c r="BH89" s="178">
        <f>IF(O89="sníž. přenesená",K89,0)</f>
        <v>0</v>
      </c>
      <c r="BI89" s="178">
        <f>IF(O89="nulová",K89,0)</f>
        <v>0</v>
      </c>
      <c r="BJ89" s="15" t="s">
        <v>82</v>
      </c>
      <c r="BK89" s="178">
        <f>ROUND(P89*H89,2)</f>
        <v>0</v>
      </c>
      <c r="BL89" s="15" t="s">
        <v>422</v>
      </c>
      <c r="BM89" s="177" t="s">
        <v>423</v>
      </c>
    </row>
    <row r="90" spans="1:65" s="2" customFormat="1" ht="11.25">
      <c r="A90" s="32"/>
      <c r="B90" s="33"/>
      <c r="C90" s="34"/>
      <c r="D90" s="179" t="s">
        <v>139</v>
      </c>
      <c r="E90" s="34"/>
      <c r="F90" s="180" t="s">
        <v>419</v>
      </c>
      <c r="G90" s="34"/>
      <c r="H90" s="34"/>
      <c r="I90" s="181"/>
      <c r="J90" s="181"/>
      <c r="K90" s="34"/>
      <c r="L90" s="34"/>
      <c r="M90" s="37"/>
      <c r="N90" s="182"/>
      <c r="O90" s="183"/>
      <c r="P90" s="62"/>
      <c r="Q90" s="62"/>
      <c r="R90" s="62"/>
      <c r="S90" s="62"/>
      <c r="T90" s="62"/>
      <c r="U90" s="62"/>
      <c r="V90" s="62"/>
      <c r="W90" s="62"/>
      <c r="X90" s="62"/>
      <c r="Y90" s="63"/>
      <c r="Z90" s="32"/>
      <c r="AA90" s="32"/>
      <c r="AB90" s="32"/>
      <c r="AC90" s="32"/>
      <c r="AD90" s="32"/>
      <c r="AE90" s="32"/>
      <c r="AT90" s="15" t="s">
        <v>139</v>
      </c>
      <c r="AU90" s="15" t="s">
        <v>84</v>
      </c>
    </row>
    <row r="91" spans="1:65" s="2" customFormat="1" ht="11.25">
      <c r="A91" s="32"/>
      <c r="B91" s="33"/>
      <c r="C91" s="34"/>
      <c r="D91" s="207" t="s">
        <v>387</v>
      </c>
      <c r="E91" s="34"/>
      <c r="F91" s="208" t="s">
        <v>424</v>
      </c>
      <c r="G91" s="34"/>
      <c r="H91" s="34"/>
      <c r="I91" s="181"/>
      <c r="J91" s="181"/>
      <c r="K91" s="34"/>
      <c r="L91" s="34"/>
      <c r="M91" s="37"/>
      <c r="N91" s="182"/>
      <c r="O91" s="183"/>
      <c r="P91" s="62"/>
      <c r="Q91" s="62"/>
      <c r="R91" s="62"/>
      <c r="S91" s="62"/>
      <c r="T91" s="62"/>
      <c r="U91" s="62"/>
      <c r="V91" s="62"/>
      <c r="W91" s="62"/>
      <c r="X91" s="62"/>
      <c r="Y91" s="63"/>
      <c r="Z91" s="32"/>
      <c r="AA91" s="32"/>
      <c r="AB91" s="32"/>
      <c r="AC91" s="32"/>
      <c r="AD91" s="32"/>
      <c r="AE91" s="32"/>
      <c r="AT91" s="15" t="s">
        <v>387</v>
      </c>
      <c r="AU91" s="15" t="s">
        <v>84</v>
      </c>
    </row>
    <row r="92" spans="1:65" s="2" customFormat="1" ht="24.2" customHeight="1">
      <c r="A92" s="32"/>
      <c r="B92" s="33"/>
      <c r="C92" s="165" t="s">
        <v>84</v>
      </c>
      <c r="D92" s="165" t="s">
        <v>132</v>
      </c>
      <c r="E92" s="166" t="s">
        <v>425</v>
      </c>
      <c r="F92" s="167" t="s">
        <v>426</v>
      </c>
      <c r="G92" s="168" t="s">
        <v>421</v>
      </c>
      <c r="H92" s="169">
        <v>1</v>
      </c>
      <c r="I92" s="170"/>
      <c r="J92" s="170"/>
      <c r="K92" s="171">
        <f>ROUND(P92*H92,2)</f>
        <v>0</v>
      </c>
      <c r="L92" s="167" t="s">
        <v>384</v>
      </c>
      <c r="M92" s="37"/>
      <c r="N92" s="172" t="s">
        <v>20</v>
      </c>
      <c r="O92" s="173" t="s">
        <v>43</v>
      </c>
      <c r="P92" s="174">
        <f>I92+J92</f>
        <v>0</v>
      </c>
      <c r="Q92" s="174">
        <f>ROUND(I92*H92,2)</f>
        <v>0</v>
      </c>
      <c r="R92" s="174">
        <f>ROUND(J92*H92,2)</f>
        <v>0</v>
      </c>
      <c r="S92" s="62"/>
      <c r="T92" s="175">
        <f>S92*H92</f>
        <v>0</v>
      </c>
      <c r="U92" s="175">
        <v>0</v>
      </c>
      <c r="V92" s="175">
        <f>U92*H92</f>
        <v>0</v>
      </c>
      <c r="W92" s="175">
        <v>0</v>
      </c>
      <c r="X92" s="175">
        <f>W92*H92</f>
        <v>0</v>
      </c>
      <c r="Y92" s="176" t="s">
        <v>20</v>
      </c>
      <c r="Z92" s="32"/>
      <c r="AA92" s="32"/>
      <c r="AB92" s="32"/>
      <c r="AC92" s="32"/>
      <c r="AD92" s="32"/>
      <c r="AE92" s="32"/>
      <c r="AR92" s="177" t="s">
        <v>422</v>
      </c>
      <c r="AT92" s="177" t="s">
        <v>132</v>
      </c>
      <c r="AU92" s="177" t="s">
        <v>84</v>
      </c>
      <c r="AY92" s="15" t="s">
        <v>130</v>
      </c>
      <c r="BE92" s="178">
        <f>IF(O92="základní",K92,0)</f>
        <v>0</v>
      </c>
      <c r="BF92" s="178">
        <f>IF(O92="snížená",K92,0)</f>
        <v>0</v>
      </c>
      <c r="BG92" s="178">
        <f>IF(O92="zákl. přenesená",K92,0)</f>
        <v>0</v>
      </c>
      <c r="BH92" s="178">
        <f>IF(O92="sníž. přenesená",K92,0)</f>
        <v>0</v>
      </c>
      <c r="BI92" s="178">
        <f>IF(O92="nulová",K92,0)</f>
        <v>0</v>
      </c>
      <c r="BJ92" s="15" t="s">
        <v>82</v>
      </c>
      <c r="BK92" s="178">
        <f>ROUND(P92*H92,2)</f>
        <v>0</v>
      </c>
      <c r="BL92" s="15" t="s">
        <v>422</v>
      </c>
      <c r="BM92" s="177" t="s">
        <v>427</v>
      </c>
    </row>
    <row r="93" spans="1:65" s="2" customFormat="1" ht="11.25">
      <c r="A93" s="32"/>
      <c r="B93" s="33"/>
      <c r="C93" s="34"/>
      <c r="D93" s="179" t="s">
        <v>139</v>
      </c>
      <c r="E93" s="34"/>
      <c r="F93" s="180" t="s">
        <v>426</v>
      </c>
      <c r="G93" s="34"/>
      <c r="H93" s="34"/>
      <c r="I93" s="181"/>
      <c r="J93" s="181"/>
      <c r="K93" s="34"/>
      <c r="L93" s="34"/>
      <c r="M93" s="37"/>
      <c r="N93" s="182"/>
      <c r="O93" s="183"/>
      <c r="P93" s="62"/>
      <c r="Q93" s="62"/>
      <c r="R93" s="62"/>
      <c r="S93" s="62"/>
      <c r="T93" s="62"/>
      <c r="U93" s="62"/>
      <c r="V93" s="62"/>
      <c r="W93" s="62"/>
      <c r="X93" s="62"/>
      <c r="Y93" s="63"/>
      <c r="Z93" s="32"/>
      <c r="AA93" s="32"/>
      <c r="AB93" s="32"/>
      <c r="AC93" s="32"/>
      <c r="AD93" s="32"/>
      <c r="AE93" s="32"/>
      <c r="AT93" s="15" t="s">
        <v>139</v>
      </c>
      <c r="AU93" s="15" t="s">
        <v>84</v>
      </c>
    </row>
    <row r="94" spans="1:65" s="2" customFormat="1" ht="11.25">
      <c r="A94" s="32"/>
      <c r="B94" s="33"/>
      <c r="C94" s="34"/>
      <c r="D94" s="207" t="s">
        <v>387</v>
      </c>
      <c r="E94" s="34"/>
      <c r="F94" s="208" t="s">
        <v>428</v>
      </c>
      <c r="G94" s="34"/>
      <c r="H94" s="34"/>
      <c r="I94" s="181"/>
      <c r="J94" s="181"/>
      <c r="K94" s="34"/>
      <c r="L94" s="34"/>
      <c r="M94" s="37"/>
      <c r="N94" s="182"/>
      <c r="O94" s="183"/>
      <c r="P94" s="62"/>
      <c r="Q94" s="62"/>
      <c r="R94" s="62"/>
      <c r="S94" s="62"/>
      <c r="T94" s="62"/>
      <c r="U94" s="62"/>
      <c r="V94" s="62"/>
      <c r="W94" s="62"/>
      <c r="X94" s="62"/>
      <c r="Y94" s="63"/>
      <c r="Z94" s="32"/>
      <c r="AA94" s="32"/>
      <c r="AB94" s="32"/>
      <c r="AC94" s="32"/>
      <c r="AD94" s="32"/>
      <c r="AE94" s="32"/>
      <c r="AT94" s="15" t="s">
        <v>387</v>
      </c>
      <c r="AU94" s="15" t="s">
        <v>84</v>
      </c>
    </row>
    <row r="95" spans="1:65" s="2" customFormat="1" ht="24.2" customHeight="1">
      <c r="A95" s="32"/>
      <c r="B95" s="33"/>
      <c r="C95" s="165" t="s">
        <v>339</v>
      </c>
      <c r="D95" s="165" t="s">
        <v>132</v>
      </c>
      <c r="E95" s="166" t="s">
        <v>429</v>
      </c>
      <c r="F95" s="167" t="s">
        <v>430</v>
      </c>
      <c r="G95" s="168" t="s">
        <v>421</v>
      </c>
      <c r="H95" s="169">
        <v>1</v>
      </c>
      <c r="I95" s="170"/>
      <c r="J95" s="170"/>
      <c r="K95" s="171">
        <f>ROUND(P95*H95,2)</f>
        <v>0</v>
      </c>
      <c r="L95" s="167" t="s">
        <v>384</v>
      </c>
      <c r="M95" s="37"/>
      <c r="N95" s="172" t="s">
        <v>20</v>
      </c>
      <c r="O95" s="173" t="s">
        <v>43</v>
      </c>
      <c r="P95" s="174">
        <f>I95+J95</f>
        <v>0</v>
      </c>
      <c r="Q95" s="174">
        <f>ROUND(I95*H95,2)</f>
        <v>0</v>
      </c>
      <c r="R95" s="174">
        <f>ROUND(J95*H95,2)</f>
        <v>0</v>
      </c>
      <c r="S95" s="62"/>
      <c r="T95" s="175">
        <f>S95*H95</f>
        <v>0</v>
      </c>
      <c r="U95" s="175">
        <v>0</v>
      </c>
      <c r="V95" s="175">
        <f>U95*H95</f>
        <v>0</v>
      </c>
      <c r="W95" s="175">
        <v>0</v>
      </c>
      <c r="X95" s="175">
        <f>W95*H95</f>
        <v>0</v>
      </c>
      <c r="Y95" s="176" t="s">
        <v>20</v>
      </c>
      <c r="Z95" s="32"/>
      <c r="AA95" s="32"/>
      <c r="AB95" s="32"/>
      <c r="AC95" s="32"/>
      <c r="AD95" s="32"/>
      <c r="AE95" s="32"/>
      <c r="AR95" s="177" t="s">
        <v>422</v>
      </c>
      <c r="AT95" s="177" t="s">
        <v>132</v>
      </c>
      <c r="AU95" s="177" t="s">
        <v>84</v>
      </c>
      <c r="AY95" s="15" t="s">
        <v>130</v>
      </c>
      <c r="BE95" s="178">
        <f>IF(O95="základní",K95,0)</f>
        <v>0</v>
      </c>
      <c r="BF95" s="178">
        <f>IF(O95="snížená",K95,0)</f>
        <v>0</v>
      </c>
      <c r="BG95" s="178">
        <f>IF(O95="zákl. přenesená",K95,0)</f>
        <v>0</v>
      </c>
      <c r="BH95" s="178">
        <f>IF(O95="sníž. přenesená",K95,0)</f>
        <v>0</v>
      </c>
      <c r="BI95" s="178">
        <f>IF(O95="nulová",K95,0)</f>
        <v>0</v>
      </c>
      <c r="BJ95" s="15" t="s">
        <v>82</v>
      </c>
      <c r="BK95" s="178">
        <f>ROUND(P95*H95,2)</f>
        <v>0</v>
      </c>
      <c r="BL95" s="15" t="s">
        <v>422</v>
      </c>
      <c r="BM95" s="177" t="s">
        <v>431</v>
      </c>
    </row>
    <row r="96" spans="1:65" s="2" customFormat="1" ht="11.25">
      <c r="A96" s="32"/>
      <c r="B96" s="33"/>
      <c r="C96" s="34"/>
      <c r="D96" s="179" t="s">
        <v>139</v>
      </c>
      <c r="E96" s="34"/>
      <c r="F96" s="180" t="s">
        <v>430</v>
      </c>
      <c r="G96" s="34"/>
      <c r="H96" s="34"/>
      <c r="I96" s="181"/>
      <c r="J96" s="181"/>
      <c r="K96" s="34"/>
      <c r="L96" s="34"/>
      <c r="M96" s="37"/>
      <c r="N96" s="182"/>
      <c r="O96" s="183"/>
      <c r="P96" s="62"/>
      <c r="Q96" s="62"/>
      <c r="R96" s="62"/>
      <c r="S96" s="62"/>
      <c r="T96" s="62"/>
      <c r="U96" s="62"/>
      <c r="V96" s="62"/>
      <c r="W96" s="62"/>
      <c r="X96" s="62"/>
      <c r="Y96" s="63"/>
      <c r="Z96" s="32"/>
      <c r="AA96" s="32"/>
      <c r="AB96" s="32"/>
      <c r="AC96" s="32"/>
      <c r="AD96" s="32"/>
      <c r="AE96" s="32"/>
      <c r="AT96" s="15" t="s">
        <v>139</v>
      </c>
      <c r="AU96" s="15" t="s">
        <v>84</v>
      </c>
    </row>
    <row r="97" spans="1:65" s="2" customFormat="1" ht="11.25">
      <c r="A97" s="32"/>
      <c r="B97" s="33"/>
      <c r="C97" s="34"/>
      <c r="D97" s="207" t="s">
        <v>387</v>
      </c>
      <c r="E97" s="34"/>
      <c r="F97" s="208" t="s">
        <v>432</v>
      </c>
      <c r="G97" s="34"/>
      <c r="H97" s="34"/>
      <c r="I97" s="181"/>
      <c r="J97" s="181"/>
      <c r="K97" s="34"/>
      <c r="L97" s="34"/>
      <c r="M97" s="37"/>
      <c r="N97" s="182"/>
      <c r="O97" s="183"/>
      <c r="P97" s="62"/>
      <c r="Q97" s="62"/>
      <c r="R97" s="62"/>
      <c r="S97" s="62"/>
      <c r="T97" s="62"/>
      <c r="U97" s="62"/>
      <c r="V97" s="62"/>
      <c r="W97" s="62"/>
      <c r="X97" s="62"/>
      <c r="Y97" s="63"/>
      <c r="Z97" s="32"/>
      <c r="AA97" s="32"/>
      <c r="AB97" s="32"/>
      <c r="AC97" s="32"/>
      <c r="AD97" s="32"/>
      <c r="AE97" s="32"/>
      <c r="AT97" s="15" t="s">
        <v>387</v>
      </c>
      <c r="AU97" s="15" t="s">
        <v>84</v>
      </c>
    </row>
    <row r="98" spans="1:65" s="2" customFormat="1" ht="24.2" customHeight="1">
      <c r="A98" s="32"/>
      <c r="B98" s="33"/>
      <c r="C98" s="165" t="s">
        <v>129</v>
      </c>
      <c r="D98" s="165" t="s">
        <v>132</v>
      </c>
      <c r="E98" s="166" t="s">
        <v>433</v>
      </c>
      <c r="F98" s="167" t="s">
        <v>434</v>
      </c>
      <c r="G98" s="168" t="s">
        <v>421</v>
      </c>
      <c r="H98" s="169">
        <v>1</v>
      </c>
      <c r="I98" s="170"/>
      <c r="J98" s="170"/>
      <c r="K98" s="171">
        <f>ROUND(P98*H98,2)</f>
        <v>0</v>
      </c>
      <c r="L98" s="167" t="s">
        <v>384</v>
      </c>
      <c r="M98" s="37"/>
      <c r="N98" s="172" t="s">
        <v>20</v>
      </c>
      <c r="O98" s="173" t="s">
        <v>43</v>
      </c>
      <c r="P98" s="174">
        <f>I98+J98</f>
        <v>0</v>
      </c>
      <c r="Q98" s="174">
        <f>ROUND(I98*H98,2)</f>
        <v>0</v>
      </c>
      <c r="R98" s="174">
        <f>ROUND(J98*H98,2)</f>
        <v>0</v>
      </c>
      <c r="S98" s="62"/>
      <c r="T98" s="175">
        <f>S98*H98</f>
        <v>0</v>
      </c>
      <c r="U98" s="175">
        <v>0</v>
      </c>
      <c r="V98" s="175">
        <f>U98*H98</f>
        <v>0</v>
      </c>
      <c r="W98" s="175">
        <v>0</v>
      </c>
      <c r="X98" s="175">
        <f>W98*H98</f>
        <v>0</v>
      </c>
      <c r="Y98" s="176" t="s">
        <v>20</v>
      </c>
      <c r="Z98" s="32"/>
      <c r="AA98" s="32"/>
      <c r="AB98" s="32"/>
      <c r="AC98" s="32"/>
      <c r="AD98" s="32"/>
      <c r="AE98" s="32"/>
      <c r="AR98" s="177" t="s">
        <v>422</v>
      </c>
      <c r="AT98" s="177" t="s">
        <v>132</v>
      </c>
      <c r="AU98" s="177" t="s">
        <v>84</v>
      </c>
      <c r="AY98" s="15" t="s">
        <v>130</v>
      </c>
      <c r="BE98" s="178">
        <f>IF(O98="základní",K98,0)</f>
        <v>0</v>
      </c>
      <c r="BF98" s="178">
        <f>IF(O98="snížená",K98,0)</f>
        <v>0</v>
      </c>
      <c r="BG98" s="178">
        <f>IF(O98="zákl. přenesená",K98,0)</f>
        <v>0</v>
      </c>
      <c r="BH98" s="178">
        <f>IF(O98="sníž. přenesená",K98,0)</f>
        <v>0</v>
      </c>
      <c r="BI98" s="178">
        <f>IF(O98="nulová",K98,0)</f>
        <v>0</v>
      </c>
      <c r="BJ98" s="15" t="s">
        <v>82</v>
      </c>
      <c r="BK98" s="178">
        <f>ROUND(P98*H98,2)</f>
        <v>0</v>
      </c>
      <c r="BL98" s="15" t="s">
        <v>422</v>
      </c>
      <c r="BM98" s="177" t="s">
        <v>435</v>
      </c>
    </row>
    <row r="99" spans="1:65" s="2" customFormat="1" ht="11.25">
      <c r="A99" s="32"/>
      <c r="B99" s="33"/>
      <c r="C99" s="34"/>
      <c r="D99" s="179" t="s">
        <v>139</v>
      </c>
      <c r="E99" s="34"/>
      <c r="F99" s="180" t="s">
        <v>434</v>
      </c>
      <c r="G99" s="34"/>
      <c r="H99" s="34"/>
      <c r="I99" s="181"/>
      <c r="J99" s="181"/>
      <c r="K99" s="34"/>
      <c r="L99" s="34"/>
      <c r="M99" s="37"/>
      <c r="N99" s="182"/>
      <c r="O99" s="183"/>
      <c r="P99" s="62"/>
      <c r="Q99" s="62"/>
      <c r="R99" s="62"/>
      <c r="S99" s="62"/>
      <c r="T99" s="62"/>
      <c r="U99" s="62"/>
      <c r="V99" s="62"/>
      <c r="W99" s="62"/>
      <c r="X99" s="62"/>
      <c r="Y99" s="63"/>
      <c r="Z99" s="32"/>
      <c r="AA99" s="32"/>
      <c r="AB99" s="32"/>
      <c r="AC99" s="32"/>
      <c r="AD99" s="32"/>
      <c r="AE99" s="32"/>
      <c r="AT99" s="15" t="s">
        <v>139</v>
      </c>
      <c r="AU99" s="15" t="s">
        <v>84</v>
      </c>
    </row>
    <row r="100" spans="1:65" s="2" customFormat="1" ht="11.25">
      <c r="A100" s="32"/>
      <c r="B100" s="33"/>
      <c r="C100" s="34"/>
      <c r="D100" s="207" t="s">
        <v>387</v>
      </c>
      <c r="E100" s="34"/>
      <c r="F100" s="208" t="s">
        <v>436</v>
      </c>
      <c r="G100" s="34"/>
      <c r="H100" s="34"/>
      <c r="I100" s="181"/>
      <c r="J100" s="181"/>
      <c r="K100" s="34"/>
      <c r="L100" s="34"/>
      <c r="M100" s="37"/>
      <c r="N100" s="182"/>
      <c r="O100" s="183"/>
      <c r="P100" s="62"/>
      <c r="Q100" s="62"/>
      <c r="R100" s="62"/>
      <c r="S100" s="62"/>
      <c r="T100" s="62"/>
      <c r="U100" s="62"/>
      <c r="V100" s="62"/>
      <c r="W100" s="62"/>
      <c r="X100" s="62"/>
      <c r="Y100" s="63"/>
      <c r="Z100" s="32"/>
      <c r="AA100" s="32"/>
      <c r="AB100" s="32"/>
      <c r="AC100" s="32"/>
      <c r="AD100" s="32"/>
      <c r="AE100" s="32"/>
      <c r="AT100" s="15" t="s">
        <v>387</v>
      </c>
      <c r="AU100" s="15" t="s">
        <v>84</v>
      </c>
    </row>
    <row r="101" spans="1:65" s="11" customFormat="1" ht="22.9" customHeight="1">
      <c r="B101" s="150"/>
      <c r="C101" s="151"/>
      <c r="D101" s="152" t="s">
        <v>73</v>
      </c>
      <c r="E101" s="205" t="s">
        <v>437</v>
      </c>
      <c r="F101" s="205" t="s">
        <v>438</v>
      </c>
      <c r="G101" s="151"/>
      <c r="H101" s="151"/>
      <c r="I101" s="154"/>
      <c r="J101" s="154"/>
      <c r="K101" s="206">
        <f>BK101</f>
        <v>0</v>
      </c>
      <c r="L101" s="151"/>
      <c r="M101" s="156"/>
      <c r="N101" s="157"/>
      <c r="O101" s="158"/>
      <c r="P101" s="158"/>
      <c r="Q101" s="159">
        <f>SUM(Q102:Q107)</f>
        <v>0</v>
      </c>
      <c r="R101" s="159">
        <f>SUM(R102:R107)</f>
        <v>0</v>
      </c>
      <c r="S101" s="158"/>
      <c r="T101" s="160">
        <f>SUM(T102:T107)</f>
        <v>0</v>
      </c>
      <c r="U101" s="158"/>
      <c r="V101" s="160">
        <f>SUM(V102:V107)</f>
        <v>0</v>
      </c>
      <c r="W101" s="158"/>
      <c r="X101" s="160">
        <f>SUM(X102:X107)</f>
        <v>0</v>
      </c>
      <c r="Y101" s="161"/>
      <c r="AR101" s="162" t="s">
        <v>221</v>
      </c>
      <c r="AT101" s="163" t="s">
        <v>73</v>
      </c>
      <c r="AU101" s="163" t="s">
        <v>82</v>
      </c>
      <c r="AY101" s="162" t="s">
        <v>130</v>
      </c>
      <c r="BK101" s="164">
        <f>SUM(BK102:BK107)</f>
        <v>0</v>
      </c>
    </row>
    <row r="102" spans="1:65" s="2" customFormat="1" ht="24.2" customHeight="1">
      <c r="A102" s="32"/>
      <c r="B102" s="33"/>
      <c r="C102" s="165" t="s">
        <v>221</v>
      </c>
      <c r="D102" s="165" t="s">
        <v>132</v>
      </c>
      <c r="E102" s="166" t="s">
        <v>439</v>
      </c>
      <c r="F102" s="167" t="s">
        <v>440</v>
      </c>
      <c r="G102" s="168" t="s">
        <v>421</v>
      </c>
      <c r="H102" s="169">
        <v>1</v>
      </c>
      <c r="I102" s="170"/>
      <c r="J102" s="170"/>
      <c r="K102" s="171">
        <f>ROUND(P102*H102,2)</f>
        <v>0</v>
      </c>
      <c r="L102" s="167" t="s">
        <v>384</v>
      </c>
      <c r="M102" s="37"/>
      <c r="N102" s="172" t="s">
        <v>20</v>
      </c>
      <c r="O102" s="173" t="s">
        <v>43</v>
      </c>
      <c r="P102" s="174">
        <f>I102+J102</f>
        <v>0</v>
      </c>
      <c r="Q102" s="174">
        <f>ROUND(I102*H102,2)</f>
        <v>0</v>
      </c>
      <c r="R102" s="174">
        <f>ROUND(J102*H102,2)</f>
        <v>0</v>
      </c>
      <c r="S102" s="62"/>
      <c r="T102" s="175">
        <f>S102*H102</f>
        <v>0</v>
      </c>
      <c r="U102" s="175">
        <v>0</v>
      </c>
      <c r="V102" s="175">
        <f>U102*H102</f>
        <v>0</v>
      </c>
      <c r="W102" s="175">
        <v>0</v>
      </c>
      <c r="X102" s="175">
        <f>W102*H102</f>
        <v>0</v>
      </c>
      <c r="Y102" s="176" t="s">
        <v>20</v>
      </c>
      <c r="Z102" s="32"/>
      <c r="AA102" s="32"/>
      <c r="AB102" s="32"/>
      <c r="AC102" s="32"/>
      <c r="AD102" s="32"/>
      <c r="AE102" s="32"/>
      <c r="AR102" s="177" t="s">
        <v>422</v>
      </c>
      <c r="AT102" s="177" t="s">
        <v>132</v>
      </c>
      <c r="AU102" s="177" t="s">
        <v>84</v>
      </c>
      <c r="AY102" s="15" t="s">
        <v>130</v>
      </c>
      <c r="BE102" s="178">
        <f>IF(O102="základní",K102,0)</f>
        <v>0</v>
      </c>
      <c r="BF102" s="178">
        <f>IF(O102="snížená",K102,0)</f>
        <v>0</v>
      </c>
      <c r="BG102" s="178">
        <f>IF(O102="zákl. přenesená",K102,0)</f>
        <v>0</v>
      </c>
      <c r="BH102" s="178">
        <f>IF(O102="sníž. přenesená",K102,0)</f>
        <v>0</v>
      </c>
      <c r="BI102" s="178">
        <f>IF(O102="nulová",K102,0)</f>
        <v>0</v>
      </c>
      <c r="BJ102" s="15" t="s">
        <v>82</v>
      </c>
      <c r="BK102" s="178">
        <f>ROUND(P102*H102,2)</f>
        <v>0</v>
      </c>
      <c r="BL102" s="15" t="s">
        <v>422</v>
      </c>
      <c r="BM102" s="177" t="s">
        <v>441</v>
      </c>
    </row>
    <row r="103" spans="1:65" s="2" customFormat="1" ht="11.25">
      <c r="A103" s="32"/>
      <c r="B103" s="33"/>
      <c r="C103" s="34"/>
      <c r="D103" s="179" t="s">
        <v>139</v>
      </c>
      <c r="E103" s="34"/>
      <c r="F103" s="180" t="s">
        <v>440</v>
      </c>
      <c r="G103" s="34"/>
      <c r="H103" s="34"/>
      <c r="I103" s="181"/>
      <c r="J103" s="181"/>
      <c r="K103" s="34"/>
      <c r="L103" s="34"/>
      <c r="M103" s="37"/>
      <c r="N103" s="182"/>
      <c r="O103" s="183"/>
      <c r="P103" s="62"/>
      <c r="Q103" s="62"/>
      <c r="R103" s="62"/>
      <c r="S103" s="62"/>
      <c r="T103" s="62"/>
      <c r="U103" s="62"/>
      <c r="V103" s="62"/>
      <c r="W103" s="62"/>
      <c r="X103" s="62"/>
      <c r="Y103" s="63"/>
      <c r="Z103" s="32"/>
      <c r="AA103" s="32"/>
      <c r="AB103" s="32"/>
      <c r="AC103" s="32"/>
      <c r="AD103" s="32"/>
      <c r="AE103" s="32"/>
      <c r="AT103" s="15" t="s">
        <v>139</v>
      </c>
      <c r="AU103" s="15" t="s">
        <v>84</v>
      </c>
    </row>
    <row r="104" spans="1:65" s="2" customFormat="1" ht="11.25">
      <c r="A104" s="32"/>
      <c r="B104" s="33"/>
      <c r="C104" s="34"/>
      <c r="D104" s="207" t="s">
        <v>387</v>
      </c>
      <c r="E104" s="34"/>
      <c r="F104" s="208" t="s">
        <v>442</v>
      </c>
      <c r="G104" s="34"/>
      <c r="H104" s="34"/>
      <c r="I104" s="181"/>
      <c r="J104" s="181"/>
      <c r="K104" s="34"/>
      <c r="L104" s="34"/>
      <c r="M104" s="37"/>
      <c r="N104" s="182"/>
      <c r="O104" s="183"/>
      <c r="P104" s="62"/>
      <c r="Q104" s="62"/>
      <c r="R104" s="62"/>
      <c r="S104" s="62"/>
      <c r="T104" s="62"/>
      <c r="U104" s="62"/>
      <c r="V104" s="62"/>
      <c r="W104" s="62"/>
      <c r="X104" s="62"/>
      <c r="Y104" s="63"/>
      <c r="Z104" s="32"/>
      <c r="AA104" s="32"/>
      <c r="AB104" s="32"/>
      <c r="AC104" s="32"/>
      <c r="AD104" s="32"/>
      <c r="AE104" s="32"/>
      <c r="AT104" s="15" t="s">
        <v>387</v>
      </c>
      <c r="AU104" s="15" t="s">
        <v>84</v>
      </c>
    </row>
    <row r="105" spans="1:65" s="2" customFormat="1" ht="24.2" customHeight="1">
      <c r="A105" s="32"/>
      <c r="B105" s="33"/>
      <c r="C105" s="165" t="s">
        <v>205</v>
      </c>
      <c r="D105" s="165" t="s">
        <v>132</v>
      </c>
      <c r="E105" s="166" t="s">
        <v>443</v>
      </c>
      <c r="F105" s="167" t="s">
        <v>444</v>
      </c>
      <c r="G105" s="168" t="s">
        <v>421</v>
      </c>
      <c r="H105" s="169">
        <v>1</v>
      </c>
      <c r="I105" s="170"/>
      <c r="J105" s="170"/>
      <c r="K105" s="171">
        <f>ROUND(P105*H105,2)</f>
        <v>0</v>
      </c>
      <c r="L105" s="167" t="s">
        <v>384</v>
      </c>
      <c r="M105" s="37"/>
      <c r="N105" s="172" t="s">
        <v>20</v>
      </c>
      <c r="O105" s="173" t="s">
        <v>43</v>
      </c>
      <c r="P105" s="174">
        <f>I105+J105</f>
        <v>0</v>
      </c>
      <c r="Q105" s="174">
        <f>ROUND(I105*H105,2)</f>
        <v>0</v>
      </c>
      <c r="R105" s="174">
        <f>ROUND(J105*H105,2)</f>
        <v>0</v>
      </c>
      <c r="S105" s="62"/>
      <c r="T105" s="175">
        <f>S105*H105</f>
        <v>0</v>
      </c>
      <c r="U105" s="175">
        <v>0</v>
      </c>
      <c r="V105" s="175">
        <f>U105*H105</f>
        <v>0</v>
      </c>
      <c r="W105" s="175">
        <v>0</v>
      </c>
      <c r="X105" s="175">
        <f>W105*H105</f>
        <v>0</v>
      </c>
      <c r="Y105" s="176" t="s">
        <v>20</v>
      </c>
      <c r="Z105" s="32"/>
      <c r="AA105" s="32"/>
      <c r="AB105" s="32"/>
      <c r="AC105" s="32"/>
      <c r="AD105" s="32"/>
      <c r="AE105" s="32"/>
      <c r="AR105" s="177" t="s">
        <v>422</v>
      </c>
      <c r="AT105" s="177" t="s">
        <v>132</v>
      </c>
      <c r="AU105" s="177" t="s">
        <v>84</v>
      </c>
      <c r="AY105" s="15" t="s">
        <v>130</v>
      </c>
      <c r="BE105" s="178">
        <f>IF(O105="základní",K105,0)</f>
        <v>0</v>
      </c>
      <c r="BF105" s="178">
        <f>IF(O105="snížená",K105,0)</f>
        <v>0</v>
      </c>
      <c r="BG105" s="178">
        <f>IF(O105="zákl. přenesená",K105,0)</f>
        <v>0</v>
      </c>
      <c r="BH105" s="178">
        <f>IF(O105="sníž. přenesená",K105,0)</f>
        <v>0</v>
      </c>
      <c r="BI105" s="178">
        <f>IF(O105="nulová",K105,0)</f>
        <v>0</v>
      </c>
      <c r="BJ105" s="15" t="s">
        <v>82</v>
      </c>
      <c r="BK105" s="178">
        <f>ROUND(P105*H105,2)</f>
        <v>0</v>
      </c>
      <c r="BL105" s="15" t="s">
        <v>422</v>
      </c>
      <c r="BM105" s="177" t="s">
        <v>445</v>
      </c>
    </row>
    <row r="106" spans="1:65" s="2" customFormat="1" ht="11.25">
      <c r="A106" s="32"/>
      <c r="B106" s="33"/>
      <c r="C106" s="34"/>
      <c r="D106" s="179" t="s">
        <v>139</v>
      </c>
      <c r="E106" s="34"/>
      <c r="F106" s="180" t="s">
        <v>444</v>
      </c>
      <c r="G106" s="34"/>
      <c r="H106" s="34"/>
      <c r="I106" s="181"/>
      <c r="J106" s="181"/>
      <c r="K106" s="34"/>
      <c r="L106" s="34"/>
      <c r="M106" s="37"/>
      <c r="N106" s="182"/>
      <c r="O106" s="183"/>
      <c r="P106" s="62"/>
      <c r="Q106" s="62"/>
      <c r="R106" s="62"/>
      <c r="S106" s="62"/>
      <c r="T106" s="62"/>
      <c r="U106" s="62"/>
      <c r="V106" s="62"/>
      <c r="W106" s="62"/>
      <c r="X106" s="62"/>
      <c r="Y106" s="63"/>
      <c r="Z106" s="32"/>
      <c r="AA106" s="32"/>
      <c r="AB106" s="32"/>
      <c r="AC106" s="32"/>
      <c r="AD106" s="32"/>
      <c r="AE106" s="32"/>
      <c r="AT106" s="15" t="s">
        <v>139</v>
      </c>
      <c r="AU106" s="15" t="s">
        <v>84</v>
      </c>
    </row>
    <row r="107" spans="1:65" s="2" customFormat="1" ht="11.25">
      <c r="A107" s="32"/>
      <c r="B107" s="33"/>
      <c r="C107" s="34"/>
      <c r="D107" s="207" t="s">
        <v>387</v>
      </c>
      <c r="E107" s="34"/>
      <c r="F107" s="208" t="s">
        <v>446</v>
      </c>
      <c r="G107" s="34"/>
      <c r="H107" s="34"/>
      <c r="I107" s="181"/>
      <c r="J107" s="181"/>
      <c r="K107" s="34"/>
      <c r="L107" s="34"/>
      <c r="M107" s="37"/>
      <c r="N107" s="182"/>
      <c r="O107" s="183"/>
      <c r="P107" s="62"/>
      <c r="Q107" s="62"/>
      <c r="R107" s="62"/>
      <c r="S107" s="62"/>
      <c r="T107" s="62"/>
      <c r="U107" s="62"/>
      <c r="V107" s="62"/>
      <c r="W107" s="62"/>
      <c r="X107" s="62"/>
      <c r="Y107" s="63"/>
      <c r="Z107" s="32"/>
      <c r="AA107" s="32"/>
      <c r="AB107" s="32"/>
      <c r="AC107" s="32"/>
      <c r="AD107" s="32"/>
      <c r="AE107" s="32"/>
      <c r="AT107" s="15" t="s">
        <v>387</v>
      </c>
      <c r="AU107" s="15" t="s">
        <v>84</v>
      </c>
    </row>
    <row r="108" spans="1:65" s="11" customFormat="1" ht="22.9" customHeight="1">
      <c r="B108" s="150"/>
      <c r="C108" s="151"/>
      <c r="D108" s="152" t="s">
        <v>73</v>
      </c>
      <c r="E108" s="205" t="s">
        <v>447</v>
      </c>
      <c r="F108" s="205" t="s">
        <v>448</v>
      </c>
      <c r="G108" s="151"/>
      <c r="H108" s="151"/>
      <c r="I108" s="154"/>
      <c r="J108" s="154"/>
      <c r="K108" s="206">
        <f>BK108</f>
        <v>0</v>
      </c>
      <c r="L108" s="151"/>
      <c r="M108" s="156"/>
      <c r="N108" s="157"/>
      <c r="O108" s="158"/>
      <c r="P108" s="158"/>
      <c r="Q108" s="159">
        <f>SUM(Q109:Q111)</f>
        <v>0</v>
      </c>
      <c r="R108" s="159">
        <f>SUM(R109:R111)</f>
        <v>0</v>
      </c>
      <c r="S108" s="158"/>
      <c r="T108" s="160">
        <f>SUM(T109:T111)</f>
        <v>0</v>
      </c>
      <c r="U108" s="158"/>
      <c r="V108" s="160">
        <f>SUM(V109:V111)</f>
        <v>0</v>
      </c>
      <c r="W108" s="158"/>
      <c r="X108" s="160">
        <f>SUM(X109:X111)</f>
        <v>0</v>
      </c>
      <c r="Y108" s="161"/>
      <c r="AR108" s="162" t="s">
        <v>221</v>
      </c>
      <c r="AT108" s="163" t="s">
        <v>73</v>
      </c>
      <c r="AU108" s="163" t="s">
        <v>82</v>
      </c>
      <c r="AY108" s="162" t="s">
        <v>130</v>
      </c>
      <c r="BK108" s="164">
        <f>SUM(BK109:BK111)</f>
        <v>0</v>
      </c>
    </row>
    <row r="109" spans="1:65" s="2" customFormat="1" ht="24.2" customHeight="1">
      <c r="A109" s="32"/>
      <c r="B109" s="33"/>
      <c r="C109" s="165" t="s">
        <v>209</v>
      </c>
      <c r="D109" s="165" t="s">
        <v>132</v>
      </c>
      <c r="E109" s="166" t="s">
        <v>449</v>
      </c>
      <c r="F109" s="167" t="s">
        <v>450</v>
      </c>
      <c r="G109" s="168" t="s">
        <v>421</v>
      </c>
      <c r="H109" s="169">
        <v>1</v>
      </c>
      <c r="I109" s="170"/>
      <c r="J109" s="170"/>
      <c r="K109" s="171">
        <f>ROUND(P109*H109,2)</f>
        <v>0</v>
      </c>
      <c r="L109" s="167" t="s">
        <v>384</v>
      </c>
      <c r="M109" s="37"/>
      <c r="N109" s="172" t="s">
        <v>20</v>
      </c>
      <c r="O109" s="173" t="s">
        <v>43</v>
      </c>
      <c r="P109" s="174">
        <f>I109+J109</f>
        <v>0</v>
      </c>
      <c r="Q109" s="174">
        <f>ROUND(I109*H109,2)</f>
        <v>0</v>
      </c>
      <c r="R109" s="174">
        <f>ROUND(J109*H109,2)</f>
        <v>0</v>
      </c>
      <c r="S109" s="62"/>
      <c r="T109" s="175">
        <f>S109*H109</f>
        <v>0</v>
      </c>
      <c r="U109" s="175">
        <v>0</v>
      </c>
      <c r="V109" s="175">
        <f>U109*H109</f>
        <v>0</v>
      </c>
      <c r="W109" s="175">
        <v>0</v>
      </c>
      <c r="X109" s="175">
        <f>W109*H109</f>
        <v>0</v>
      </c>
      <c r="Y109" s="176" t="s">
        <v>20</v>
      </c>
      <c r="Z109" s="32"/>
      <c r="AA109" s="32"/>
      <c r="AB109" s="32"/>
      <c r="AC109" s="32"/>
      <c r="AD109" s="32"/>
      <c r="AE109" s="32"/>
      <c r="AR109" s="177" t="s">
        <v>422</v>
      </c>
      <c r="AT109" s="177" t="s">
        <v>132</v>
      </c>
      <c r="AU109" s="177" t="s">
        <v>84</v>
      </c>
      <c r="AY109" s="15" t="s">
        <v>130</v>
      </c>
      <c r="BE109" s="178">
        <f>IF(O109="základní",K109,0)</f>
        <v>0</v>
      </c>
      <c r="BF109" s="178">
        <f>IF(O109="snížená",K109,0)</f>
        <v>0</v>
      </c>
      <c r="BG109" s="178">
        <f>IF(O109="zákl. přenesená",K109,0)</f>
        <v>0</v>
      </c>
      <c r="BH109" s="178">
        <f>IF(O109="sníž. přenesená",K109,0)</f>
        <v>0</v>
      </c>
      <c r="BI109" s="178">
        <f>IF(O109="nulová",K109,0)</f>
        <v>0</v>
      </c>
      <c r="BJ109" s="15" t="s">
        <v>82</v>
      </c>
      <c r="BK109" s="178">
        <f>ROUND(P109*H109,2)</f>
        <v>0</v>
      </c>
      <c r="BL109" s="15" t="s">
        <v>422</v>
      </c>
      <c r="BM109" s="177" t="s">
        <v>451</v>
      </c>
    </row>
    <row r="110" spans="1:65" s="2" customFormat="1" ht="11.25">
      <c r="A110" s="32"/>
      <c r="B110" s="33"/>
      <c r="C110" s="34"/>
      <c r="D110" s="179" t="s">
        <v>139</v>
      </c>
      <c r="E110" s="34"/>
      <c r="F110" s="180" t="s">
        <v>450</v>
      </c>
      <c r="G110" s="34"/>
      <c r="H110" s="34"/>
      <c r="I110" s="181"/>
      <c r="J110" s="181"/>
      <c r="K110" s="34"/>
      <c r="L110" s="34"/>
      <c r="M110" s="37"/>
      <c r="N110" s="182"/>
      <c r="O110" s="183"/>
      <c r="P110" s="62"/>
      <c r="Q110" s="62"/>
      <c r="R110" s="62"/>
      <c r="S110" s="62"/>
      <c r="T110" s="62"/>
      <c r="U110" s="62"/>
      <c r="V110" s="62"/>
      <c r="W110" s="62"/>
      <c r="X110" s="62"/>
      <c r="Y110" s="63"/>
      <c r="Z110" s="32"/>
      <c r="AA110" s="32"/>
      <c r="AB110" s="32"/>
      <c r="AC110" s="32"/>
      <c r="AD110" s="32"/>
      <c r="AE110" s="32"/>
      <c r="AT110" s="15" t="s">
        <v>139</v>
      </c>
      <c r="AU110" s="15" t="s">
        <v>84</v>
      </c>
    </row>
    <row r="111" spans="1:65" s="2" customFormat="1" ht="11.25">
      <c r="A111" s="32"/>
      <c r="B111" s="33"/>
      <c r="C111" s="34"/>
      <c r="D111" s="207" t="s">
        <v>387</v>
      </c>
      <c r="E111" s="34"/>
      <c r="F111" s="208" t="s">
        <v>452</v>
      </c>
      <c r="G111" s="34"/>
      <c r="H111" s="34"/>
      <c r="I111" s="181"/>
      <c r="J111" s="181"/>
      <c r="K111" s="34"/>
      <c r="L111" s="34"/>
      <c r="M111" s="37"/>
      <c r="N111" s="182"/>
      <c r="O111" s="183"/>
      <c r="P111" s="62"/>
      <c r="Q111" s="62"/>
      <c r="R111" s="62"/>
      <c r="S111" s="62"/>
      <c r="T111" s="62"/>
      <c r="U111" s="62"/>
      <c r="V111" s="62"/>
      <c r="W111" s="62"/>
      <c r="X111" s="62"/>
      <c r="Y111" s="63"/>
      <c r="Z111" s="32"/>
      <c r="AA111" s="32"/>
      <c r="AB111" s="32"/>
      <c r="AC111" s="32"/>
      <c r="AD111" s="32"/>
      <c r="AE111" s="32"/>
      <c r="AT111" s="15" t="s">
        <v>387</v>
      </c>
      <c r="AU111" s="15" t="s">
        <v>84</v>
      </c>
    </row>
    <row r="112" spans="1:65" s="11" customFormat="1" ht="22.9" customHeight="1">
      <c r="B112" s="150"/>
      <c r="C112" s="151"/>
      <c r="D112" s="152" t="s">
        <v>73</v>
      </c>
      <c r="E112" s="205" t="s">
        <v>453</v>
      </c>
      <c r="F112" s="205" t="s">
        <v>454</v>
      </c>
      <c r="G112" s="151"/>
      <c r="H112" s="151"/>
      <c r="I112" s="154"/>
      <c r="J112" s="154"/>
      <c r="K112" s="206">
        <f>BK112</f>
        <v>0</v>
      </c>
      <c r="L112" s="151"/>
      <c r="M112" s="156"/>
      <c r="N112" s="157"/>
      <c r="O112" s="158"/>
      <c r="P112" s="158"/>
      <c r="Q112" s="159">
        <f>SUM(Q113:Q118)</f>
        <v>0</v>
      </c>
      <c r="R112" s="159">
        <f>SUM(R113:R118)</f>
        <v>0</v>
      </c>
      <c r="S112" s="158"/>
      <c r="T112" s="160">
        <f>SUM(T113:T118)</f>
        <v>0</v>
      </c>
      <c r="U112" s="158"/>
      <c r="V112" s="160">
        <f>SUM(V113:V118)</f>
        <v>0</v>
      </c>
      <c r="W112" s="158"/>
      <c r="X112" s="160">
        <f>SUM(X113:X118)</f>
        <v>0</v>
      </c>
      <c r="Y112" s="161"/>
      <c r="AR112" s="162" t="s">
        <v>221</v>
      </c>
      <c r="AT112" s="163" t="s">
        <v>73</v>
      </c>
      <c r="AU112" s="163" t="s">
        <v>82</v>
      </c>
      <c r="AY112" s="162" t="s">
        <v>130</v>
      </c>
      <c r="BK112" s="164">
        <f>SUM(BK113:BK118)</f>
        <v>0</v>
      </c>
    </row>
    <row r="113" spans="1:65" s="2" customFormat="1" ht="24.2" customHeight="1">
      <c r="A113" s="32"/>
      <c r="B113" s="33"/>
      <c r="C113" s="165" t="s">
        <v>213</v>
      </c>
      <c r="D113" s="165" t="s">
        <v>132</v>
      </c>
      <c r="E113" s="166" t="s">
        <v>455</v>
      </c>
      <c r="F113" s="167" t="s">
        <v>456</v>
      </c>
      <c r="G113" s="168" t="s">
        <v>421</v>
      </c>
      <c r="H113" s="169">
        <v>1</v>
      </c>
      <c r="I113" s="170"/>
      <c r="J113" s="170"/>
      <c r="K113" s="171">
        <f>ROUND(P113*H113,2)</f>
        <v>0</v>
      </c>
      <c r="L113" s="167" t="s">
        <v>384</v>
      </c>
      <c r="M113" s="37"/>
      <c r="N113" s="172" t="s">
        <v>20</v>
      </c>
      <c r="O113" s="173" t="s">
        <v>43</v>
      </c>
      <c r="P113" s="174">
        <f>I113+J113</f>
        <v>0</v>
      </c>
      <c r="Q113" s="174">
        <f>ROUND(I113*H113,2)</f>
        <v>0</v>
      </c>
      <c r="R113" s="174">
        <f>ROUND(J113*H113,2)</f>
        <v>0</v>
      </c>
      <c r="S113" s="62"/>
      <c r="T113" s="175">
        <f>S113*H113</f>
        <v>0</v>
      </c>
      <c r="U113" s="175">
        <v>0</v>
      </c>
      <c r="V113" s="175">
        <f>U113*H113</f>
        <v>0</v>
      </c>
      <c r="W113" s="175">
        <v>0</v>
      </c>
      <c r="X113" s="175">
        <f>W113*H113</f>
        <v>0</v>
      </c>
      <c r="Y113" s="176" t="s">
        <v>20</v>
      </c>
      <c r="Z113" s="32"/>
      <c r="AA113" s="32"/>
      <c r="AB113" s="32"/>
      <c r="AC113" s="32"/>
      <c r="AD113" s="32"/>
      <c r="AE113" s="32"/>
      <c r="AR113" s="177" t="s">
        <v>422</v>
      </c>
      <c r="AT113" s="177" t="s">
        <v>132</v>
      </c>
      <c r="AU113" s="177" t="s">
        <v>84</v>
      </c>
      <c r="AY113" s="15" t="s">
        <v>130</v>
      </c>
      <c r="BE113" s="178">
        <f>IF(O113="základní",K113,0)</f>
        <v>0</v>
      </c>
      <c r="BF113" s="178">
        <f>IF(O113="snížená",K113,0)</f>
        <v>0</v>
      </c>
      <c r="BG113" s="178">
        <f>IF(O113="zákl. přenesená",K113,0)</f>
        <v>0</v>
      </c>
      <c r="BH113" s="178">
        <f>IF(O113="sníž. přenesená",K113,0)</f>
        <v>0</v>
      </c>
      <c r="BI113" s="178">
        <f>IF(O113="nulová",K113,0)</f>
        <v>0</v>
      </c>
      <c r="BJ113" s="15" t="s">
        <v>82</v>
      </c>
      <c r="BK113" s="178">
        <f>ROUND(P113*H113,2)</f>
        <v>0</v>
      </c>
      <c r="BL113" s="15" t="s">
        <v>422</v>
      </c>
      <c r="BM113" s="177" t="s">
        <v>457</v>
      </c>
    </row>
    <row r="114" spans="1:65" s="2" customFormat="1" ht="11.25">
      <c r="A114" s="32"/>
      <c r="B114" s="33"/>
      <c r="C114" s="34"/>
      <c r="D114" s="179" t="s">
        <v>139</v>
      </c>
      <c r="E114" s="34"/>
      <c r="F114" s="180" t="s">
        <v>456</v>
      </c>
      <c r="G114" s="34"/>
      <c r="H114" s="34"/>
      <c r="I114" s="181"/>
      <c r="J114" s="181"/>
      <c r="K114" s="34"/>
      <c r="L114" s="34"/>
      <c r="M114" s="37"/>
      <c r="N114" s="182"/>
      <c r="O114" s="183"/>
      <c r="P114" s="62"/>
      <c r="Q114" s="62"/>
      <c r="R114" s="62"/>
      <c r="S114" s="62"/>
      <c r="T114" s="62"/>
      <c r="U114" s="62"/>
      <c r="V114" s="62"/>
      <c r="W114" s="62"/>
      <c r="X114" s="62"/>
      <c r="Y114" s="63"/>
      <c r="Z114" s="32"/>
      <c r="AA114" s="32"/>
      <c r="AB114" s="32"/>
      <c r="AC114" s="32"/>
      <c r="AD114" s="32"/>
      <c r="AE114" s="32"/>
      <c r="AT114" s="15" t="s">
        <v>139</v>
      </c>
      <c r="AU114" s="15" t="s">
        <v>84</v>
      </c>
    </row>
    <row r="115" spans="1:65" s="2" customFormat="1" ht="11.25">
      <c r="A115" s="32"/>
      <c r="B115" s="33"/>
      <c r="C115" s="34"/>
      <c r="D115" s="207" t="s">
        <v>387</v>
      </c>
      <c r="E115" s="34"/>
      <c r="F115" s="208" t="s">
        <v>458</v>
      </c>
      <c r="G115" s="34"/>
      <c r="H115" s="34"/>
      <c r="I115" s="181"/>
      <c r="J115" s="181"/>
      <c r="K115" s="34"/>
      <c r="L115" s="34"/>
      <c r="M115" s="37"/>
      <c r="N115" s="182"/>
      <c r="O115" s="183"/>
      <c r="P115" s="62"/>
      <c r="Q115" s="62"/>
      <c r="R115" s="62"/>
      <c r="S115" s="62"/>
      <c r="T115" s="62"/>
      <c r="U115" s="62"/>
      <c r="V115" s="62"/>
      <c r="W115" s="62"/>
      <c r="X115" s="62"/>
      <c r="Y115" s="63"/>
      <c r="Z115" s="32"/>
      <c r="AA115" s="32"/>
      <c r="AB115" s="32"/>
      <c r="AC115" s="32"/>
      <c r="AD115" s="32"/>
      <c r="AE115" s="32"/>
      <c r="AT115" s="15" t="s">
        <v>387</v>
      </c>
      <c r="AU115" s="15" t="s">
        <v>84</v>
      </c>
    </row>
    <row r="116" spans="1:65" s="2" customFormat="1" ht="24.2" customHeight="1">
      <c r="A116" s="32"/>
      <c r="B116" s="33"/>
      <c r="C116" s="165" t="s">
        <v>225</v>
      </c>
      <c r="D116" s="165" t="s">
        <v>132</v>
      </c>
      <c r="E116" s="166" t="s">
        <v>459</v>
      </c>
      <c r="F116" s="167" t="s">
        <v>460</v>
      </c>
      <c r="G116" s="168" t="s">
        <v>421</v>
      </c>
      <c r="H116" s="169">
        <v>1</v>
      </c>
      <c r="I116" s="170"/>
      <c r="J116" s="170"/>
      <c r="K116" s="171">
        <f>ROUND(P116*H116,2)</f>
        <v>0</v>
      </c>
      <c r="L116" s="167" t="s">
        <v>384</v>
      </c>
      <c r="M116" s="37"/>
      <c r="N116" s="172" t="s">
        <v>20</v>
      </c>
      <c r="O116" s="173" t="s">
        <v>43</v>
      </c>
      <c r="P116" s="174">
        <f>I116+J116</f>
        <v>0</v>
      </c>
      <c r="Q116" s="174">
        <f>ROUND(I116*H116,2)</f>
        <v>0</v>
      </c>
      <c r="R116" s="174">
        <f>ROUND(J116*H116,2)</f>
        <v>0</v>
      </c>
      <c r="S116" s="62"/>
      <c r="T116" s="175">
        <f>S116*H116</f>
        <v>0</v>
      </c>
      <c r="U116" s="175">
        <v>0</v>
      </c>
      <c r="V116" s="175">
        <f>U116*H116</f>
        <v>0</v>
      </c>
      <c r="W116" s="175">
        <v>0</v>
      </c>
      <c r="X116" s="175">
        <f>W116*H116</f>
        <v>0</v>
      </c>
      <c r="Y116" s="176" t="s">
        <v>20</v>
      </c>
      <c r="Z116" s="32"/>
      <c r="AA116" s="32"/>
      <c r="AB116" s="32"/>
      <c r="AC116" s="32"/>
      <c r="AD116" s="32"/>
      <c r="AE116" s="32"/>
      <c r="AR116" s="177" t="s">
        <v>422</v>
      </c>
      <c r="AT116" s="177" t="s">
        <v>132</v>
      </c>
      <c r="AU116" s="177" t="s">
        <v>84</v>
      </c>
      <c r="AY116" s="15" t="s">
        <v>130</v>
      </c>
      <c r="BE116" s="178">
        <f>IF(O116="základní",K116,0)</f>
        <v>0</v>
      </c>
      <c r="BF116" s="178">
        <f>IF(O116="snížená",K116,0)</f>
        <v>0</v>
      </c>
      <c r="BG116" s="178">
        <f>IF(O116="zákl. přenesená",K116,0)</f>
        <v>0</v>
      </c>
      <c r="BH116" s="178">
        <f>IF(O116="sníž. přenesená",K116,0)</f>
        <v>0</v>
      </c>
      <c r="BI116" s="178">
        <f>IF(O116="nulová",K116,0)</f>
        <v>0</v>
      </c>
      <c r="BJ116" s="15" t="s">
        <v>82</v>
      </c>
      <c r="BK116" s="178">
        <f>ROUND(P116*H116,2)</f>
        <v>0</v>
      </c>
      <c r="BL116" s="15" t="s">
        <v>422</v>
      </c>
      <c r="BM116" s="177" t="s">
        <v>461</v>
      </c>
    </row>
    <row r="117" spans="1:65" s="2" customFormat="1" ht="11.25">
      <c r="A117" s="32"/>
      <c r="B117" s="33"/>
      <c r="C117" s="34"/>
      <c r="D117" s="179" t="s">
        <v>139</v>
      </c>
      <c r="E117" s="34"/>
      <c r="F117" s="180" t="s">
        <v>460</v>
      </c>
      <c r="G117" s="34"/>
      <c r="H117" s="34"/>
      <c r="I117" s="181"/>
      <c r="J117" s="181"/>
      <c r="K117" s="34"/>
      <c r="L117" s="34"/>
      <c r="M117" s="37"/>
      <c r="N117" s="182"/>
      <c r="O117" s="183"/>
      <c r="P117" s="62"/>
      <c r="Q117" s="62"/>
      <c r="R117" s="62"/>
      <c r="S117" s="62"/>
      <c r="T117" s="62"/>
      <c r="U117" s="62"/>
      <c r="V117" s="62"/>
      <c r="W117" s="62"/>
      <c r="X117" s="62"/>
      <c r="Y117" s="63"/>
      <c r="Z117" s="32"/>
      <c r="AA117" s="32"/>
      <c r="AB117" s="32"/>
      <c r="AC117" s="32"/>
      <c r="AD117" s="32"/>
      <c r="AE117" s="32"/>
      <c r="AT117" s="15" t="s">
        <v>139</v>
      </c>
      <c r="AU117" s="15" t="s">
        <v>84</v>
      </c>
    </row>
    <row r="118" spans="1:65" s="2" customFormat="1" ht="11.25">
      <c r="A118" s="32"/>
      <c r="B118" s="33"/>
      <c r="C118" s="34"/>
      <c r="D118" s="207" t="s">
        <v>387</v>
      </c>
      <c r="E118" s="34"/>
      <c r="F118" s="208" t="s">
        <v>462</v>
      </c>
      <c r="G118" s="34"/>
      <c r="H118" s="34"/>
      <c r="I118" s="181"/>
      <c r="J118" s="181"/>
      <c r="K118" s="34"/>
      <c r="L118" s="34"/>
      <c r="M118" s="37"/>
      <c r="N118" s="195"/>
      <c r="O118" s="196"/>
      <c r="P118" s="197"/>
      <c r="Q118" s="197"/>
      <c r="R118" s="197"/>
      <c r="S118" s="197"/>
      <c r="T118" s="197"/>
      <c r="U118" s="197"/>
      <c r="V118" s="197"/>
      <c r="W118" s="197"/>
      <c r="X118" s="197"/>
      <c r="Y118" s="198"/>
      <c r="Z118" s="32"/>
      <c r="AA118" s="32"/>
      <c r="AB118" s="32"/>
      <c r="AC118" s="32"/>
      <c r="AD118" s="32"/>
      <c r="AE118" s="32"/>
      <c r="AT118" s="15" t="s">
        <v>387</v>
      </c>
      <c r="AU118" s="15" t="s">
        <v>84</v>
      </c>
    </row>
    <row r="119" spans="1:65" s="2" customFormat="1" ht="6.95" customHeight="1">
      <c r="A119" s="32"/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37"/>
      <c r="N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</sheetData>
  <sheetProtection algorithmName="SHA-512" hashValue="mmq//CI7sKyZ/XsqzLHAROxkTWtGqGPmB05FU1uAxALrtV8OB1WEuRzUbjR80Bx/oMOllzQf1kuuX64kb9rgsQ==" saltValue="J0KB0li6tfIIs/h+J940S7Qs0O2Jh5ENUnfzylPm83EMkjZmEtn64z3nBPvV3pqO862kgsv8PAEHs4X5m+n8Xw==" spinCount="100000" sheet="1" objects="1" scenarios="1" formatColumns="0" formatRows="0" autoFilter="0"/>
  <autoFilter ref="C85:L118"/>
  <mergeCells count="9">
    <mergeCell ref="E52:H52"/>
    <mergeCell ref="E76:H76"/>
    <mergeCell ref="E78:H78"/>
    <mergeCell ref="M2:Z2"/>
    <mergeCell ref="E7:H7"/>
    <mergeCell ref="E9:H9"/>
    <mergeCell ref="E18:H18"/>
    <mergeCell ref="E27:H27"/>
    <mergeCell ref="E50:H50"/>
  </mergeCells>
  <hyperlinks>
    <hyperlink ref="F91" r:id="rId1"/>
    <hyperlink ref="F94" r:id="rId2"/>
    <hyperlink ref="F97" r:id="rId3"/>
    <hyperlink ref="F100" r:id="rId4"/>
    <hyperlink ref="F104" r:id="rId5"/>
    <hyperlink ref="F107" r:id="rId6"/>
    <hyperlink ref="F111" r:id="rId7"/>
    <hyperlink ref="F115" r:id="rId8"/>
    <hyperlink ref="F118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s="1" customFormat="1" ht="37.5" customHeight="1"/>
    <row r="2" spans="2:11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3" customFormat="1" ht="45" customHeight="1">
      <c r="B3" s="214"/>
      <c r="C3" s="342" t="s">
        <v>463</v>
      </c>
      <c r="D3" s="342"/>
      <c r="E3" s="342"/>
      <c r="F3" s="342"/>
      <c r="G3" s="342"/>
      <c r="H3" s="342"/>
      <c r="I3" s="342"/>
      <c r="J3" s="342"/>
      <c r="K3" s="215"/>
    </row>
    <row r="4" spans="2:11" s="1" customFormat="1" ht="25.5" customHeight="1">
      <c r="B4" s="216"/>
      <c r="C4" s="347" t="s">
        <v>464</v>
      </c>
      <c r="D4" s="347"/>
      <c r="E4" s="347"/>
      <c r="F4" s="347"/>
      <c r="G4" s="347"/>
      <c r="H4" s="347"/>
      <c r="I4" s="347"/>
      <c r="J4" s="347"/>
      <c r="K4" s="217"/>
    </row>
    <row r="5" spans="2:11" s="1" customFormat="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s="1" customFormat="1" ht="15" customHeight="1">
      <c r="B6" s="216"/>
      <c r="C6" s="346" t="s">
        <v>465</v>
      </c>
      <c r="D6" s="346"/>
      <c r="E6" s="346"/>
      <c r="F6" s="346"/>
      <c r="G6" s="346"/>
      <c r="H6" s="346"/>
      <c r="I6" s="346"/>
      <c r="J6" s="346"/>
      <c r="K6" s="217"/>
    </row>
    <row r="7" spans="2:11" s="1" customFormat="1" ht="15" customHeight="1">
      <c r="B7" s="220"/>
      <c r="C7" s="346" t="s">
        <v>466</v>
      </c>
      <c r="D7" s="346"/>
      <c r="E7" s="346"/>
      <c r="F7" s="346"/>
      <c r="G7" s="346"/>
      <c r="H7" s="346"/>
      <c r="I7" s="346"/>
      <c r="J7" s="346"/>
      <c r="K7" s="217"/>
    </row>
    <row r="8" spans="2:11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s="1" customFormat="1" ht="15" customHeight="1">
      <c r="B9" s="220"/>
      <c r="C9" s="346" t="s">
        <v>467</v>
      </c>
      <c r="D9" s="346"/>
      <c r="E9" s="346"/>
      <c r="F9" s="346"/>
      <c r="G9" s="346"/>
      <c r="H9" s="346"/>
      <c r="I9" s="346"/>
      <c r="J9" s="346"/>
      <c r="K9" s="217"/>
    </row>
    <row r="10" spans="2:11" s="1" customFormat="1" ht="15" customHeight="1">
      <c r="B10" s="220"/>
      <c r="C10" s="219"/>
      <c r="D10" s="346" t="s">
        <v>468</v>
      </c>
      <c r="E10" s="346"/>
      <c r="F10" s="346"/>
      <c r="G10" s="346"/>
      <c r="H10" s="346"/>
      <c r="I10" s="346"/>
      <c r="J10" s="346"/>
      <c r="K10" s="217"/>
    </row>
    <row r="11" spans="2:11" s="1" customFormat="1" ht="15" customHeight="1">
      <c r="B11" s="220"/>
      <c r="C11" s="221"/>
      <c r="D11" s="346" t="s">
        <v>469</v>
      </c>
      <c r="E11" s="346"/>
      <c r="F11" s="346"/>
      <c r="G11" s="346"/>
      <c r="H11" s="346"/>
      <c r="I11" s="346"/>
      <c r="J11" s="346"/>
      <c r="K11" s="217"/>
    </row>
    <row r="12" spans="2:11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s="1" customFormat="1" ht="15" customHeight="1">
      <c r="B13" s="220"/>
      <c r="C13" s="221"/>
      <c r="D13" s="222" t="s">
        <v>470</v>
      </c>
      <c r="E13" s="219"/>
      <c r="F13" s="219"/>
      <c r="G13" s="219"/>
      <c r="H13" s="219"/>
      <c r="I13" s="219"/>
      <c r="J13" s="219"/>
      <c r="K13" s="217"/>
    </row>
    <row r="14" spans="2:11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s="1" customFormat="1" ht="15" customHeight="1">
      <c r="B15" s="220"/>
      <c r="C15" s="221"/>
      <c r="D15" s="346" t="s">
        <v>471</v>
      </c>
      <c r="E15" s="346"/>
      <c r="F15" s="346"/>
      <c r="G15" s="346"/>
      <c r="H15" s="346"/>
      <c r="I15" s="346"/>
      <c r="J15" s="346"/>
      <c r="K15" s="217"/>
    </row>
    <row r="16" spans="2:11" s="1" customFormat="1" ht="15" customHeight="1">
      <c r="B16" s="220"/>
      <c r="C16" s="221"/>
      <c r="D16" s="346" t="s">
        <v>472</v>
      </c>
      <c r="E16" s="346"/>
      <c r="F16" s="346"/>
      <c r="G16" s="346"/>
      <c r="H16" s="346"/>
      <c r="I16" s="346"/>
      <c r="J16" s="346"/>
      <c r="K16" s="217"/>
    </row>
    <row r="17" spans="2:11" s="1" customFormat="1" ht="15" customHeight="1">
      <c r="B17" s="220"/>
      <c r="C17" s="221"/>
      <c r="D17" s="346" t="s">
        <v>473</v>
      </c>
      <c r="E17" s="346"/>
      <c r="F17" s="346"/>
      <c r="G17" s="346"/>
      <c r="H17" s="346"/>
      <c r="I17" s="346"/>
      <c r="J17" s="346"/>
      <c r="K17" s="217"/>
    </row>
    <row r="18" spans="2:11" s="1" customFormat="1" ht="15" customHeight="1">
      <c r="B18" s="220"/>
      <c r="C18" s="221"/>
      <c r="D18" s="221"/>
      <c r="E18" s="223" t="s">
        <v>81</v>
      </c>
      <c r="F18" s="346" t="s">
        <v>474</v>
      </c>
      <c r="G18" s="346"/>
      <c r="H18" s="346"/>
      <c r="I18" s="346"/>
      <c r="J18" s="346"/>
      <c r="K18" s="217"/>
    </row>
    <row r="19" spans="2:11" s="1" customFormat="1" ht="15" customHeight="1">
      <c r="B19" s="220"/>
      <c r="C19" s="221"/>
      <c r="D19" s="221"/>
      <c r="E19" s="223" t="s">
        <v>475</v>
      </c>
      <c r="F19" s="346" t="s">
        <v>476</v>
      </c>
      <c r="G19" s="346"/>
      <c r="H19" s="346"/>
      <c r="I19" s="346"/>
      <c r="J19" s="346"/>
      <c r="K19" s="217"/>
    </row>
    <row r="20" spans="2:11" s="1" customFormat="1" ht="15" customHeight="1">
      <c r="B20" s="220"/>
      <c r="C20" s="221"/>
      <c r="D20" s="221"/>
      <c r="E20" s="223" t="s">
        <v>477</v>
      </c>
      <c r="F20" s="346" t="s">
        <v>478</v>
      </c>
      <c r="G20" s="346"/>
      <c r="H20" s="346"/>
      <c r="I20" s="346"/>
      <c r="J20" s="346"/>
      <c r="K20" s="217"/>
    </row>
    <row r="21" spans="2:11" s="1" customFormat="1" ht="15" customHeight="1">
      <c r="B21" s="220"/>
      <c r="C21" s="221"/>
      <c r="D21" s="221"/>
      <c r="E21" s="223" t="s">
        <v>479</v>
      </c>
      <c r="F21" s="346" t="s">
        <v>480</v>
      </c>
      <c r="G21" s="346"/>
      <c r="H21" s="346"/>
      <c r="I21" s="346"/>
      <c r="J21" s="346"/>
      <c r="K21" s="217"/>
    </row>
    <row r="22" spans="2:11" s="1" customFormat="1" ht="15" customHeight="1">
      <c r="B22" s="220"/>
      <c r="C22" s="221"/>
      <c r="D22" s="221"/>
      <c r="E22" s="223" t="s">
        <v>127</v>
      </c>
      <c r="F22" s="346" t="s">
        <v>128</v>
      </c>
      <c r="G22" s="346"/>
      <c r="H22" s="346"/>
      <c r="I22" s="346"/>
      <c r="J22" s="346"/>
      <c r="K22" s="217"/>
    </row>
    <row r="23" spans="2:11" s="1" customFormat="1" ht="15" customHeight="1">
      <c r="B23" s="220"/>
      <c r="C23" s="221"/>
      <c r="D23" s="221"/>
      <c r="E23" s="223" t="s">
        <v>481</v>
      </c>
      <c r="F23" s="346" t="s">
        <v>482</v>
      </c>
      <c r="G23" s="346"/>
      <c r="H23" s="346"/>
      <c r="I23" s="346"/>
      <c r="J23" s="346"/>
      <c r="K23" s="217"/>
    </row>
    <row r="24" spans="2:11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s="1" customFormat="1" ht="15" customHeight="1">
      <c r="B25" s="220"/>
      <c r="C25" s="346" t="s">
        <v>483</v>
      </c>
      <c r="D25" s="346"/>
      <c r="E25" s="346"/>
      <c r="F25" s="346"/>
      <c r="G25" s="346"/>
      <c r="H25" s="346"/>
      <c r="I25" s="346"/>
      <c r="J25" s="346"/>
      <c r="K25" s="217"/>
    </row>
    <row r="26" spans="2:11" s="1" customFormat="1" ht="15" customHeight="1">
      <c r="B26" s="220"/>
      <c r="C26" s="346" t="s">
        <v>484</v>
      </c>
      <c r="D26" s="346"/>
      <c r="E26" s="346"/>
      <c r="F26" s="346"/>
      <c r="G26" s="346"/>
      <c r="H26" s="346"/>
      <c r="I26" s="346"/>
      <c r="J26" s="346"/>
      <c r="K26" s="217"/>
    </row>
    <row r="27" spans="2:11" s="1" customFormat="1" ht="15" customHeight="1">
      <c r="B27" s="220"/>
      <c r="C27" s="219"/>
      <c r="D27" s="346" t="s">
        <v>485</v>
      </c>
      <c r="E27" s="346"/>
      <c r="F27" s="346"/>
      <c r="G27" s="346"/>
      <c r="H27" s="346"/>
      <c r="I27" s="346"/>
      <c r="J27" s="346"/>
      <c r="K27" s="217"/>
    </row>
    <row r="28" spans="2:11" s="1" customFormat="1" ht="15" customHeight="1">
      <c r="B28" s="220"/>
      <c r="C28" s="221"/>
      <c r="D28" s="346" t="s">
        <v>486</v>
      </c>
      <c r="E28" s="346"/>
      <c r="F28" s="346"/>
      <c r="G28" s="346"/>
      <c r="H28" s="346"/>
      <c r="I28" s="346"/>
      <c r="J28" s="346"/>
      <c r="K28" s="217"/>
    </row>
    <row r="29" spans="2:11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s="1" customFormat="1" ht="15" customHeight="1">
      <c r="B30" s="220"/>
      <c r="C30" s="221"/>
      <c r="D30" s="346" t="s">
        <v>487</v>
      </c>
      <c r="E30" s="346"/>
      <c r="F30" s="346"/>
      <c r="G30" s="346"/>
      <c r="H30" s="346"/>
      <c r="I30" s="346"/>
      <c r="J30" s="346"/>
      <c r="K30" s="217"/>
    </row>
    <row r="31" spans="2:11" s="1" customFormat="1" ht="15" customHeight="1">
      <c r="B31" s="220"/>
      <c r="C31" s="221"/>
      <c r="D31" s="346" t="s">
        <v>488</v>
      </c>
      <c r="E31" s="346"/>
      <c r="F31" s="346"/>
      <c r="G31" s="346"/>
      <c r="H31" s="346"/>
      <c r="I31" s="346"/>
      <c r="J31" s="346"/>
      <c r="K31" s="217"/>
    </row>
    <row r="32" spans="2:11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s="1" customFormat="1" ht="15" customHeight="1">
      <c r="B33" s="220"/>
      <c r="C33" s="221"/>
      <c r="D33" s="346" t="s">
        <v>489</v>
      </c>
      <c r="E33" s="346"/>
      <c r="F33" s="346"/>
      <c r="G33" s="346"/>
      <c r="H33" s="346"/>
      <c r="I33" s="346"/>
      <c r="J33" s="346"/>
      <c r="K33" s="217"/>
    </row>
    <row r="34" spans="2:11" s="1" customFormat="1" ht="15" customHeight="1">
      <c r="B34" s="220"/>
      <c r="C34" s="221"/>
      <c r="D34" s="346" t="s">
        <v>490</v>
      </c>
      <c r="E34" s="346"/>
      <c r="F34" s="346"/>
      <c r="G34" s="346"/>
      <c r="H34" s="346"/>
      <c r="I34" s="346"/>
      <c r="J34" s="346"/>
      <c r="K34" s="217"/>
    </row>
    <row r="35" spans="2:11" s="1" customFormat="1" ht="15" customHeight="1">
      <c r="B35" s="220"/>
      <c r="C35" s="221"/>
      <c r="D35" s="346" t="s">
        <v>491</v>
      </c>
      <c r="E35" s="346"/>
      <c r="F35" s="346"/>
      <c r="G35" s="346"/>
      <c r="H35" s="346"/>
      <c r="I35" s="346"/>
      <c r="J35" s="346"/>
      <c r="K35" s="217"/>
    </row>
    <row r="36" spans="2:11" s="1" customFormat="1" ht="15" customHeight="1">
      <c r="B36" s="220"/>
      <c r="C36" s="221"/>
      <c r="D36" s="219"/>
      <c r="E36" s="222" t="s">
        <v>110</v>
      </c>
      <c r="F36" s="219"/>
      <c r="G36" s="346" t="s">
        <v>492</v>
      </c>
      <c r="H36" s="346"/>
      <c r="I36" s="346"/>
      <c r="J36" s="346"/>
      <c r="K36" s="217"/>
    </row>
    <row r="37" spans="2:11" s="1" customFormat="1" ht="30.75" customHeight="1">
      <c r="B37" s="220"/>
      <c r="C37" s="221"/>
      <c r="D37" s="219"/>
      <c r="E37" s="222" t="s">
        <v>493</v>
      </c>
      <c r="F37" s="219"/>
      <c r="G37" s="346" t="s">
        <v>494</v>
      </c>
      <c r="H37" s="346"/>
      <c r="I37" s="346"/>
      <c r="J37" s="346"/>
      <c r="K37" s="217"/>
    </row>
    <row r="38" spans="2:11" s="1" customFormat="1" ht="15" customHeight="1">
      <c r="B38" s="220"/>
      <c r="C38" s="221"/>
      <c r="D38" s="219"/>
      <c r="E38" s="222" t="s">
        <v>53</v>
      </c>
      <c r="F38" s="219"/>
      <c r="G38" s="346" t="s">
        <v>495</v>
      </c>
      <c r="H38" s="346"/>
      <c r="I38" s="346"/>
      <c r="J38" s="346"/>
      <c r="K38" s="217"/>
    </row>
    <row r="39" spans="2:11" s="1" customFormat="1" ht="15" customHeight="1">
      <c r="B39" s="220"/>
      <c r="C39" s="221"/>
      <c r="D39" s="219"/>
      <c r="E39" s="222" t="s">
        <v>54</v>
      </c>
      <c r="F39" s="219"/>
      <c r="G39" s="346" t="s">
        <v>496</v>
      </c>
      <c r="H39" s="346"/>
      <c r="I39" s="346"/>
      <c r="J39" s="346"/>
      <c r="K39" s="217"/>
    </row>
    <row r="40" spans="2:11" s="1" customFormat="1" ht="15" customHeight="1">
      <c r="B40" s="220"/>
      <c r="C40" s="221"/>
      <c r="D40" s="219"/>
      <c r="E40" s="222" t="s">
        <v>111</v>
      </c>
      <c r="F40" s="219"/>
      <c r="G40" s="346" t="s">
        <v>497</v>
      </c>
      <c r="H40" s="346"/>
      <c r="I40" s="346"/>
      <c r="J40" s="346"/>
      <c r="K40" s="217"/>
    </row>
    <row r="41" spans="2:11" s="1" customFormat="1" ht="15" customHeight="1">
      <c r="B41" s="220"/>
      <c r="C41" s="221"/>
      <c r="D41" s="219"/>
      <c r="E41" s="222" t="s">
        <v>112</v>
      </c>
      <c r="F41" s="219"/>
      <c r="G41" s="346" t="s">
        <v>498</v>
      </c>
      <c r="H41" s="346"/>
      <c r="I41" s="346"/>
      <c r="J41" s="346"/>
      <c r="K41" s="217"/>
    </row>
    <row r="42" spans="2:11" s="1" customFormat="1" ht="15" customHeight="1">
      <c r="B42" s="220"/>
      <c r="C42" s="221"/>
      <c r="D42" s="219"/>
      <c r="E42" s="222" t="s">
        <v>499</v>
      </c>
      <c r="F42" s="219"/>
      <c r="G42" s="346" t="s">
        <v>500</v>
      </c>
      <c r="H42" s="346"/>
      <c r="I42" s="346"/>
      <c r="J42" s="346"/>
      <c r="K42" s="217"/>
    </row>
    <row r="43" spans="2:11" s="1" customFormat="1" ht="15" customHeight="1">
      <c r="B43" s="220"/>
      <c r="C43" s="221"/>
      <c r="D43" s="219"/>
      <c r="E43" s="222"/>
      <c r="F43" s="219"/>
      <c r="G43" s="346" t="s">
        <v>501</v>
      </c>
      <c r="H43" s="346"/>
      <c r="I43" s="346"/>
      <c r="J43" s="346"/>
      <c r="K43" s="217"/>
    </row>
    <row r="44" spans="2:11" s="1" customFormat="1" ht="15" customHeight="1">
      <c r="B44" s="220"/>
      <c r="C44" s="221"/>
      <c r="D44" s="219"/>
      <c r="E44" s="222" t="s">
        <v>502</v>
      </c>
      <c r="F44" s="219"/>
      <c r="G44" s="346" t="s">
        <v>503</v>
      </c>
      <c r="H44" s="346"/>
      <c r="I44" s="346"/>
      <c r="J44" s="346"/>
      <c r="K44" s="217"/>
    </row>
    <row r="45" spans="2:11" s="1" customFormat="1" ht="15" customHeight="1">
      <c r="B45" s="220"/>
      <c r="C45" s="221"/>
      <c r="D45" s="219"/>
      <c r="E45" s="222" t="s">
        <v>115</v>
      </c>
      <c r="F45" s="219"/>
      <c r="G45" s="346" t="s">
        <v>504</v>
      </c>
      <c r="H45" s="346"/>
      <c r="I45" s="346"/>
      <c r="J45" s="346"/>
      <c r="K45" s="217"/>
    </row>
    <row r="46" spans="2:11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s="1" customFormat="1" ht="15" customHeight="1">
      <c r="B47" s="220"/>
      <c r="C47" s="221"/>
      <c r="D47" s="346" t="s">
        <v>505</v>
      </c>
      <c r="E47" s="346"/>
      <c r="F47" s="346"/>
      <c r="G47" s="346"/>
      <c r="H47" s="346"/>
      <c r="I47" s="346"/>
      <c r="J47" s="346"/>
      <c r="K47" s="217"/>
    </row>
    <row r="48" spans="2:11" s="1" customFormat="1" ht="15" customHeight="1">
      <c r="B48" s="220"/>
      <c r="C48" s="221"/>
      <c r="D48" s="221"/>
      <c r="E48" s="346" t="s">
        <v>506</v>
      </c>
      <c r="F48" s="346"/>
      <c r="G48" s="346"/>
      <c r="H48" s="346"/>
      <c r="I48" s="346"/>
      <c r="J48" s="346"/>
      <c r="K48" s="217"/>
    </row>
    <row r="49" spans="2:11" s="1" customFormat="1" ht="15" customHeight="1">
      <c r="B49" s="220"/>
      <c r="C49" s="221"/>
      <c r="D49" s="221"/>
      <c r="E49" s="346" t="s">
        <v>507</v>
      </c>
      <c r="F49" s="346"/>
      <c r="G49" s="346"/>
      <c r="H49" s="346"/>
      <c r="I49" s="346"/>
      <c r="J49" s="346"/>
      <c r="K49" s="217"/>
    </row>
    <row r="50" spans="2:11" s="1" customFormat="1" ht="15" customHeight="1">
      <c r="B50" s="220"/>
      <c r="C50" s="221"/>
      <c r="D50" s="221"/>
      <c r="E50" s="346" t="s">
        <v>508</v>
      </c>
      <c r="F50" s="346"/>
      <c r="G50" s="346"/>
      <c r="H50" s="346"/>
      <c r="I50" s="346"/>
      <c r="J50" s="346"/>
      <c r="K50" s="217"/>
    </row>
    <row r="51" spans="2:11" s="1" customFormat="1" ht="15" customHeight="1">
      <c r="B51" s="220"/>
      <c r="C51" s="221"/>
      <c r="D51" s="346" t="s">
        <v>509</v>
      </c>
      <c r="E51" s="346"/>
      <c r="F51" s="346"/>
      <c r="G51" s="346"/>
      <c r="H51" s="346"/>
      <c r="I51" s="346"/>
      <c r="J51" s="346"/>
      <c r="K51" s="217"/>
    </row>
    <row r="52" spans="2:11" s="1" customFormat="1" ht="25.5" customHeight="1">
      <c r="B52" s="216"/>
      <c r="C52" s="347" t="s">
        <v>510</v>
      </c>
      <c r="D52" s="347"/>
      <c r="E52" s="347"/>
      <c r="F52" s="347"/>
      <c r="G52" s="347"/>
      <c r="H52" s="347"/>
      <c r="I52" s="347"/>
      <c r="J52" s="347"/>
      <c r="K52" s="217"/>
    </row>
    <row r="53" spans="2:11" s="1" customFormat="1" ht="5.25" customHeight="1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s="1" customFormat="1" ht="15" customHeight="1">
      <c r="B54" s="216"/>
      <c r="C54" s="346" t="s">
        <v>511</v>
      </c>
      <c r="D54" s="346"/>
      <c r="E54" s="346"/>
      <c r="F54" s="346"/>
      <c r="G54" s="346"/>
      <c r="H54" s="346"/>
      <c r="I54" s="346"/>
      <c r="J54" s="346"/>
      <c r="K54" s="217"/>
    </row>
    <row r="55" spans="2:11" s="1" customFormat="1" ht="15" customHeight="1">
      <c r="B55" s="216"/>
      <c r="C55" s="346" t="s">
        <v>512</v>
      </c>
      <c r="D55" s="346"/>
      <c r="E55" s="346"/>
      <c r="F55" s="346"/>
      <c r="G55" s="346"/>
      <c r="H55" s="346"/>
      <c r="I55" s="346"/>
      <c r="J55" s="346"/>
      <c r="K55" s="217"/>
    </row>
    <row r="56" spans="2:11" s="1" customFormat="1" ht="12.75" customHeight="1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s="1" customFormat="1" ht="15" customHeight="1">
      <c r="B57" s="216"/>
      <c r="C57" s="346" t="s">
        <v>513</v>
      </c>
      <c r="D57" s="346"/>
      <c r="E57" s="346"/>
      <c r="F57" s="346"/>
      <c r="G57" s="346"/>
      <c r="H57" s="346"/>
      <c r="I57" s="346"/>
      <c r="J57" s="346"/>
      <c r="K57" s="217"/>
    </row>
    <row r="58" spans="2:11" s="1" customFormat="1" ht="15" customHeight="1">
      <c r="B58" s="216"/>
      <c r="C58" s="221"/>
      <c r="D58" s="346" t="s">
        <v>514</v>
      </c>
      <c r="E58" s="346"/>
      <c r="F58" s="346"/>
      <c r="G58" s="346"/>
      <c r="H58" s="346"/>
      <c r="I58" s="346"/>
      <c r="J58" s="346"/>
      <c r="K58" s="217"/>
    </row>
    <row r="59" spans="2:11" s="1" customFormat="1" ht="15" customHeight="1">
      <c r="B59" s="216"/>
      <c r="C59" s="221"/>
      <c r="D59" s="346" t="s">
        <v>515</v>
      </c>
      <c r="E59" s="346"/>
      <c r="F59" s="346"/>
      <c r="G59" s="346"/>
      <c r="H59" s="346"/>
      <c r="I59" s="346"/>
      <c r="J59" s="346"/>
      <c r="K59" s="217"/>
    </row>
    <row r="60" spans="2:11" s="1" customFormat="1" ht="15" customHeight="1">
      <c r="B60" s="216"/>
      <c r="C60" s="221"/>
      <c r="D60" s="346" t="s">
        <v>516</v>
      </c>
      <c r="E60" s="346"/>
      <c r="F60" s="346"/>
      <c r="G60" s="346"/>
      <c r="H60" s="346"/>
      <c r="I60" s="346"/>
      <c r="J60" s="346"/>
      <c r="K60" s="217"/>
    </row>
    <row r="61" spans="2:11" s="1" customFormat="1" ht="15" customHeight="1">
      <c r="B61" s="216"/>
      <c r="C61" s="221"/>
      <c r="D61" s="346" t="s">
        <v>517</v>
      </c>
      <c r="E61" s="346"/>
      <c r="F61" s="346"/>
      <c r="G61" s="346"/>
      <c r="H61" s="346"/>
      <c r="I61" s="346"/>
      <c r="J61" s="346"/>
      <c r="K61" s="217"/>
    </row>
    <row r="62" spans="2:11" s="1" customFormat="1" ht="15" customHeight="1">
      <c r="B62" s="216"/>
      <c r="C62" s="221"/>
      <c r="D62" s="348" t="s">
        <v>518</v>
      </c>
      <c r="E62" s="348"/>
      <c r="F62" s="348"/>
      <c r="G62" s="348"/>
      <c r="H62" s="348"/>
      <c r="I62" s="348"/>
      <c r="J62" s="348"/>
      <c r="K62" s="217"/>
    </row>
    <row r="63" spans="2:11" s="1" customFormat="1" ht="15" customHeight="1">
      <c r="B63" s="216"/>
      <c r="C63" s="221"/>
      <c r="D63" s="346" t="s">
        <v>519</v>
      </c>
      <c r="E63" s="346"/>
      <c r="F63" s="346"/>
      <c r="G63" s="346"/>
      <c r="H63" s="346"/>
      <c r="I63" s="346"/>
      <c r="J63" s="346"/>
      <c r="K63" s="217"/>
    </row>
    <row r="64" spans="2:11" s="1" customFormat="1" ht="12.75" customHeight="1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s="1" customFormat="1" ht="15" customHeight="1">
      <c r="B65" s="216"/>
      <c r="C65" s="221"/>
      <c r="D65" s="346" t="s">
        <v>520</v>
      </c>
      <c r="E65" s="346"/>
      <c r="F65" s="346"/>
      <c r="G65" s="346"/>
      <c r="H65" s="346"/>
      <c r="I65" s="346"/>
      <c r="J65" s="346"/>
      <c r="K65" s="217"/>
    </row>
    <row r="66" spans="2:11" s="1" customFormat="1" ht="15" customHeight="1">
      <c r="B66" s="216"/>
      <c r="C66" s="221"/>
      <c r="D66" s="348" t="s">
        <v>521</v>
      </c>
      <c r="E66" s="348"/>
      <c r="F66" s="348"/>
      <c r="G66" s="348"/>
      <c r="H66" s="348"/>
      <c r="I66" s="348"/>
      <c r="J66" s="348"/>
      <c r="K66" s="217"/>
    </row>
    <row r="67" spans="2:11" s="1" customFormat="1" ht="15" customHeight="1">
      <c r="B67" s="216"/>
      <c r="C67" s="221"/>
      <c r="D67" s="346" t="s">
        <v>522</v>
      </c>
      <c r="E67" s="346"/>
      <c r="F67" s="346"/>
      <c r="G67" s="346"/>
      <c r="H67" s="346"/>
      <c r="I67" s="346"/>
      <c r="J67" s="346"/>
      <c r="K67" s="217"/>
    </row>
    <row r="68" spans="2:11" s="1" customFormat="1" ht="15" customHeight="1">
      <c r="B68" s="216"/>
      <c r="C68" s="221"/>
      <c r="D68" s="346" t="s">
        <v>523</v>
      </c>
      <c r="E68" s="346"/>
      <c r="F68" s="346"/>
      <c r="G68" s="346"/>
      <c r="H68" s="346"/>
      <c r="I68" s="346"/>
      <c r="J68" s="346"/>
      <c r="K68" s="217"/>
    </row>
    <row r="69" spans="2:11" s="1" customFormat="1" ht="15" customHeight="1">
      <c r="B69" s="216"/>
      <c r="C69" s="221"/>
      <c r="D69" s="346" t="s">
        <v>524</v>
      </c>
      <c r="E69" s="346"/>
      <c r="F69" s="346"/>
      <c r="G69" s="346"/>
      <c r="H69" s="346"/>
      <c r="I69" s="346"/>
      <c r="J69" s="346"/>
      <c r="K69" s="217"/>
    </row>
    <row r="70" spans="2:11" s="1" customFormat="1" ht="15" customHeight="1">
      <c r="B70" s="216"/>
      <c r="C70" s="221"/>
      <c r="D70" s="346" t="s">
        <v>525</v>
      </c>
      <c r="E70" s="346"/>
      <c r="F70" s="346"/>
      <c r="G70" s="346"/>
      <c r="H70" s="346"/>
      <c r="I70" s="346"/>
      <c r="J70" s="346"/>
      <c r="K70" s="217"/>
    </row>
    <row r="71" spans="2:1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pans="2:11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pans="2:11" s="1" customFormat="1" ht="45" customHeight="1">
      <c r="B75" s="233"/>
      <c r="C75" s="341" t="s">
        <v>526</v>
      </c>
      <c r="D75" s="341"/>
      <c r="E75" s="341"/>
      <c r="F75" s="341"/>
      <c r="G75" s="341"/>
      <c r="H75" s="341"/>
      <c r="I75" s="341"/>
      <c r="J75" s="341"/>
      <c r="K75" s="234"/>
    </row>
    <row r="76" spans="2:11" s="1" customFormat="1" ht="17.25" customHeight="1">
      <c r="B76" s="233"/>
      <c r="C76" s="235" t="s">
        <v>527</v>
      </c>
      <c r="D76" s="235"/>
      <c r="E76" s="235"/>
      <c r="F76" s="235" t="s">
        <v>528</v>
      </c>
      <c r="G76" s="236"/>
      <c r="H76" s="235" t="s">
        <v>54</v>
      </c>
      <c r="I76" s="235" t="s">
        <v>57</v>
      </c>
      <c r="J76" s="235" t="s">
        <v>529</v>
      </c>
      <c r="K76" s="234"/>
    </row>
    <row r="77" spans="2:11" s="1" customFormat="1" ht="17.25" customHeight="1">
      <c r="B77" s="233"/>
      <c r="C77" s="237" t="s">
        <v>530</v>
      </c>
      <c r="D77" s="237"/>
      <c r="E77" s="237"/>
      <c r="F77" s="238" t="s">
        <v>531</v>
      </c>
      <c r="G77" s="239"/>
      <c r="H77" s="237"/>
      <c r="I77" s="237"/>
      <c r="J77" s="237" t="s">
        <v>532</v>
      </c>
      <c r="K77" s="234"/>
    </row>
    <row r="78" spans="2:11" s="1" customFormat="1" ht="5.25" customHeight="1">
      <c r="B78" s="233"/>
      <c r="C78" s="240"/>
      <c r="D78" s="240"/>
      <c r="E78" s="240"/>
      <c r="F78" s="240"/>
      <c r="G78" s="241"/>
      <c r="H78" s="240"/>
      <c r="I78" s="240"/>
      <c r="J78" s="240"/>
      <c r="K78" s="234"/>
    </row>
    <row r="79" spans="2:11" s="1" customFormat="1" ht="15" customHeight="1">
      <c r="B79" s="233"/>
      <c r="C79" s="222" t="s">
        <v>53</v>
      </c>
      <c r="D79" s="242"/>
      <c r="E79" s="242"/>
      <c r="F79" s="243" t="s">
        <v>533</v>
      </c>
      <c r="G79" s="244"/>
      <c r="H79" s="222" t="s">
        <v>534</v>
      </c>
      <c r="I79" s="222" t="s">
        <v>535</v>
      </c>
      <c r="J79" s="222">
        <v>20</v>
      </c>
      <c r="K79" s="234"/>
    </row>
    <row r="80" spans="2:11" s="1" customFormat="1" ht="15" customHeight="1">
      <c r="B80" s="233"/>
      <c r="C80" s="222" t="s">
        <v>536</v>
      </c>
      <c r="D80" s="222"/>
      <c r="E80" s="222"/>
      <c r="F80" s="243" t="s">
        <v>533</v>
      </c>
      <c r="G80" s="244"/>
      <c r="H80" s="222" t="s">
        <v>537</v>
      </c>
      <c r="I80" s="222" t="s">
        <v>535</v>
      </c>
      <c r="J80" s="222">
        <v>120</v>
      </c>
      <c r="K80" s="234"/>
    </row>
    <row r="81" spans="2:11" s="1" customFormat="1" ht="15" customHeight="1">
      <c r="B81" s="245"/>
      <c r="C81" s="222" t="s">
        <v>538</v>
      </c>
      <c r="D81" s="222"/>
      <c r="E81" s="222"/>
      <c r="F81" s="243" t="s">
        <v>539</v>
      </c>
      <c r="G81" s="244"/>
      <c r="H81" s="222" t="s">
        <v>540</v>
      </c>
      <c r="I81" s="222" t="s">
        <v>535</v>
      </c>
      <c r="J81" s="222">
        <v>50</v>
      </c>
      <c r="K81" s="234"/>
    </row>
    <row r="82" spans="2:11" s="1" customFormat="1" ht="15" customHeight="1">
      <c r="B82" s="245"/>
      <c r="C82" s="222" t="s">
        <v>541</v>
      </c>
      <c r="D82" s="222"/>
      <c r="E82" s="222"/>
      <c r="F82" s="243" t="s">
        <v>533</v>
      </c>
      <c r="G82" s="244"/>
      <c r="H82" s="222" t="s">
        <v>542</v>
      </c>
      <c r="I82" s="222" t="s">
        <v>543</v>
      </c>
      <c r="J82" s="222"/>
      <c r="K82" s="234"/>
    </row>
    <row r="83" spans="2:11" s="1" customFormat="1" ht="15" customHeight="1">
      <c r="B83" s="245"/>
      <c r="C83" s="246" t="s">
        <v>544</v>
      </c>
      <c r="D83" s="246"/>
      <c r="E83" s="246"/>
      <c r="F83" s="247" t="s">
        <v>539</v>
      </c>
      <c r="G83" s="246"/>
      <c r="H83" s="246" t="s">
        <v>545</v>
      </c>
      <c r="I83" s="246" t="s">
        <v>535</v>
      </c>
      <c r="J83" s="246">
        <v>15</v>
      </c>
      <c r="K83" s="234"/>
    </row>
    <row r="84" spans="2:11" s="1" customFormat="1" ht="15" customHeight="1">
      <c r="B84" s="245"/>
      <c r="C84" s="246" t="s">
        <v>546</v>
      </c>
      <c r="D84" s="246"/>
      <c r="E84" s="246"/>
      <c r="F84" s="247" t="s">
        <v>539</v>
      </c>
      <c r="G84" s="246"/>
      <c r="H84" s="246" t="s">
        <v>547</v>
      </c>
      <c r="I84" s="246" t="s">
        <v>535</v>
      </c>
      <c r="J84" s="246">
        <v>15</v>
      </c>
      <c r="K84" s="234"/>
    </row>
    <row r="85" spans="2:11" s="1" customFormat="1" ht="15" customHeight="1">
      <c r="B85" s="245"/>
      <c r="C85" s="246" t="s">
        <v>548</v>
      </c>
      <c r="D85" s="246"/>
      <c r="E85" s="246"/>
      <c r="F85" s="247" t="s">
        <v>539</v>
      </c>
      <c r="G85" s="246"/>
      <c r="H85" s="246" t="s">
        <v>549</v>
      </c>
      <c r="I85" s="246" t="s">
        <v>535</v>
      </c>
      <c r="J85" s="246">
        <v>20</v>
      </c>
      <c r="K85" s="234"/>
    </row>
    <row r="86" spans="2:11" s="1" customFormat="1" ht="15" customHeight="1">
      <c r="B86" s="245"/>
      <c r="C86" s="246" t="s">
        <v>550</v>
      </c>
      <c r="D86" s="246"/>
      <c r="E86" s="246"/>
      <c r="F86" s="247" t="s">
        <v>539</v>
      </c>
      <c r="G86" s="246"/>
      <c r="H86" s="246" t="s">
        <v>551</v>
      </c>
      <c r="I86" s="246" t="s">
        <v>535</v>
      </c>
      <c r="J86" s="246">
        <v>20</v>
      </c>
      <c r="K86" s="234"/>
    </row>
    <row r="87" spans="2:11" s="1" customFormat="1" ht="15" customHeight="1">
      <c r="B87" s="245"/>
      <c r="C87" s="222" t="s">
        <v>552</v>
      </c>
      <c r="D87" s="222"/>
      <c r="E87" s="222"/>
      <c r="F87" s="243" t="s">
        <v>539</v>
      </c>
      <c r="G87" s="244"/>
      <c r="H87" s="222" t="s">
        <v>553</v>
      </c>
      <c r="I87" s="222" t="s">
        <v>535</v>
      </c>
      <c r="J87" s="222">
        <v>50</v>
      </c>
      <c r="K87" s="234"/>
    </row>
    <row r="88" spans="2:11" s="1" customFormat="1" ht="15" customHeight="1">
      <c r="B88" s="245"/>
      <c r="C88" s="222" t="s">
        <v>554</v>
      </c>
      <c r="D88" s="222"/>
      <c r="E88" s="222"/>
      <c r="F88" s="243" t="s">
        <v>539</v>
      </c>
      <c r="G88" s="244"/>
      <c r="H88" s="222" t="s">
        <v>555</v>
      </c>
      <c r="I88" s="222" t="s">
        <v>535</v>
      </c>
      <c r="J88" s="222">
        <v>20</v>
      </c>
      <c r="K88" s="234"/>
    </row>
    <row r="89" spans="2:11" s="1" customFormat="1" ht="15" customHeight="1">
      <c r="B89" s="245"/>
      <c r="C89" s="222" t="s">
        <v>556</v>
      </c>
      <c r="D89" s="222"/>
      <c r="E89" s="222"/>
      <c r="F89" s="243" t="s">
        <v>539</v>
      </c>
      <c r="G89" s="244"/>
      <c r="H89" s="222" t="s">
        <v>557</v>
      </c>
      <c r="I89" s="222" t="s">
        <v>535</v>
      </c>
      <c r="J89" s="222">
        <v>20</v>
      </c>
      <c r="K89" s="234"/>
    </row>
    <row r="90" spans="2:11" s="1" customFormat="1" ht="15" customHeight="1">
      <c r="B90" s="245"/>
      <c r="C90" s="222" t="s">
        <v>558</v>
      </c>
      <c r="D90" s="222"/>
      <c r="E90" s="222"/>
      <c r="F90" s="243" t="s">
        <v>539</v>
      </c>
      <c r="G90" s="244"/>
      <c r="H90" s="222" t="s">
        <v>559</v>
      </c>
      <c r="I90" s="222" t="s">
        <v>535</v>
      </c>
      <c r="J90" s="222">
        <v>50</v>
      </c>
      <c r="K90" s="234"/>
    </row>
    <row r="91" spans="2:11" s="1" customFormat="1" ht="15" customHeight="1">
      <c r="B91" s="245"/>
      <c r="C91" s="222" t="s">
        <v>560</v>
      </c>
      <c r="D91" s="222"/>
      <c r="E91" s="222"/>
      <c r="F91" s="243" t="s">
        <v>539</v>
      </c>
      <c r="G91" s="244"/>
      <c r="H91" s="222" t="s">
        <v>560</v>
      </c>
      <c r="I91" s="222" t="s">
        <v>535</v>
      </c>
      <c r="J91" s="222">
        <v>50</v>
      </c>
      <c r="K91" s="234"/>
    </row>
    <row r="92" spans="2:11" s="1" customFormat="1" ht="15" customHeight="1">
      <c r="B92" s="245"/>
      <c r="C92" s="222" t="s">
        <v>561</v>
      </c>
      <c r="D92" s="222"/>
      <c r="E92" s="222"/>
      <c r="F92" s="243" t="s">
        <v>539</v>
      </c>
      <c r="G92" s="244"/>
      <c r="H92" s="222" t="s">
        <v>562</v>
      </c>
      <c r="I92" s="222" t="s">
        <v>535</v>
      </c>
      <c r="J92" s="222">
        <v>255</v>
      </c>
      <c r="K92" s="234"/>
    </row>
    <row r="93" spans="2:11" s="1" customFormat="1" ht="15" customHeight="1">
      <c r="B93" s="245"/>
      <c r="C93" s="222" t="s">
        <v>563</v>
      </c>
      <c r="D93" s="222"/>
      <c r="E93" s="222"/>
      <c r="F93" s="243" t="s">
        <v>533</v>
      </c>
      <c r="G93" s="244"/>
      <c r="H93" s="222" t="s">
        <v>564</v>
      </c>
      <c r="I93" s="222" t="s">
        <v>565</v>
      </c>
      <c r="J93" s="222"/>
      <c r="K93" s="234"/>
    </row>
    <row r="94" spans="2:11" s="1" customFormat="1" ht="15" customHeight="1">
      <c r="B94" s="245"/>
      <c r="C94" s="222" t="s">
        <v>566</v>
      </c>
      <c r="D94" s="222"/>
      <c r="E94" s="222"/>
      <c r="F94" s="243" t="s">
        <v>533</v>
      </c>
      <c r="G94" s="244"/>
      <c r="H94" s="222" t="s">
        <v>567</v>
      </c>
      <c r="I94" s="222" t="s">
        <v>568</v>
      </c>
      <c r="J94" s="222"/>
      <c r="K94" s="234"/>
    </row>
    <row r="95" spans="2:11" s="1" customFormat="1" ht="15" customHeight="1">
      <c r="B95" s="245"/>
      <c r="C95" s="222" t="s">
        <v>569</v>
      </c>
      <c r="D95" s="222"/>
      <c r="E95" s="222"/>
      <c r="F95" s="243" t="s">
        <v>533</v>
      </c>
      <c r="G95" s="244"/>
      <c r="H95" s="222" t="s">
        <v>569</v>
      </c>
      <c r="I95" s="222" t="s">
        <v>568</v>
      </c>
      <c r="J95" s="222"/>
      <c r="K95" s="234"/>
    </row>
    <row r="96" spans="2:11" s="1" customFormat="1" ht="15" customHeight="1">
      <c r="B96" s="245"/>
      <c r="C96" s="222" t="s">
        <v>38</v>
      </c>
      <c r="D96" s="222"/>
      <c r="E96" s="222"/>
      <c r="F96" s="243" t="s">
        <v>533</v>
      </c>
      <c r="G96" s="244"/>
      <c r="H96" s="222" t="s">
        <v>570</v>
      </c>
      <c r="I96" s="222" t="s">
        <v>568</v>
      </c>
      <c r="J96" s="222"/>
      <c r="K96" s="234"/>
    </row>
    <row r="97" spans="2:11" s="1" customFormat="1" ht="15" customHeight="1">
      <c r="B97" s="245"/>
      <c r="C97" s="222" t="s">
        <v>48</v>
      </c>
      <c r="D97" s="222"/>
      <c r="E97" s="222"/>
      <c r="F97" s="243" t="s">
        <v>533</v>
      </c>
      <c r="G97" s="244"/>
      <c r="H97" s="222" t="s">
        <v>571</v>
      </c>
      <c r="I97" s="222" t="s">
        <v>568</v>
      </c>
      <c r="J97" s="222"/>
      <c r="K97" s="234"/>
    </row>
    <row r="98" spans="2:11" s="1" customFormat="1" ht="15" customHeight="1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pans="2:11" s="1" customFormat="1" ht="18.75" customHeight="1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pans="2:11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pans="2:1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pans="2:11" s="1" customFormat="1" ht="45" customHeight="1">
      <c r="B102" s="233"/>
      <c r="C102" s="341" t="s">
        <v>572</v>
      </c>
      <c r="D102" s="341"/>
      <c r="E102" s="341"/>
      <c r="F102" s="341"/>
      <c r="G102" s="341"/>
      <c r="H102" s="341"/>
      <c r="I102" s="341"/>
      <c r="J102" s="341"/>
      <c r="K102" s="234"/>
    </row>
    <row r="103" spans="2:11" s="1" customFormat="1" ht="17.25" customHeight="1">
      <c r="B103" s="233"/>
      <c r="C103" s="235" t="s">
        <v>527</v>
      </c>
      <c r="D103" s="235"/>
      <c r="E103" s="235"/>
      <c r="F103" s="235" t="s">
        <v>528</v>
      </c>
      <c r="G103" s="236"/>
      <c r="H103" s="235" t="s">
        <v>54</v>
      </c>
      <c r="I103" s="235" t="s">
        <v>57</v>
      </c>
      <c r="J103" s="235" t="s">
        <v>529</v>
      </c>
      <c r="K103" s="234"/>
    </row>
    <row r="104" spans="2:11" s="1" customFormat="1" ht="17.25" customHeight="1">
      <c r="B104" s="233"/>
      <c r="C104" s="237" t="s">
        <v>530</v>
      </c>
      <c r="D104" s="237"/>
      <c r="E104" s="237"/>
      <c r="F104" s="238" t="s">
        <v>531</v>
      </c>
      <c r="G104" s="239"/>
      <c r="H104" s="237"/>
      <c r="I104" s="237"/>
      <c r="J104" s="237" t="s">
        <v>532</v>
      </c>
      <c r="K104" s="234"/>
    </row>
    <row r="105" spans="2:11" s="1" customFormat="1" ht="5.25" customHeight="1">
      <c r="B105" s="233"/>
      <c r="C105" s="235"/>
      <c r="D105" s="235"/>
      <c r="E105" s="235"/>
      <c r="F105" s="235"/>
      <c r="G105" s="253"/>
      <c r="H105" s="235"/>
      <c r="I105" s="235"/>
      <c r="J105" s="235"/>
      <c r="K105" s="234"/>
    </row>
    <row r="106" spans="2:11" s="1" customFormat="1" ht="15" customHeight="1">
      <c r="B106" s="233"/>
      <c r="C106" s="222" t="s">
        <v>53</v>
      </c>
      <c r="D106" s="242"/>
      <c r="E106" s="242"/>
      <c r="F106" s="243" t="s">
        <v>533</v>
      </c>
      <c r="G106" s="222"/>
      <c r="H106" s="222" t="s">
        <v>573</v>
      </c>
      <c r="I106" s="222" t="s">
        <v>535</v>
      </c>
      <c r="J106" s="222">
        <v>20</v>
      </c>
      <c r="K106" s="234"/>
    </row>
    <row r="107" spans="2:11" s="1" customFormat="1" ht="15" customHeight="1">
      <c r="B107" s="233"/>
      <c r="C107" s="222" t="s">
        <v>536</v>
      </c>
      <c r="D107" s="222"/>
      <c r="E107" s="222"/>
      <c r="F107" s="243" t="s">
        <v>533</v>
      </c>
      <c r="G107" s="222"/>
      <c r="H107" s="222" t="s">
        <v>573</v>
      </c>
      <c r="I107" s="222" t="s">
        <v>535</v>
      </c>
      <c r="J107" s="222">
        <v>120</v>
      </c>
      <c r="K107" s="234"/>
    </row>
    <row r="108" spans="2:11" s="1" customFormat="1" ht="15" customHeight="1">
      <c r="B108" s="245"/>
      <c r="C108" s="222" t="s">
        <v>538</v>
      </c>
      <c r="D108" s="222"/>
      <c r="E108" s="222"/>
      <c r="F108" s="243" t="s">
        <v>539</v>
      </c>
      <c r="G108" s="222"/>
      <c r="H108" s="222" t="s">
        <v>573</v>
      </c>
      <c r="I108" s="222" t="s">
        <v>535</v>
      </c>
      <c r="J108" s="222">
        <v>50</v>
      </c>
      <c r="K108" s="234"/>
    </row>
    <row r="109" spans="2:11" s="1" customFormat="1" ht="15" customHeight="1">
      <c r="B109" s="245"/>
      <c r="C109" s="222" t="s">
        <v>541</v>
      </c>
      <c r="D109" s="222"/>
      <c r="E109" s="222"/>
      <c r="F109" s="243" t="s">
        <v>533</v>
      </c>
      <c r="G109" s="222"/>
      <c r="H109" s="222" t="s">
        <v>573</v>
      </c>
      <c r="I109" s="222" t="s">
        <v>543</v>
      </c>
      <c r="J109" s="222"/>
      <c r="K109" s="234"/>
    </row>
    <row r="110" spans="2:11" s="1" customFormat="1" ht="15" customHeight="1">
      <c r="B110" s="245"/>
      <c r="C110" s="222" t="s">
        <v>552</v>
      </c>
      <c r="D110" s="222"/>
      <c r="E110" s="222"/>
      <c r="F110" s="243" t="s">
        <v>539</v>
      </c>
      <c r="G110" s="222"/>
      <c r="H110" s="222" t="s">
        <v>573</v>
      </c>
      <c r="I110" s="222" t="s">
        <v>535</v>
      </c>
      <c r="J110" s="222">
        <v>50</v>
      </c>
      <c r="K110" s="234"/>
    </row>
    <row r="111" spans="2:11" s="1" customFormat="1" ht="15" customHeight="1">
      <c r="B111" s="245"/>
      <c r="C111" s="222" t="s">
        <v>560</v>
      </c>
      <c r="D111" s="222"/>
      <c r="E111" s="222"/>
      <c r="F111" s="243" t="s">
        <v>539</v>
      </c>
      <c r="G111" s="222"/>
      <c r="H111" s="222" t="s">
        <v>573</v>
      </c>
      <c r="I111" s="222" t="s">
        <v>535</v>
      </c>
      <c r="J111" s="222">
        <v>50</v>
      </c>
      <c r="K111" s="234"/>
    </row>
    <row r="112" spans="2:11" s="1" customFormat="1" ht="15" customHeight="1">
      <c r="B112" s="245"/>
      <c r="C112" s="222" t="s">
        <v>558</v>
      </c>
      <c r="D112" s="222"/>
      <c r="E112" s="222"/>
      <c r="F112" s="243" t="s">
        <v>539</v>
      </c>
      <c r="G112" s="222"/>
      <c r="H112" s="222" t="s">
        <v>573</v>
      </c>
      <c r="I112" s="222" t="s">
        <v>535</v>
      </c>
      <c r="J112" s="222">
        <v>50</v>
      </c>
      <c r="K112" s="234"/>
    </row>
    <row r="113" spans="2:11" s="1" customFormat="1" ht="15" customHeight="1">
      <c r="B113" s="245"/>
      <c r="C113" s="222" t="s">
        <v>53</v>
      </c>
      <c r="D113" s="222"/>
      <c r="E113" s="222"/>
      <c r="F113" s="243" t="s">
        <v>533</v>
      </c>
      <c r="G113" s="222"/>
      <c r="H113" s="222" t="s">
        <v>574</v>
      </c>
      <c r="I113" s="222" t="s">
        <v>535</v>
      </c>
      <c r="J113" s="222">
        <v>20</v>
      </c>
      <c r="K113" s="234"/>
    </row>
    <row r="114" spans="2:11" s="1" customFormat="1" ht="15" customHeight="1">
      <c r="B114" s="245"/>
      <c r="C114" s="222" t="s">
        <v>575</v>
      </c>
      <c r="D114" s="222"/>
      <c r="E114" s="222"/>
      <c r="F114" s="243" t="s">
        <v>533</v>
      </c>
      <c r="G114" s="222"/>
      <c r="H114" s="222" t="s">
        <v>576</v>
      </c>
      <c r="I114" s="222" t="s">
        <v>535</v>
      </c>
      <c r="J114" s="222">
        <v>120</v>
      </c>
      <c r="K114" s="234"/>
    </row>
    <row r="115" spans="2:11" s="1" customFormat="1" ht="15" customHeight="1">
      <c r="B115" s="245"/>
      <c r="C115" s="222" t="s">
        <v>38</v>
      </c>
      <c r="D115" s="222"/>
      <c r="E115" s="222"/>
      <c r="F115" s="243" t="s">
        <v>533</v>
      </c>
      <c r="G115" s="222"/>
      <c r="H115" s="222" t="s">
        <v>577</v>
      </c>
      <c r="I115" s="222" t="s">
        <v>568</v>
      </c>
      <c r="J115" s="222"/>
      <c r="K115" s="234"/>
    </row>
    <row r="116" spans="2:11" s="1" customFormat="1" ht="15" customHeight="1">
      <c r="B116" s="245"/>
      <c r="C116" s="222" t="s">
        <v>48</v>
      </c>
      <c r="D116" s="222"/>
      <c r="E116" s="222"/>
      <c r="F116" s="243" t="s">
        <v>533</v>
      </c>
      <c r="G116" s="222"/>
      <c r="H116" s="222" t="s">
        <v>578</v>
      </c>
      <c r="I116" s="222" t="s">
        <v>568</v>
      </c>
      <c r="J116" s="222"/>
      <c r="K116" s="234"/>
    </row>
    <row r="117" spans="2:11" s="1" customFormat="1" ht="15" customHeight="1">
      <c r="B117" s="245"/>
      <c r="C117" s="222" t="s">
        <v>57</v>
      </c>
      <c r="D117" s="222"/>
      <c r="E117" s="222"/>
      <c r="F117" s="243" t="s">
        <v>533</v>
      </c>
      <c r="G117" s="222"/>
      <c r="H117" s="222" t="s">
        <v>579</v>
      </c>
      <c r="I117" s="222" t="s">
        <v>580</v>
      </c>
      <c r="J117" s="222"/>
      <c r="K117" s="234"/>
    </row>
    <row r="118" spans="2:11" s="1" customFormat="1" ht="15" customHeight="1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pans="2:11" s="1" customFormat="1" ht="18.75" customHeight="1">
      <c r="B119" s="255"/>
      <c r="C119" s="256"/>
      <c r="D119" s="256"/>
      <c r="E119" s="256"/>
      <c r="F119" s="257"/>
      <c r="G119" s="256"/>
      <c r="H119" s="256"/>
      <c r="I119" s="256"/>
      <c r="J119" s="256"/>
      <c r="K119" s="255"/>
    </row>
    <row r="120" spans="2:11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pans="2:11" s="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s="1" customFormat="1" ht="45" customHeight="1">
      <c r="B122" s="261"/>
      <c r="C122" s="342" t="s">
        <v>581</v>
      </c>
      <c r="D122" s="342"/>
      <c r="E122" s="342"/>
      <c r="F122" s="342"/>
      <c r="G122" s="342"/>
      <c r="H122" s="342"/>
      <c r="I122" s="342"/>
      <c r="J122" s="342"/>
      <c r="K122" s="262"/>
    </row>
    <row r="123" spans="2:11" s="1" customFormat="1" ht="17.25" customHeight="1">
      <c r="B123" s="263"/>
      <c r="C123" s="235" t="s">
        <v>527</v>
      </c>
      <c r="D123" s="235"/>
      <c r="E123" s="235"/>
      <c r="F123" s="235" t="s">
        <v>528</v>
      </c>
      <c r="G123" s="236"/>
      <c r="H123" s="235" t="s">
        <v>54</v>
      </c>
      <c r="I123" s="235" t="s">
        <v>57</v>
      </c>
      <c r="J123" s="235" t="s">
        <v>529</v>
      </c>
      <c r="K123" s="264"/>
    </row>
    <row r="124" spans="2:11" s="1" customFormat="1" ht="17.25" customHeight="1">
      <c r="B124" s="263"/>
      <c r="C124" s="237" t="s">
        <v>530</v>
      </c>
      <c r="D124" s="237"/>
      <c r="E124" s="237"/>
      <c r="F124" s="238" t="s">
        <v>531</v>
      </c>
      <c r="G124" s="239"/>
      <c r="H124" s="237"/>
      <c r="I124" s="237"/>
      <c r="J124" s="237" t="s">
        <v>532</v>
      </c>
      <c r="K124" s="264"/>
    </row>
    <row r="125" spans="2:11" s="1" customFormat="1" ht="5.25" customHeight="1">
      <c r="B125" s="265"/>
      <c r="C125" s="240"/>
      <c r="D125" s="240"/>
      <c r="E125" s="240"/>
      <c r="F125" s="240"/>
      <c r="G125" s="266"/>
      <c r="H125" s="240"/>
      <c r="I125" s="240"/>
      <c r="J125" s="240"/>
      <c r="K125" s="267"/>
    </row>
    <row r="126" spans="2:11" s="1" customFormat="1" ht="15" customHeight="1">
      <c r="B126" s="265"/>
      <c r="C126" s="222" t="s">
        <v>536</v>
      </c>
      <c r="D126" s="242"/>
      <c r="E126" s="242"/>
      <c r="F126" s="243" t="s">
        <v>533</v>
      </c>
      <c r="G126" s="222"/>
      <c r="H126" s="222" t="s">
        <v>573</v>
      </c>
      <c r="I126" s="222" t="s">
        <v>535</v>
      </c>
      <c r="J126" s="222">
        <v>120</v>
      </c>
      <c r="K126" s="268"/>
    </row>
    <row r="127" spans="2:11" s="1" customFormat="1" ht="15" customHeight="1">
      <c r="B127" s="265"/>
      <c r="C127" s="222" t="s">
        <v>582</v>
      </c>
      <c r="D127" s="222"/>
      <c r="E127" s="222"/>
      <c r="F127" s="243" t="s">
        <v>533</v>
      </c>
      <c r="G127" s="222"/>
      <c r="H127" s="222" t="s">
        <v>583</v>
      </c>
      <c r="I127" s="222" t="s">
        <v>535</v>
      </c>
      <c r="J127" s="222" t="s">
        <v>584</v>
      </c>
      <c r="K127" s="268"/>
    </row>
    <row r="128" spans="2:11" s="1" customFormat="1" ht="15" customHeight="1">
      <c r="B128" s="265"/>
      <c r="C128" s="222" t="s">
        <v>481</v>
      </c>
      <c r="D128" s="222"/>
      <c r="E128" s="222"/>
      <c r="F128" s="243" t="s">
        <v>533</v>
      </c>
      <c r="G128" s="222"/>
      <c r="H128" s="222" t="s">
        <v>585</v>
      </c>
      <c r="I128" s="222" t="s">
        <v>535</v>
      </c>
      <c r="J128" s="222" t="s">
        <v>584</v>
      </c>
      <c r="K128" s="268"/>
    </row>
    <row r="129" spans="2:11" s="1" customFormat="1" ht="15" customHeight="1">
      <c r="B129" s="265"/>
      <c r="C129" s="222" t="s">
        <v>544</v>
      </c>
      <c r="D129" s="222"/>
      <c r="E129" s="222"/>
      <c r="F129" s="243" t="s">
        <v>539</v>
      </c>
      <c r="G129" s="222"/>
      <c r="H129" s="222" t="s">
        <v>545</v>
      </c>
      <c r="I129" s="222" t="s">
        <v>535</v>
      </c>
      <c r="J129" s="222">
        <v>15</v>
      </c>
      <c r="K129" s="268"/>
    </row>
    <row r="130" spans="2:11" s="1" customFormat="1" ht="15" customHeight="1">
      <c r="B130" s="265"/>
      <c r="C130" s="246" t="s">
        <v>546</v>
      </c>
      <c r="D130" s="246"/>
      <c r="E130" s="246"/>
      <c r="F130" s="247" t="s">
        <v>539</v>
      </c>
      <c r="G130" s="246"/>
      <c r="H130" s="246" t="s">
        <v>547</v>
      </c>
      <c r="I130" s="246" t="s">
        <v>535</v>
      </c>
      <c r="J130" s="246">
        <v>15</v>
      </c>
      <c r="K130" s="268"/>
    </row>
    <row r="131" spans="2:11" s="1" customFormat="1" ht="15" customHeight="1">
      <c r="B131" s="265"/>
      <c r="C131" s="246" t="s">
        <v>548</v>
      </c>
      <c r="D131" s="246"/>
      <c r="E131" s="246"/>
      <c r="F131" s="247" t="s">
        <v>539</v>
      </c>
      <c r="G131" s="246"/>
      <c r="H131" s="246" t="s">
        <v>549</v>
      </c>
      <c r="I131" s="246" t="s">
        <v>535</v>
      </c>
      <c r="J131" s="246">
        <v>20</v>
      </c>
      <c r="K131" s="268"/>
    </row>
    <row r="132" spans="2:11" s="1" customFormat="1" ht="15" customHeight="1">
      <c r="B132" s="265"/>
      <c r="C132" s="246" t="s">
        <v>550</v>
      </c>
      <c r="D132" s="246"/>
      <c r="E132" s="246"/>
      <c r="F132" s="247" t="s">
        <v>539</v>
      </c>
      <c r="G132" s="246"/>
      <c r="H132" s="246" t="s">
        <v>551</v>
      </c>
      <c r="I132" s="246" t="s">
        <v>535</v>
      </c>
      <c r="J132" s="246">
        <v>20</v>
      </c>
      <c r="K132" s="268"/>
    </row>
    <row r="133" spans="2:11" s="1" customFormat="1" ht="15" customHeight="1">
      <c r="B133" s="265"/>
      <c r="C133" s="222" t="s">
        <v>538</v>
      </c>
      <c r="D133" s="222"/>
      <c r="E133" s="222"/>
      <c r="F133" s="243" t="s">
        <v>539</v>
      </c>
      <c r="G133" s="222"/>
      <c r="H133" s="222" t="s">
        <v>573</v>
      </c>
      <c r="I133" s="222" t="s">
        <v>535</v>
      </c>
      <c r="J133" s="222">
        <v>50</v>
      </c>
      <c r="K133" s="268"/>
    </row>
    <row r="134" spans="2:11" s="1" customFormat="1" ht="15" customHeight="1">
      <c r="B134" s="265"/>
      <c r="C134" s="222" t="s">
        <v>552</v>
      </c>
      <c r="D134" s="222"/>
      <c r="E134" s="222"/>
      <c r="F134" s="243" t="s">
        <v>539</v>
      </c>
      <c r="G134" s="222"/>
      <c r="H134" s="222" t="s">
        <v>573</v>
      </c>
      <c r="I134" s="222" t="s">
        <v>535</v>
      </c>
      <c r="J134" s="222">
        <v>50</v>
      </c>
      <c r="K134" s="268"/>
    </row>
    <row r="135" spans="2:11" s="1" customFormat="1" ht="15" customHeight="1">
      <c r="B135" s="265"/>
      <c r="C135" s="222" t="s">
        <v>558</v>
      </c>
      <c r="D135" s="222"/>
      <c r="E135" s="222"/>
      <c r="F135" s="243" t="s">
        <v>539</v>
      </c>
      <c r="G135" s="222"/>
      <c r="H135" s="222" t="s">
        <v>573</v>
      </c>
      <c r="I135" s="222" t="s">
        <v>535</v>
      </c>
      <c r="J135" s="222">
        <v>50</v>
      </c>
      <c r="K135" s="268"/>
    </row>
    <row r="136" spans="2:11" s="1" customFormat="1" ht="15" customHeight="1">
      <c r="B136" s="265"/>
      <c r="C136" s="222" t="s">
        <v>560</v>
      </c>
      <c r="D136" s="222"/>
      <c r="E136" s="222"/>
      <c r="F136" s="243" t="s">
        <v>539</v>
      </c>
      <c r="G136" s="222"/>
      <c r="H136" s="222" t="s">
        <v>573</v>
      </c>
      <c r="I136" s="222" t="s">
        <v>535</v>
      </c>
      <c r="J136" s="222">
        <v>50</v>
      </c>
      <c r="K136" s="268"/>
    </row>
    <row r="137" spans="2:11" s="1" customFormat="1" ht="15" customHeight="1">
      <c r="B137" s="265"/>
      <c r="C137" s="222" t="s">
        <v>561</v>
      </c>
      <c r="D137" s="222"/>
      <c r="E137" s="222"/>
      <c r="F137" s="243" t="s">
        <v>539</v>
      </c>
      <c r="G137" s="222"/>
      <c r="H137" s="222" t="s">
        <v>586</v>
      </c>
      <c r="I137" s="222" t="s">
        <v>535</v>
      </c>
      <c r="J137" s="222">
        <v>255</v>
      </c>
      <c r="K137" s="268"/>
    </row>
    <row r="138" spans="2:11" s="1" customFormat="1" ht="15" customHeight="1">
      <c r="B138" s="265"/>
      <c r="C138" s="222" t="s">
        <v>563</v>
      </c>
      <c r="D138" s="222"/>
      <c r="E138" s="222"/>
      <c r="F138" s="243" t="s">
        <v>533</v>
      </c>
      <c r="G138" s="222"/>
      <c r="H138" s="222" t="s">
        <v>587</v>
      </c>
      <c r="I138" s="222" t="s">
        <v>565</v>
      </c>
      <c r="J138" s="222"/>
      <c r="K138" s="268"/>
    </row>
    <row r="139" spans="2:11" s="1" customFormat="1" ht="15" customHeight="1">
      <c r="B139" s="265"/>
      <c r="C139" s="222" t="s">
        <v>566</v>
      </c>
      <c r="D139" s="222"/>
      <c r="E139" s="222"/>
      <c r="F139" s="243" t="s">
        <v>533</v>
      </c>
      <c r="G139" s="222"/>
      <c r="H139" s="222" t="s">
        <v>588</v>
      </c>
      <c r="I139" s="222" t="s">
        <v>568</v>
      </c>
      <c r="J139" s="222"/>
      <c r="K139" s="268"/>
    </row>
    <row r="140" spans="2:11" s="1" customFormat="1" ht="15" customHeight="1">
      <c r="B140" s="265"/>
      <c r="C140" s="222" t="s">
        <v>569</v>
      </c>
      <c r="D140" s="222"/>
      <c r="E140" s="222"/>
      <c r="F140" s="243" t="s">
        <v>533</v>
      </c>
      <c r="G140" s="222"/>
      <c r="H140" s="222" t="s">
        <v>569</v>
      </c>
      <c r="I140" s="222" t="s">
        <v>568</v>
      </c>
      <c r="J140" s="222"/>
      <c r="K140" s="268"/>
    </row>
    <row r="141" spans="2:11" s="1" customFormat="1" ht="15" customHeight="1">
      <c r="B141" s="265"/>
      <c r="C141" s="222" t="s">
        <v>38</v>
      </c>
      <c r="D141" s="222"/>
      <c r="E141" s="222"/>
      <c r="F141" s="243" t="s">
        <v>533</v>
      </c>
      <c r="G141" s="222"/>
      <c r="H141" s="222" t="s">
        <v>589</v>
      </c>
      <c r="I141" s="222" t="s">
        <v>568</v>
      </c>
      <c r="J141" s="222"/>
      <c r="K141" s="268"/>
    </row>
    <row r="142" spans="2:11" s="1" customFormat="1" ht="15" customHeight="1">
      <c r="B142" s="265"/>
      <c r="C142" s="222" t="s">
        <v>590</v>
      </c>
      <c r="D142" s="222"/>
      <c r="E142" s="222"/>
      <c r="F142" s="243" t="s">
        <v>533</v>
      </c>
      <c r="G142" s="222"/>
      <c r="H142" s="222" t="s">
        <v>591</v>
      </c>
      <c r="I142" s="222" t="s">
        <v>568</v>
      </c>
      <c r="J142" s="222"/>
      <c r="K142" s="268"/>
    </row>
    <row r="143" spans="2:11" s="1" customFormat="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s="1" customFormat="1" ht="18.75" customHeight="1">
      <c r="B144" s="256"/>
      <c r="C144" s="256"/>
      <c r="D144" s="256"/>
      <c r="E144" s="256"/>
      <c r="F144" s="257"/>
      <c r="G144" s="256"/>
      <c r="H144" s="256"/>
      <c r="I144" s="256"/>
      <c r="J144" s="256"/>
      <c r="K144" s="256"/>
    </row>
    <row r="145" spans="2:11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2:11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pans="2:11" s="1" customFormat="1" ht="45" customHeight="1">
      <c r="B147" s="233"/>
      <c r="C147" s="341" t="s">
        <v>592</v>
      </c>
      <c r="D147" s="341"/>
      <c r="E147" s="341"/>
      <c r="F147" s="341"/>
      <c r="G147" s="341"/>
      <c r="H147" s="341"/>
      <c r="I147" s="341"/>
      <c r="J147" s="341"/>
      <c r="K147" s="234"/>
    </row>
    <row r="148" spans="2:11" s="1" customFormat="1" ht="17.25" customHeight="1">
      <c r="B148" s="233"/>
      <c r="C148" s="235" t="s">
        <v>527</v>
      </c>
      <c r="D148" s="235"/>
      <c r="E148" s="235"/>
      <c r="F148" s="235" t="s">
        <v>528</v>
      </c>
      <c r="G148" s="236"/>
      <c r="H148" s="235" t="s">
        <v>54</v>
      </c>
      <c r="I148" s="235" t="s">
        <v>57</v>
      </c>
      <c r="J148" s="235" t="s">
        <v>529</v>
      </c>
      <c r="K148" s="234"/>
    </row>
    <row r="149" spans="2:11" s="1" customFormat="1" ht="17.25" customHeight="1">
      <c r="B149" s="233"/>
      <c r="C149" s="237" t="s">
        <v>530</v>
      </c>
      <c r="D149" s="237"/>
      <c r="E149" s="237"/>
      <c r="F149" s="238" t="s">
        <v>531</v>
      </c>
      <c r="G149" s="239"/>
      <c r="H149" s="237"/>
      <c r="I149" s="237"/>
      <c r="J149" s="237" t="s">
        <v>532</v>
      </c>
      <c r="K149" s="234"/>
    </row>
    <row r="150" spans="2:11" s="1" customFormat="1" ht="5.25" customHeight="1">
      <c r="B150" s="245"/>
      <c r="C150" s="240"/>
      <c r="D150" s="240"/>
      <c r="E150" s="240"/>
      <c r="F150" s="240"/>
      <c r="G150" s="241"/>
      <c r="H150" s="240"/>
      <c r="I150" s="240"/>
      <c r="J150" s="240"/>
      <c r="K150" s="268"/>
    </row>
    <row r="151" spans="2:11" s="1" customFormat="1" ht="15" customHeight="1">
      <c r="B151" s="245"/>
      <c r="C151" s="272" t="s">
        <v>536</v>
      </c>
      <c r="D151" s="222"/>
      <c r="E151" s="222"/>
      <c r="F151" s="273" t="s">
        <v>533</v>
      </c>
      <c r="G151" s="222"/>
      <c r="H151" s="272" t="s">
        <v>573</v>
      </c>
      <c r="I151" s="272" t="s">
        <v>535</v>
      </c>
      <c r="J151" s="272">
        <v>120</v>
      </c>
      <c r="K151" s="268"/>
    </row>
    <row r="152" spans="2:11" s="1" customFormat="1" ht="15" customHeight="1">
      <c r="B152" s="245"/>
      <c r="C152" s="272" t="s">
        <v>582</v>
      </c>
      <c r="D152" s="222"/>
      <c r="E152" s="222"/>
      <c r="F152" s="273" t="s">
        <v>533</v>
      </c>
      <c r="G152" s="222"/>
      <c r="H152" s="272" t="s">
        <v>593</v>
      </c>
      <c r="I152" s="272" t="s">
        <v>535</v>
      </c>
      <c r="J152" s="272" t="s">
        <v>584</v>
      </c>
      <c r="K152" s="268"/>
    </row>
    <row r="153" spans="2:11" s="1" customFormat="1" ht="15" customHeight="1">
      <c r="B153" s="245"/>
      <c r="C153" s="272" t="s">
        <v>481</v>
      </c>
      <c r="D153" s="222"/>
      <c r="E153" s="222"/>
      <c r="F153" s="273" t="s">
        <v>533</v>
      </c>
      <c r="G153" s="222"/>
      <c r="H153" s="272" t="s">
        <v>594</v>
      </c>
      <c r="I153" s="272" t="s">
        <v>535</v>
      </c>
      <c r="J153" s="272" t="s">
        <v>584</v>
      </c>
      <c r="K153" s="268"/>
    </row>
    <row r="154" spans="2:11" s="1" customFormat="1" ht="15" customHeight="1">
      <c r="B154" s="245"/>
      <c r="C154" s="272" t="s">
        <v>538</v>
      </c>
      <c r="D154" s="222"/>
      <c r="E154" s="222"/>
      <c r="F154" s="273" t="s">
        <v>539</v>
      </c>
      <c r="G154" s="222"/>
      <c r="H154" s="272" t="s">
        <v>573</v>
      </c>
      <c r="I154" s="272" t="s">
        <v>535</v>
      </c>
      <c r="J154" s="272">
        <v>50</v>
      </c>
      <c r="K154" s="268"/>
    </row>
    <row r="155" spans="2:11" s="1" customFormat="1" ht="15" customHeight="1">
      <c r="B155" s="245"/>
      <c r="C155" s="272" t="s">
        <v>541</v>
      </c>
      <c r="D155" s="222"/>
      <c r="E155" s="222"/>
      <c r="F155" s="273" t="s">
        <v>533</v>
      </c>
      <c r="G155" s="222"/>
      <c r="H155" s="272" t="s">
        <v>573</v>
      </c>
      <c r="I155" s="272" t="s">
        <v>543</v>
      </c>
      <c r="J155" s="272"/>
      <c r="K155" s="268"/>
    </row>
    <row r="156" spans="2:11" s="1" customFormat="1" ht="15" customHeight="1">
      <c r="B156" s="245"/>
      <c r="C156" s="272" t="s">
        <v>552</v>
      </c>
      <c r="D156" s="222"/>
      <c r="E156" s="222"/>
      <c r="F156" s="273" t="s">
        <v>539</v>
      </c>
      <c r="G156" s="222"/>
      <c r="H156" s="272" t="s">
        <v>573</v>
      </c>
      <c r="I156" s="272" t="s">
        <v>535</v>
      </c>
      <c r="J156" s="272">
        <v>50</v>
      </c>
      <c r="K156" s="268"/>
    </row>
    <row r="157" spans="2:11" s="1" customFormat="1" ht="15" customHeight="1">
      <c r="B157" s="245"/>
      <c r="C157" s="272" t="s">
        <v>560</v>
      </c>
      <c r="D157" s="222"/>
      <c r="E157" s="222"/>
      <c r="F157" s="273" t="s">
        <v>539</v>
      </c>
      <c r="G157" s="222"/>
      <c r="H157" s="272" t="s">
        <v>573</v>
      </c>
      <c r="I157" s="272" t="s">
        <v>535</v>
      </c>
      <c r="J157" s="272">
        <v>50</v>
      </c>
      <c r="K157" s="268"/>
    </row>
    <row r="158" spans="2:11" s="1" customFormat="1" ht="15" customHeight="1">
      <c r="B158" s="245"/>
      <c r="C158" s="272" t="s">
        <v>558</v>
      </c>
      <c r="D158" s="222"/>
      <c r="E158" s="222"/>
      <c r="F158" s="273" t="s">
        <v>539</v>
      </c>
      <c r="G158" s="222"/>
      <c r="H158" s="272" t="s">
        <v>573</v>
      </c>
      <c r="I158" s="272" t="s">
        <v>535</v>
      </c>
      <c r="J158" s="272">
        <v>50</v>
      </c>
      <c r="K158" s="268"/>
    </row>
    <row r="159" spans="2:11" s="1" customFormat="1" ht="15" customHeight="1">
      <c r="B159" s="245"/>
      <c r="C159" s="272" t="s">
        <v>103</v>
      </c>
      <c r="D159" s="222"/>
      <c r="E159" s="222"/>
      <c r="F159" s="273" t="s">
        <v>533</v>
      </c>
      <c r="G159" s="222"/>
      <c r="H159" s="272" t="s">
        <v>595</v>
      </c>
      <c r="I159" s="272" t="s">
        <v>535</v>
      </c>
      <c r="J159" s="272" t="s">
        <v>596</v>
      </c>
      <c r="K159" s="268"/>
    </row>
    <row r="160" spans="2:11" s="1" customFormat="1" ht="15" customHeight="1">
      <c r="B160" s="245"/>
      <c r="C160" s="272" t="s">
        <v>597</v>
      </c>
      <c r="D160" s="222"/>
      <c r="E160" s="222"/>
      <c r="F160" s="273" t="s">
        <v>533</v>
      </c>
      <c r="G160" s="222"/>
      <c r="H160" s="272" t="s">
        <v>598</v>
      </c>
      <c r="I160" s="272" t="s">
        <v>568</v>
      </c>
      <c r="J160" s="272"/>
      <c r="K160" s="268"/>
    </row>
    <row r="161" spans="2:11" s="1" customFormat="1" ht="15" customHeight="1">
      <c r="B161" s="274"/>
      <c r="C161" s="254"/>
      <c r="D161" s="254"/>
      <c r="E161" s="254"/>
      <c r="F161" s="254"/>
      <c r="G161" s="254"/>
      <c r="H161" s="254"/>
      <c r="I161" s="254"/>
      <c r="J161" s="254"/>
      <c r="K161" s="275"/>
    </row>
    <row r="162" spans="2:11" s="1" customFormat="1" ht="18.75" customHeight="1">
      <c r="B162" s="256"/>
      <c r="C162" s="266"/>
      <c r="D162" s="266"/>
      <c r="E162" s="266"/>
      <c r="F162" s="276"/>
      <c r="G162" s="266"/>
      <c r="H162" s="266"/>
      <c r="I162" s="266"/>
      <c r="J162" s="266"/>
      <c r="K162" s="256"/>
    </row>
    <row r="163" spans="2:11" s="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pans="2:11" s="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pans="2:11" s="1" customFormat="1" ht="45" customHeight="1">
      <c r="B165" s="214"/>
      <c r="C165" s="342" t="s">
        <v>599</v>
      </c>
      <c r="D165" s="342"/>
      <c r="E165" s="342"/>
      <c r="F165" s="342"/>
      <c r="G165" s="342"/>
      <c r="H165" s="342"/>
      <c r="I165" s="342"/>
      <c r="J165" s="342"/>
      <c r="K165" s="215"/>
    </row>
    <row r="166" spans="2:11" s="1" customFormat="1" ht="17.25" customHeight="1">
      <c r="B166" s="214"/>
      <c r="C166" s="235" t="s">
        <v>527</v>
      </c>
      <c r="D166" s="235"/>
      <c r="E166" s="235"/>
      <c r="F166" s="235" t="s">
        <v>528</v>
      </c>
      <c r="G166" s="277"/>
      <c r="H166" s="278" t="s">
        <v>54</v>
      </c>
      <c r="I166" s="278" t="s">
        <v>57</v>
      </c>
      <c r="J166" s="235" t="s">
        <v>529</v>
      </c>
      <c r="K166" s="215"/>
    </row>
    <row r="167" spans="2:11" s="1" customFormat="1" ht="17.25" customHeight="1">
      <c r="B167" s="216"/>
      <c r="C167" s="237" t="s">
        <v>530</v>
      </c>
      <c r="D167" s="237"/>
      <c r="E167" s="237"/>
      <c r="F167" s="238" t="s">
        <v>531</v>
      </c>
      <c r="G167" s="279"/>
      <c r="H167" s="280"/>
      <c r="I167" s="280"/>
      <c r="J167" s="237" t="s">
        <v>532</v>
      </c>
      <c r="K167" s="217"/>
    </row>
    <row r="168" spans="2:11" s="1" customFormat="1" ht="5.25" customHeight="1">
      <c r="B168" s="245"/>
      <c r="C168" s="240"/>
      <c r="D168" s="240"/>
      <c r="E168" s="240"/>
      <c r="F168" s="240"/>
      <c r="G168" s="241"/>
      <c r="H168" s="240"/>
      <c r="I168" s="240"/>
      <c r="J168" s="240"/>
      <c r="K168" s="268"/>
    </row>
    <row r="169" spans="2:11" s="1" customFormat="1" ht="15" customHeight="1">
      <c r="B169" s="245"/>
      <c r="C169" s="222" t="s">
        <v>536</v>
      </c>
      <c r="D169" s="222"/>
      <c r="E169" s="222"/>
      <c r="F169" s="243" t="s">
        <v>533</v>
      </c>
      <c r="G169" s="222"/>
      <c r="H169" s="222" t="s">
        <v>573</v>
      </c>
      <c r="I169" s="222" t="s">
        <v>535</v>
      </c>
      <c r="J169" s="222">
        <v>120</v>
      </c>
      <c r="K169" s="268"/>
    </row>
    <row r="170" spans="2:11" s="1" customFormat="1" ht="15" customHeight="1">
      <c r="B170" s="245"/>
      <c r="C170" s="222" t="s">
        <v>582</v>
      </c>
      <c r="D170" s="222"/>
      <c r="E170" s="222"/>
      <c r="F170" s="243" t="s">
        <v>533</v>
      </c>
      <c r="G170" s="222"/>
      <c r="H170" s="222" t="s">
        <v>583</v>
      </c>
      <c r="I170" s="222" t="s">
        <v>535</v>
      </c>
      <c r="J170" s="222" t="s">
        <v>584</v>
      </c>
      <c r="K170" s="268"/>
    </row>
    <row r="171" spans="2:11" s="1" customFormat="1" ht="15" customHeight="1">
      <c r="B171" s="245"/>
      <c r="C171" s="222" t="s">
        <v>481</v>
      </c>
      <c r="D171" s="222"/>
      <c r="E171" s="222"/>
      <c r="F171" s="243" t="s">
        <v>533</v>
      </c>
      <c r="G171" s="222"/>
      <c r="H171" s="222" t="s">
        <v>600</v>
      </c>
      <c r="I171" s="222" t="s">
        <v>535</v>
      </c>
      <c r="J171" s="222" t="s">
        <v>584</v>
      </c>
      <c r="K171" s="268"/>
    </row>
    <row r="172" spans="2:11" s="1" customFormat="1" ht="15" customHeight="1">
      <c r="B172" s="245"/>
      <c r="C172" s="222" t="s">
        <v>538</v>
      </c>
      <c r="D172" s="222"/>
      <c r="E172" s="222"/>
      <c r="F172" s="243" t="s">
        <v>539</v>
      </c>
      <c r="G172" s="222"/>
      <c r="H172" s="222" t="s">
        <v>600</v>
      </c>
      <c r="I172" s="222" t="s">
        <v>535</v>
      </c>
      <c r="J172" s="222">
        <v>50</v>
      </c>
      <c r="K172" s="268"/>
    </row>
    <row r="173" spans="2:11" s="1" customFormat="1" ht="15" customHeight="1">
      <c r="B173" s="245"/>
      <c r="C173" s="222" t="s">
        <v>541</v>
      </c>
      <c r="D173" s="222"/>
      <c r="E173" s="222"/>
      <c r="F173" s="243" t="s">
        <v>533</v>
      </c>
      <c r="G173" s="222"/>
      <c r="H173" s="222" t="s">
        <v>600</v>
      </c>
      <c r="I173" s="222" t="s">
        <v>543</v>
      </c>
      <c r="J173" s="222"/>
      <c r="K173" s="268"/>
    </row>
    <row r="174" spans="2:11" s="1" customFormat="1" ht="15" customHeight="1">
      <c r="B174" s="245"/>
      <c r="C174" s="222" t="s">
        <v>552</v>
      </c>
      <c r="D174" s="222"/>
      <c r="E174" s="222"/>
      <c r="F174" s="243" t="s">
        <v>539</v>
      </c>
      <c r="G174" s="222"/>
      <c r="H174" s="222" t="s">
        <v>600</v>
      </c>
      <c r="I174" s="222" t="s">
        <v>535</v>
      </c>
      <c r="J174" s="222">
        <v>50</v>
      </c>
      <c r="K174" s="268"/>
    </row>
    <row r="175" spans="2:11" s="1" customFormat="1" ht="15" customHeight="1">
      <c r="B175" s="245"/>
      <c r="C175" s="222" t="s">
        <v>560</v>
      </c>
      <c r="D175" s="222"/>
      <c r="E175" s="222"/>
      <c r="F175" s="243" t="s">
        <v>539</v>
      </c>
      <c r="G175" s="222"/>
      <c r="H175" s="222" t="s">
        <v>600</v>
      </c>
      <c r="I175" s="222" t="s">
        <v>535</v>
      </c>
      <c r="J175" s="222">
        <v>50</v>
      </c>
      <c r="K175" s="268"/>
    </row>
    <row r="176" spans="2:11" s="1" customFormat="1" ht="15" customHeight="1">
      <c r="B176" s="245"/>
      <c r="C176" s="222" t="s">
        <v>558</v>
      </c>
      <c r="D176" s="222"/>
      <c r="E176" s="222"/>
      <c r="F176" s="243" t="s">
        <v>539</v>
      </c>
      <c r="G176" s="222"/>
      <c r="H176" s="222" t="s">
        <v>600</v>
      </c>
      <c r="I176" s="222" t="s">
        <v>535</v>
      </c>
      <c r="J176" s="222">
        <v>50</v>
      </c>
      <c r="K176" s="268"/>
    </row>
    <row r="177" spans="2:11" s="1" customFormat="1" ht="15" customHeight="1">
      <c r="B177" s="245"/>
      <c r="C177" s="222" t="s">
        <v>110</v>
      </c>
      <c r="D177" s="222"/>
      <c r="E177" s="222"/>
      <c r="F177" s="243" t="s">
        <v>533</v>
      </c>
      <c r="G177" s="222"/>
      <c r="H177" s="222" t="s">
        <v>601</v>
      </c>
      <c r="I177" s="222" t="s">
        <v>602</v>
      </c>
      <c r="J177" s="222"/>
      <c r="K177" s="268"/>
    </row>
    <row r="178" spans="2:11" s="1" customFormat="1" ht="15" customHeight="1">
      <c r="B178" s="245"/>
      <c r="C178" s="222" t="s">
        <v>57</v>
      </c>
      <c r="D178" s="222"/>
      <c r="E178" s="222"/>
      <c r="F178" s="243" t="s">
        <v>533</v>
      </c>
      <c r="G178" s="222"/>
      <c r="H178" s="222" t="s">
        <v>603</v>
      </c>
      <c r="I178" s="222" t="s">
        <v>604</v>
      </c>
      <c r="J178" s="222">
        <v>1</v>
      </c>
      <c r="K178" s="268"/>
    </row>
    <row r="179" spans="2:11" s="1" customFormat="1" ht="15" customHeight="1">
      <c r="B179" s="245"/>
      <c r="C179" s="222" t="s">
        <v>53</v>
      </c>
      <c r="D179" s="222"/>
      <c r="E179" s="222"/>
      <c r="F179" s="243" t="s">
        <v>533</v>
      </c>
      <c r="G179" s="222"/>
      <c r="H179" s="222" t="s">
        <v>605</v>
      </c>
      <c r="I179" s="222" t="s">
        <v>535</v>
      </c>
      <c r="J179" s="222">
        <v>20</v>
      </c>
      <c r="K179" s="268"/>
    </row>
    <row r="180" spans="2:11" s="1" customFormat="1" ht="15" customHeight="1">
      <c r="B180" s="245"/>
      <c r="C180" s="222" t="s">
        <v>54</v>
      </c>
      <c r="D180" s="222"/>
      <c r="E180" s="222"/>
      <c r="F180" s="243" t="s">
        <v>533</v>
      </c>
      <c r="G180" s="222"/>
      <c r="H180" s="222" t="s">
        <v>606</v>
      </c>
      <c r="I180" s="222" t="s">
        <v>535</v>
      </c>
      <c r="J180" s="222">
        <v>255</v>
      </c>
      <c r="K180" s="268"/>
    </row>
    <row r="181" spans="2:11" s="1" customFormat="1" ht="15" customHeight="1">
      <c r="B181" s="245"/>
      <c r="C181" s="222" t="s">
        <v>111</v>
      </c>
      <c r="D181" s="222"/>
      <c r="E181" s="222"/>
      <c r="F181" s="243" t="s">
        <v>533</v>
      </c>
      <c r="G181" s="222"/>
      <c r="H181" s="222" t="s">
        <v>497</v>
      </c>
      <c r="I181" s="222" t="s">
        <v>535</v>
      </c>
      <c r="J181" s="222">
        <v>10</v>
      </c>
      <c r="K181" s="268"/>
    </row>
    <row r="182" spans="2:11" s="1" customFormat="1" ht="15" customHeight="1">
      <c r="B182" s="245"/>
      <c r="C182" s="222" t="s">
        <v>112</v>
      </c>
      <c r="D182" s="222"/>
      <c r="E182" s="222"/>
      <c r="F182" s="243" t="s">
        <v>533</v>
      </c>
      <c r="G182" s="222"/>
      <c r="H182" s="222" t="s">
        <v>607</v>
      </c>
      <c r="I182" s="222" t="s">
        <v>568</v>
      </c>
      <c r="J182" s="222"/>
      <c r="K182" s="268"/>
    </row>
    <row r="183" spans="2:11" s="1" customFormat="1" ht="15" customHeight="1">
      <c r="B183" s="245"/>
      <c r="C183" s="222" t="s">
        <v>608</v>
      </c>
      <c r="D183" s="222"/>
      <c r="E183" s="222"/>
      <c r="F183" s="243" t="s">
        <v>533</v>
      </c>
      <c r="G183" s="222"/>
      <c r="H183" s="222" t="s">
        <v>609</v>
      </c>
      <c r="I183" s="222" t="s">
        <v>568</v>
      </c>
      <c r="J183" s="222"/>
      <c r="K183" s="268"/>
    </row>
    <row r="184" spans="2:11" s="1" customFormat="1" ht="15" customHeight="1">
      <c r="B184" s="245"/>
      <c r="C184" s="222" t="s">
        <v>597</v>
      </c>
      <c r="D184" s="222"/>
      <c r="E184" s="222"/>
      <c r="F184" s="243" t="s">
        <v>533</v>
      </c>
      <c r="G184" s="222"/>
      <c r="H184" s="222" t="s">
        <v>610</v>
      </c>
      <c r="I184" s="222" t="s">
        <v>568</v>
      </c>
      <c r="J184" s="222"/>
      <c r="K184" s="268"/>
    </row>
    <row r="185" spans="2:11" s="1" customFormat="1" ht="15" customHeight="1">
      <c r="B185" s="245"/>
      <c r="C185" s="222" t="s">
        <v>115</v>
      </c>
      <c r="D185" s="222"/>
      <c r="E185" s="222"/>
      <c r="F185" s="243" t="s">
        <v>539</v>
      </c>
      <c r="G185" s="222"/>
      <c r="H185" s="222" t="s">
        <v>611</v>
      </c>
      <c r="I185" s="222" t="s">
        <v>535</v>
      </c>
      <c r="J185" s="222">
        <v>50</v>
      </c>
      <c r="K185" s="268"/>
    </row>
    <row r="186" spans="2:11" s="1" customFormat="1" ht="15" customHeight="1">
      <c r="B186" s="245"/>
      <c r="C186" s="222" t="s">
        <v>612</v>
      </c>
      <c r="D186" s="222"/>
      <c r="E186" s="222"/>
      <c r="F186" s="243" t="s">
        <v>539</v>
      </c>
      <c r="G186" s="222"/>
      <c r="H186" s="222" t="s">
        <v>613</v>
      </c>
      <c r="I186" s="222" t="s">
        <v>614</v>
      </c>
      <c r="J186" s="222"/>
      <c r="K186" s="268"/>
    </row>
    <row r="187" spans="2:11" s="1" customFormat="1" ht="15" customHeight="1">
      <c r="B187" s="245"/>
      <c r="C187" s="222" t="s">
        <v>615</v>
      </c>
      <c r="D187" s="222"/>
      <c r="E187" s="222"/>
      <c r="F187" s="243" t="s">
        <v>539</v>
      </c>
      <c r="G187" s="222"/>
      <c r="H187" s="222" t="s">
        <v>616</v>
      </c>
      <c r="I187" s="222" t="s">
        <v>614</v>
      </c>
      <c r="J187" s="222"/>
      <c r="K187" s="268"/>
    </row>
    <row r="188" spans="2:11" s="1" customFormat="1" ht="15" customHeight="1">
      <c r="B188" s="245"/>
      <c r="C188" s="222" t="s">
        <v>617</v>
      </c>
      <c r="D188" s="222"/>
      <c r="E188" s="222"/>
      <c r="F188" s="243" t="s">
        <v>539</v>
      </c>
      <c r="G188" s="222"/>
      <c r="H188" s="222" t="s">
        <v>618</v>
      </c>
      <c r="I188" s="222" t="s">
        <v>614</v>
      </c>
      <c r="J188" s="222"/>
      <c r="K188" s="268"/>
    </row>
    <row r="189" spans="2:11" s="1" customFormat="1" ht="15" customHeight="1">
      <c r="B189" s="245"/>
      <c r="C189" s="281" t="s">
        <v>619</v>
      </c>
      <c r="D189" s="222"/>
      <c r="E189" s="222"/>
      <c r="F189" s="243" t="s">
        <v>539</v>
      </c>
      <c r="G189" s="222"/>
      <c r="H189" s="222" t="s">
        <v>620</v>
      </c>
      <c r="I189" s="222" t="s">
        <v>621</v>
      </c>
      <c r="J189" s="282" t="s">
        <v>622</v>
      </c>
      <c r="K189" s="268"/>
    </row>
    <row r="190" spans="2:11" s="1" customFormat="1" ht="15" customHeight="1">
      <c r="B190" s="245"/>
      <c r="C190" s="281" t="s">
        <v>42</v>
      </c>
      <c r="D190" s="222"/>
      <c r="E190" s="222"/>
      <c r="F190" s="243" t="s">
        <v>533</v>
      </c>
      <c r="G190" s="222"/>
      <c r="H190" s="219" t="s">
        <v>623</v>
      </c>
      <c r="I190" s="222" t="s">
        <v>624</v>
      </c>
      <c r="J190" s="222"/>
      <c r="K190" s="268"/>
    </row>
    <row r="191" spans="2:11" s="1" customFormat="1" ht="15" customHeight="1">
      <c r="B191" s="245"/>
      <c r="C191" s="281" t="s">
        <v>625</v>
      </c>
      <c r="D191" s="222"/>
      <c r="E191" s="222"/>
      <c r="F191" s="243" t="s">
        <v>533</v>
      </c>
      <c r="G191" s="222"/>
      <c r="H191" s="222" t="s">
        <v>626</v>
      </c>
      <c r="I191" s="222" t="s">
        <v>568</v>
      </c>
      <c r="J191" s="222"/>
      <c r="K191" s="268"/>
    </row>
    <row r="192" spans="2:11" s="1" customFormat="1" ht="15" customHeight="1">
      <c r="B192" s="245"/>
      <c r="C192" s="281" t="s">
        <v>627</v>
      </c>
      <c r="D192" s="222"/>
      <c r="E192" s="222"/>
      <c r="F192" s="243" t="s">
        <v>533</v>
      </c>
      <c r="G192" s="222"/>
      <c r="H192" s="222" t="s">
        <v>628</v>
      </c>
      <c r="I192" s="222" t="s">
        <v>568</v>
      </c>
      <c r="J192" s="222"/>
      <c r="K192" s="268"/>
    </row>
    <row r="193" spans="2:11" s="1" customFormat="1" ht="15" customHeight="1">
      <c r="B193" s="245"/>
      <c r="C193" s="281" t="s">
        <v>629</v>
      </c>
      <c r="D193" s="222"/>
      <c r="E193" s="222"/>
      <c r="F193" s="243" t="s">
        <v>539</v>
      </c>
      <c r="G193" s="222"/>
      <c r="H193" s="222" t="s">
        <v>630</v>
      </c>
      <c r="I193" s="222" t="s">
        <v>568</v>
      </c>
      <c r="J193" s="222"/>
      <c r="K193" s="268"/>
    </row>
    <row r="194" spans="2:11" s="1" customFormat="1" ht="15" customHeight="1">
      <c r="B194" s="274"/>
      <c r="C194" s="283"/>
      <c r="D194" s="254"/>
      <c r="E194" s="254"/>
      <c r="F194" s="254"/>
      <c r="G194" s="254"/>
      <c r="H194" s="254"/>
      <c r="I194" s="254"/>
      <c r="J194" s="254"/>
      <c r="K194" s="275"/>
    </row>
    <row r="195" spans="2:11" s="1" customFormat="1" ht="18.75" customHeight="1">
      <c r="B195" s="256"/>
      <c r="C195" s="266"/>
      <c r="D195" s="266"/>
      <c r="E195" s="266"/>
      <c r="F195" s="276"/>
      <c r="G195" s="266"/>
      <c r="H195" s="266"/>
      <c r="I195" s="266"/>
      <c r="J195" s="266"/>
      <c r="K195" s="256"/>
    </row>
    <row r="196" spans="2:11" s="1" customFormat="1" ht="18.75" customHeight="1">
      <c r="B196" s="256"/>
      <c r="C196" s="266"/>
      <c r="D196" s="266"/>
      <c r="E196" s="266"/>
      <c r="F196" s="276"/>
      <c r="G196" s="266"/>
      <c r="H196" s="266"/>
      <c r="I196" s="266"/>
      <c r="J196" s="266"/>
      <c r="K196" s="256"/>
    </row>
    <row r="197" spans="2:11" s="1" customFormat="1" ht="18.75" customHeight="1">
      <c r="B197" s="229"/>
      <c r="C197" s="229"/>
      <c r="D197" s="229"/>
      <c r="E197" s="229"/>
      <c r="F197" s="229"/>
      <c r="G197" s="229"/>
      <c r="H197" s="229"/>
      <c r="I197" s="229"/>
      <c r="J197" s="229"/>
      <c r="K197" s="229"/>
    </row>
    <row r="198" spans="2:11" s="1" customFormat="1" ht="13.5">
      <c r="B198" s="211"/>
      <c r="C198" s="212"/>
      <c r="D198" s="212"/>
      <c r="E198" s="212"/>
      <c r="F198" s="212"/>
      <c r="G198" s="212"/>
      <c r="H198" s="212"/>
      <c r="I198" s="212"/>
      <c r="J198" s="212"/>
      <c r="K198" s="213"/>
    </row>
    <row r="199" spans="2:11" s="1" customFormat="1" ht="21">
      <c r="B199" s="214"/>
      <c r="C199" s="342" t="s">
        <v>631</v>
      </c>
      <c r="D199" s="342"/>
      <c r="E199" s="342"/>
      <c r="F199" s="342"/>
      <c r="G199" s="342"/>
      <c r="H199" s="342"/>
      <c r="I199" s="342"/>
      <c r="J199" s="342"/>
      <c r="K199" s="215"/>
    </row>
    <row r="200" spans="2:11" s="1" customFormat="1" ht="25.5" customHeight="1">
      <c r="B200" s="214"/>
      <c r="C200" s="284" t="s">
        <v>632</v>
      </c>
      <c r="D200" s="284"/>
      <c r="E200" s="284"/>
      <c r="F200" s="284" t="s">
        <v>633</v>
      </c>
      <c r="G200" s="285"/>
      <c r="H200" s="343" t="s">
        <v>634</v>
      </c>
      <c r="I200" s="343"/>
      <c r="J200" s="343"/>
      <c r="K200" s="215"/>
    </row>
    <row r="201" spans="2:11" s="1" customFormat="1" ht="5.25" customHeight="1">
      <c r="B201" s="245"/>
      <c r="C201" s="240"/>
      <c r="D201" s="240"/>
      <c r="E201" s="240"/>
      <c r="F201" s="240"/>
      <c r="G201" s="266"/>
      <c r="H201" s="240"/>
      <c r="I201" s="240"/>
      <c r="J201" s="240"/>
      <c r="K201" s="268"/>
    </row>
    <row r="202" spans="2:11" s="1" customFormat="1" ht="15" customHeight="1">
      <c r="B202" s="245"/>
      <c r="C202" s="222" t="s">
        <v>624</v>
      </c>
      <c r="D202" s="222"/>
      <c r="E202" s="222"/>
      <c r="F202" s="243" t="s">
        <v>43</v>
      </c>
      <c r="G202" s="222"/>
      <c r="H202" s="344" t="s">
        <v>635</v>
      </c>
      <c r="I202" s="344"/>
      <c r="J202" s="344"/>
      <c r="K202" s="268"/>
    </row>
    <row r="203" spans="2:11" s="1" customFormat="1" ht="15" customHeight="1">
      <c r="B203" s="245"/>
      <c r="C203" s="222"/>
      <c r="D203" s="222"/>
      <c r="E203" s="222"/>
      <c r="F203" s="243" t="s">
        <v>44</v>
      </c>
      <c r="G203" s="222"/>
      <c r="H203" s="344" t="s">
        <v>636</v>
      </c>
      <c r="I203" s="344"/>
      <c r="J203" s="344"/>
      <c r="K203" s="268"/>
    </row>
    <row r="204" spans="2:11" s="1" customFormat="1" ht="15" customHeight="1">
      <c r="B204" s="245"/>
      <c r="C204" s="222"/>
      <c r="D204" s="222"/>
      <c r="E204" s="222"/>
      <c r="F204" s="243" t="s">
        <v>47</v>
      </c>
      <c r="G204" s="222"/>
      <c r="H204" s="344" t="s">
        <v>637</v>
      </c>
      <c r="I204" s="344"/>
      <c r="J204" s="344"/>
      <c r="K204" s="268"/>
    </row>
    <row r="205" spans="2:11" s="1" customFormat="1" ht="15" customHeight="1">
      <c r="B205" s="245"/>
      <c r="C205" s="222"/>
      <c r="D205" s="222"/>
      <c r="E205" s="222"/>
      <c r="F205" s="243" t="s">
        <v>45</v>
      </c>
      <c r="G205" s="222"/>
      <c r="H205" s="344" t="s">
        <v>638</v>
      </c>
      <c r="I205" s="344"/>
      <c r="J205" s="344"/>
      <c r="K205" s="268"/>
    </row>
    <row r="206" spans="2:11" s="1" customFormat="1" ht="15" customHeight="1">
      <c r="B206" s="245"/>
      <c r="C206" s="222"/>
      <c r="D206" s="222"/>
      <c r="E206" s="222"/>
      <c r="F206" s="243" t="s">
        <v>46</v>
      </c>
      <c r="G206" s="222"/>
      <c r="H206" s="344" t="s">
        <v>639</v>
      </c>
      <c r="I206" s="344"/>
      <c r="J206" s="344"/>
      <c r="K206" s="268"/>
    </row>
    <row r="207" spans="2:11" s="1" customFormat="1" ht="15" customHeight="1">
      <c r="B207" s="245"/>
      <c r="C207" s="222"/>
      <c r="D207" s="222"/>
      <c r="E207" s="222"/>
      <c r="F207" s="243"/>
      <c r="G207" s="222"/>
      <c r="H207" s="222"/>
      <c r="I207" s="222"/>
      <c r="J207" s="222"/>
      <c r="K207" s="268"/>
    </row>
    <row r="208" spans="2:11" s="1" customFormat="1" ht="15" customHeight="1">
      <c r="B208" s="245"/>
      <c r="C208" s="222" t="s">
        <v>580</v>
      </c>
      <c r="D208" s="222"/>
      <c r="E208" s="222"/>
      <c r="F208" s="243" t="s">
        <v>81</v>
      </c>
      <c r="G208" s="222"/>
      <c r="H208" s="344" t="s">
        <v>640</v>
      </c>
      <c r="I208" s="344"/>
      <c r="J208" s="344"/>
      <c r="K208" s="268"/>
    </row>
    <row r="209" spans="2:11" s="1" customFormat="1" ht="15" customHeight="1">
      <c r="B209" s="245"/>
      <c r="C209" s="222"/>
      <c r="D209" s="222"/>
      <c r="E209" s="222"/>
      <c r="F209" s="243" t="s">
        <v>477</v>
      </c>
      <c r="G209" s="222"/>
      <c r="H209" s="344" t="s">
        <v>478</v>
      </c>
      <c r="I209" s="344"/>
      <c r="J209" s="344"/>
      <c r="K209" s="268"/>
    </row>
    <row r="210" spans="2:11" s="1" customFormat="1" ht="15" customHeight="1">
      <c r="B210" s="245"/>
      <c r="C210" s="222"/>
      <c r="D210" s="222"/>
      <c r="E210" s="222"/>
      <c r="F210" s="243" t="s">
        <v>475</v>
      </c>
      <c r="G210" s="222"/>
      <c r="H210" s="344" t="s">
        <v>641</v>
      </c>
      <c r="I210" s="344"/>
      <c r="J210" s="344"/>
      <c r="K210" s="268"/>
    </row>
    <row r="211" spans="2:11" s="1" customFormat="1" ht="15" customHeight="1">
      <c r="B211" s="286"/>
      <c r="C211" s="222"/>
      <c r="D211" s="222"/>
      <c r="E211" s="222"/>
      <c r="F211" s="243" t="s">
        <v>479</v>
      </c>
      <c r="G211" s="281"/>
      <c r="H211" s="345" t="s">
        <v>480</v>
      </c>
      <c r="I211" s="345"/>
      <c r="J211" s="345"/>
      <c r="K211" s="287"/>
    </row>
    <row r="212" spans="2:11" s="1" customFormat="1" ht="15" customHeight="1">
      <c r="B212" s="286"/>
      <c r="C212" s="222"/>
      <c r="D212" s="222"/>
      <c r="E212" s="222"/>
      <c r="F212" s="243" t="s">
        <v>127</v>
      </c>
      <c r="G212" s="281"/>
      <c r="H212" s="345" t="s">
        <v>642</v>
      </c>
      <c r="I212" s="345"/>
      <c r="J212" s="345"/>
      <c r="K212" s="287"/>
    </row>
    <row r="213" spans="2:11" s="1" customFormat="1" ht="15" customHeight="1">
      <c r="B213" s="286"/>
      <c r="C213" s="222"/>
      <c r="D213" s="222"/>
      <c r="E213" s="222"/>
      <c r="F213" s="243"/>
      <c r="G213" s="281"/>
      <c r="H213" s="272"/>
      <c r="I213" s="272"/>
      <c r="J213" s="272"/>
      <c r="K213" s="287"/>
    </row>
    <row r="214" spans="2:11" s="1" customFormat="1" ht="15" customHeight="1">
      <c r="B214" s="286"/>
      <c r="C214" s="222" t="s">
        <v>604</v>
      </c>
      <c r="D214" s="222"/>
      <c r="E214" s="222"/>
      <c r="F214" s="243">
        <v>1</v>
      </c>
      <c r="G214" s="281"/>
      <c r="H214" s="345" t="s">
        <v>643</v>
      </c>
      <c r="I214" s="345"/>
      <c r="J214" s="345"/>
      <c r="K214" s="287"/>
    </row>
    <row r="215" spans="2:11" s="1" customFormat="1" ht="15" customHeight="1">
      <c r="B215" s="286"/>
      <c r="C215" s="222"/>
      <c r="D215" s="222"/>
      <c r="E215" s="222"/>
      <c r="F215" s="243">
        <v>2</v>
      </c>
      <c r="G215" s="281"/>
      <c r="H215" s="345" t="s">
        <v>644</v>
      </c>
      <c r="I215" s="345"/>
      <c r="J215" s="345"/>
      <c r="K215" s="287"/>
    </row>
    <row r="216" spans="2:11" s="1" customFormat="1" ht="15" customHeight="1">
      <c r="B216" s="286"/>
      <c r="C216" s="222"/>
      <c r="D216" s="222"/>
      <c r="E216" s="222"/>
      <c r="F216" s="243">
        <v>3</v>
      </c>
      <c r="G216" s="281"/>
      <c r="H216" s="345" t="s">
        <v>645</v>
      </c>
      <c r="I216" s="345"/>
      <c r="J216" s="345"/>
      <c r="K216" s="287"/>
    </row>
    <row r="217" spans="2:11" s="1" customFormat="1" ht="15" customHeight="1">
      <c r="B217" s="286"/>
      <c r="C217" s="222"/>
      <c r="D217" s="222"/>
      <c r="E217" s="222"/>
      <c r="F217" s="243">
        <v>4</v>
      </c>
      <c r="G217" s="281"/>
      <c r="H217" s="345" t="s">
        <v>646</v>
      </c>
      <c r="I217" s="345"/>
      <c r="J217" s="345"/>
      <c r="K217" s="287"/>
    </row>
    <row r="218" spans="2:11" s="1" customFormat="1" ht="12.75" customHeight="1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Rozvody EOV - ÚOŽI</vt:lpstr>
      <vt:lpstr>02 - Zemní práce EOV - ÚOŽI</vt:lpstr>
      <vt:lpstr>02.1 - Zemní práce EOV - ÚRS</vt:lpstr>
      <vt:lpstr>03 - VON - ÚOŽÍ</vt:lpstr>
      <vt:lpstr>04 - VRN EOV - ÚRS</vt:lpstr>
      <vt:lpstr>Pokyny pro vyplnění</vt:lpstr>
      <vt:lpstr>'01 - Rozvody EOV - ÚOŽI'!Názvy_tisku</vt:lpstr>
      <vt:lpstr>'02 - Zemní práce EOV - ÚOŽI'!Názvy_tisku</vt:lpstr>
      <vt:lpstr>'02.1 - Zemní práce EOV - ÚRS'!Názvy_tisku</vt:lpstr>
      <vt:lpstr>'03 - VON - ÚOŽÍ'!Názvy_tisku</vt:lpstr>
      <vt:lpstr>'04 - VRN EOV - ÚRS'!Názvy_tisku</vt:lpstr>
      <vt:lpstr>'Rekapitulace stavby'!Názvy_tisku</vt:lpstr>
      <vt:lpstr>'01 - Rozvody EOV - ÚOŽI'!Oblast_tisku</vt:lpstr>
      <vt:lpstr>'02 - Zemní práce EOV - ÚOŽI'!Oblast_tisku</vt:lpstr>
      <vt:lpstr>'02.1 - Zemní práce EOV - ÚRS'!Oblast_tisku</vt:lpstr>
      <vt:lpstr>'03 - VON - ÚOŽÍ'!Oblast_tisku</vt:lpstr>
      <vt:lpstr>'04 - VRN EOV - ÚRS'!Oblast_tisku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Pinto Castillo Luis Alberto, Ing.</dc:creator>
  <cp:lastModifiedBy>Kaplanová Ivana</cp:lastModifiedBy>
  <dcterms:created xsi:type="dcterms:W3CDTF">2023-01-19T06:19:25Z</dcterms:created>
  <dcterms:modified xsi:type="dcterms:W3CDTF">2023-01-24T12:11:11Z</dcterms:modified>
</cp:coreProperties>
</file>