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S:\Verejne zakazky\Veřejné zakázky OŘ ÚL\APPR\2023\65023004_Oprava staniční koleje v ŽST Ústí n. L. západ 2, 2b.SK\Zadání\INFORMACE Č.1\"/>
    </mc:Choice>
  </mc:AlternateContent>
  <xr:revisionPtr revIDLastSave="0" documentId="8_{0CF4C980-B34E-4A12-A3B7-D444804D5B0E}" xr6:coauthVersionLast="36" xr6:coauthVersionMax="36" xr10:uidLastSave="{00000000-0000-0000-0000-000000000000}"/>
  <bookViews>
    <workbookView xWindow="0" yWindow="0" windowWidth="28800" windowHeight="12270" xr2:uid="{00000000-000D-0000-FFFF-FFFF00000000}"/>
  </bookViews>
  <sheets>
    <sheet name="Rekapitulace stavby" sheetId="1" r:id="rId1"/>
    <sheet name="01 - Oprava SK č. 2B" sheetId="2" r:id="rId2"/>
    <sheet name="02 - Oprava SK č. 2" sheetId="3" r:id="rId3"/>
    <sheet name="04 - Výhybky" sheetId="4" r:id="rId4"/>
    <sheet name="06 - Následné propracování" sheetId="5" r:id="rId5"/>
    <sheet name="07 - Materiál dodávaný ob..." sheetId="6" r:id="rId6"/>
    <sheet name="08 - VRN" sheetId="7" r:id="rId7"/>
    <sheet name="Pokyny pro vyplnění" sheetId="8" r:id="rId8"/>
  </sheets>
  <definedNames>
    <definedName name="_xlnm._FilterDatabase" localSheetId="1" hidden="1">'01 - Oprava SK č. 2B'!$C$80:$K$199</definedName>
    <definedName name="_xlnm._FilterDatabase" localSheetId="2" hidden="1">'02 - Oprava SK č. 2'!$C$80:$K$179</definedName>
    <definedName name="_xlnm._FilterDatabase" localSheetId="3" hidden="1">'04 - Výhybky'!$C$80:$K$200</definedName>
    <definedName name="_xlnm._FilterDatabase" localSheetId="4" hidden="1">'06 - Následné propracování'!$C$78:$K$103</definedName>
    <definedName name="_xlnm._FilterDatabase" localSheetId="5" hidden="1">'07 - Materiál dodávaný ob...'!$C$78:$K$86</definedName>
    <definedName name="_xlnm._FilterDatabase" localSheetId="6" hidden="1">'08 - VRN'!$C$79:$K$87</definedName>
    <definedName name="_xlnm.Print_Titles" localSheetId="1">'01 - Oprava SK č. 2B'!$80:$80</definedName>
    <definedName name="_xlnm.Print_Titles" localSheetId="2">'02 - Oprava SK č. 2'!$80:$80</definedName>
    <definedName name="_xlnm.Print_Titles" localSheetId="3">'04 - Výhybky'!$80:$80</definedName>
    <definedName name="_xlnm.Print_Titles" localSheetId="4">'06 - Následné propracování'!$78:$78</definedName>
    <definedName name="_xlnm.Print_Titles" localSheetId="5">'07 - Materiál dodávaný ob...'!$78:$78</definedName>
    <definedName name="_xlnm.Print_Titles" localSheetId="6">'08 - VRN'!$79:$79</definedName>
    <definedName name="_xlnm.Print_Titles" localSheetId="0">'Rekapitulace stavby'!$52:$52</definedName>
    <definedName name="_xlnm.Print_Area" localSheetId="1">'01 - Oprava SK č. 2B'!$C$4:$J$39,'01 - Oprava SK č. 2B'!$C$45:$J$62,'01 - Oprava SK č. 2B'!$C$68:$K$199</definedName>
    <definedName name="_xlnm.Print_Area" localSheetId="2">'02 - Oprava SK č. 2'!$C$4:$J$39,'02 - Oprava SK č. 2'!$C$45:$J$62,'02 - Oprava SK č. 2'!$C$68:$K$179</definedName>
    <definedName name="_xlnm.Print_Area" localSheetId="3">'04 - Výhybky'!$C$4:$J$39,'04 - Výhybky'!$C$45:$J$62,'04 - Výhybky'!$C$68:$K$200</definedName>
    <definedName name="_xlnm.Print_Area" localSheetId="4">'06 - Následné propracování'!$C$4:$J$39,'06 - Následné propracování'!$C$45:$J$60,'06 - Následné propracování'!$C$66:$K$103</definedName>
    <definedName name="_xlnm.Print_Area" localSheetId="5">'07 - Materiál dodávaný ob...'!$C$4:$J$39,'07 - Materiál dodávaný ob...'!$C$45:$J$60,'07 - Materiál dodávaný ob...'!$C$66:$K$86</definedName>
    <definedName name="_xlnm.Print_Area" localSheetId="6">'08 - VRN'!$C$4:$J$39,'08 - VRN'!$C$45:$J$61,'08 - VRN'!$C$67:$K$87</definedName>
    <definedName name="_xlnm.Print_Area" localSheetId="7">'Pokyny pro vyplnění'!$B$2:$K$71,'Pokyny pro vyplnění'!$B$74:$K$118,'Pokyny pro vyplnění'!$B$121:$K$161,'Pokyny pro vyplnění'!$B$164:$K$218</definedName>
    <definedName name="_xlnm.Print_Area" localSheetId="0">'Rekapitulace stavby'!$D$4:$AO$36,'Rekapitulace stavby'!$C$42:$AQ$61</definedName>
  </definedNames>
  <calcPr calcId="191029"/>
</workbook>
</file>

<file path=xl/calcChain.xml><?xml version="1.0" encoding="utf-8"?>
<calcChain xmlns="http://schemas.openxmlformats.org/spreadsheetml/2006/main">
  <c r="J37" i="7" l="1"/>
  <c r="J36" i="7"/>
  <c r="AY60" i="1" s="1"/>
  <c r="J35" i="7"/>
  <c r="AX60" i="1" s="1"/>
  <c r="BI87" i="7"/>
  <c r="BH87" i="7"/>
  <c r="BG87" i="7"/>
  <c r="BF87" i="7"/>
  <c r="T87" i="7"/>
  <c r="R87" i="7"/>
  <c r="P87" i="7"/>
  <c r="BI86" i="7"/>
  <c r="BH86" i="7"/>
  <c r="BG86" i="7"/>
  <c r="BF86" i="7"/>
  <c r="T86" i="7"/>
  <c r="R86" i="7"/>
  <c r="P86" i="7"/>
  <c r="BI85" i="7"/>
  <c r="BH85" i="7"/>
  <c r="BG85" i="7"/>
  <c r="BF85" i="7"/>
  <c r="T85" i="7"/>
  <c r="R85" i="7"/>
  <c r="P85" i="7"/>
  <c r="BI84" i="7"/>
  <c r="BH84" i="7"/>
  <c r="BG84" i="7"/>
  <c r="BF84" i="7"/>
  <c r="T84" i="7"/>
  <c r="R84" i="7"/>
  <c r="P84" i="7"/>
  <c r="BI83" i="7"/>
  <c r="BH83" i="7"/>
  <c r="BG83" i="7"/>
  <c r="BF83" i="7"/>
  <c r="T83" i="7"/>
  <c r="R83" i="7"/>
  <c r="P83" i="7"/>
  <c r="BI82" i="7"/>
  <c r="BH82" i="7"/>
  <c r="BG82" i="7"/>
  <c r="BF82" i="7"/>
  <c r="T82" i="7"/>
  <c r="R82" i="7"/>
  <c r="P82" i="7"/>
  <c r="J77" i="7"/>
  <c r="J76" i="7"/>
  <c r="F76" i="7"/>
  <c r="F74" i="7"/>
  <c r="E72" i="7"/>
  <c r="J55" i="7"/>
  <c r="J54" i="7"/>
  <c r="F54" i="7"/>
  <c r="F52" i="7"/>
  <c r="E50" i="7"/>
  <c r="J18" i="7"/>
  <c r="E18" i="7"/>
  <c r="F77" i="7" s="1"/>
  <c r="J17" i="7"/>
  <c r="J12" i="7"/>
  <c r="J52" i="7" s="1"/>
  <c r="E7" i="7"/>
  <c r="E48" i="7" s="1"/>
  <c r="J37" i="6"/>
  <c r="J36" i="6"/>
  <c r="AY59" i="1" s="1"/>
  <c r="J35" i="6"/>
  <c r="AX59" i="1"/>
  <c r="BI82" i="6"/>
  <c r="BH82" i="6"/>
  <c r="BG82" i="6"/>
  <c r="BF82" i="6"/>
  <c r="T82" i="6"/>
  <c r="R82" i="6"/>
  <c r="P82" i="6"/>
  <c r="BI80" i="6"/>
  <c r="BH80" i="6"/>
  <c r="BG80" i="6"/>
  <c r="BF80" i="6"/>
  <c r="T80" i="6"/>
  <c r="R80" i="6"/>
  <c r="P80" i="6"/>
  <c r="J76" i="6"/>
  <c r="J75" i="6"/>
  <c r="F75" i="6"/>
  <c r="F73" i="6"/>
  <c r="E71" i="6"/>
  <c r="J55" i="6"/>
  <c r="J54" i="6"/>
  <c r="F54" i="6"/>
  <c r="F52" i="6"/>
  <c r="E50" i="6"/>
  <c r="J18" i="6"/>
  <c r="E18" i="6"/>
  <c r="F76" i="6" s="1"/>
  <c r="J17" i="6"/>
  <c r="J12" i="6"/>
  <c r="J73" i="6" s="1"/>
  <c r="E7" i="6"/>
  <c r="E69" i="6"/>
  <c r="J37" i="5"/>
  <c r="J36" i="5"/>
  <c r="AY58" i="1" s="1"/>
  <c r="J35" i="5"/>
  <c r="AX58" i="1"/>
  <c r="BI101" i="5"/>
  <c r="BH101" i="5"/>
  <c r="BG101" i="5"/>
  <c r="BF101" i="5"/>
  <c r="T101" i="5"/>
  <c r="R101" i="5"/>
  <c r="P101" i="5"/>
  <c r="BI100" i="5"/>
  <c r="BH100" i="5"/>
  <c r="BG100" i="5"/>
  <c r="BF100" i="5"/>
  <c r="T100" i="5"/>
  <c r="R100" i="5"/>
  <c r="P100" i="5"/>
  <c r="BI99" i="5"/>
  <c r="BH99" i="5"/>
  <c r="BG99" i="5"/>
  <c r="BF99" i="5"/>
  <c r="T99" i="5"/>
  <c r="R99" i="5"/>
  <c r="P99" i="5"/>
  <c r="BI94" i="5"/>
  <c r="BH94" i="5"/>
  <c r="BG94" i="5"/>
  <c r="BF94" i="5"/>
  <c r="T94" i="5"/>
  <c r="R94" i="5"/>
  <c r="P94" i="5"/>
  <c r="BI93" i="5"/>
  <c r="BH93" i="5"/>
  <c r="BG93" i="5"/>
  <c r="BF93" i="5"/>
  <c r="T93" i="5"/>
  <c r="R93" i="5"/>
  <c r="P93" i="5"/>
  <c r="BI91" i="5"/>
  <c r="BH91" i="5"/>
  <c r="BG91" i="5"/>
  <c r="BF91" i="5"/>
  <c r="T91" i="5"/>
  <c r="R91" i="5"/>
  <c r="P91" i="5"/>
  <c r="BI89" i="5"/>
  <c r="BH89" i="5"/>
  <c r="BG89" i="5"/>
  <c r="BF89" i="5"/>
  <c r="T89" i="5"/>
  <c r="R89" i="5"/>
  <c r="P89" i="5"/>
  <c r="BI85" i="5"/>
  <c r="BH85" i="5"/>
  <c r="BG85" i="5"/>
  <c r="BF85" i="5"/>
  <c r="T85" i="5"/>
  <c r="R85" i="5"/>
  <c r="P85" i="5"/>
  <c r="BI80" i="5"/>
  <c r="BH80" i="5"/>
  <c r="BG80" i="5"/>
  <c r="BF80" i="5"/>
  <c r="T80" i="5"/>
  <c r="R80" i="5"/>
  <c r="P80" i="5"/>
  <c r="J76" i="5"/>
  <c r="J75" i="5"/>
  <c r="F75" i="5"/>
  <c r="F73" i="5"/>
  <c r="E71" i="5"/>
  <c r="J55" i="5"/>
  <c r="J54" i="5"/>
  <c r="F54" i="5"/>
  <c r="F52" i="5"/>
  <c r="E50" i="5"/>
  <c r="J18" i="5"/>
  <c r="E18" i="5"/>
  <c r="F55" i="5"/>
  <c r="J17" i="5"/>
  <c r="J12" i="5"/>
  <c r="J73" i="5"/>
  <c r="E7" i="5"/>
  <c r="E48" i="5" s="1"/>
  <c r="J37" i="4"/>
  <c r="J36" i="4"/>
  <c r="AY57" i="1"/>
  <c r="J35" i="4"/>
  <c r="AX57" i="1" s="1"/>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3" i="4"/>
  <c r="BH183" i="4"/>
  <c r="BG183" i="4"/>
  <c r="BF183" i="4"/>
  <c r="T183" i="4"/>
  <c r="R183" i="4"/>
  <c r="P183" i="4"/>
  <c r="BI179" i="4"/>
  <c r="BH179" i="4"/>
  <c r="BG179" i="4"/>
  <c r="BF179" i="4"/>
  <c r="T179" i="4"/>
  <c r="R179" i="4"/>
  <c r="P179" i="4"/>
  <c r="BI176" i="4"/>
  <c r="BH176" i="4"/>
  <c r="BG176" i="4"/>
  <c r="BF176" i="4"/>
  <c r="T176" i="4"/>
  <c r="R176" i="4"/>
  <c r="P176" i="4"/>
  <c r="BI174" i="4"/>
  <c r="BH174" i="4"/>
  <c r="BG174" i="4"/>
  <c r="BF174" i="4"/>
  <c r="T174" i="4"/>
  <c r="R174" i="4"/>
  <c r="P174" i="4"/>
  <c r="BI172" i="4"/>
  <c r="BH172" i="4"/>
  <c r="BG172" i="4"/>
  <c r="BF172" i="4"/>
  <c r="T172" i="4"/>
  <c r="R172" i="4"/>
  <c r="P172" i="4"/>
  <c r="BI171" i="4"/>
  <c r="BH171" i="4"/>
  <c r="BG171" i="4"/>
  <c r="BF171" i="4"/>
  <c r="T171" i="4"/>
  <c r="R171" i="4"/>
  <c r="P171" i="4"/>
  <c r="BI169" i="4"/>
  <c r="BH169" i="4"/>
  <c r="BG169" i="4"/>
  <c r="BF169" i="4"/>
  <c r="T169" i="4"/>
  <c r="R169" i="4"/>
  <c r="P169" i="4"/>
  <c r="BI165" i="4"/>
  <c r="BH165" i="4"/>
  <c r="BG165" i="4"/>
  <c r="BF165" i="4"/>
  <c r="T165" i="4"/>
  <c r="R165" i="4"/>
  <c r="P165" i="4"/>
  <c r="BI160" i="4"/>
  <c r="BH160" i="4"/>
  <c r="BG160" i="4"/>
  <c r="BF160" i="4"/>
  <c r="T160" i="4"/>
  <c r="R160" i="4"/>
  <c r="P160" i="4"/>
  <c r="BI153" i="4"/>
  <c r="BH153" i="4"/>
  <c r="BG153" i="4"/>
  <c r="BF153" i="4"/>
  <c r="T153" i="4"/>
  <c r="R153" i="4"/>
  <c r="P153" i="4"/>
  <c r="BI151" i="4"/>
  <c r="BH151" i="4"/>
  <c r="BG151" i="4"/>
  <c r="BF151" i="4"/>
  <c r="T151" i="4"/>
  <c r="R151" i="4"/>
  <c r="P151" i="4"/>
  <c r="BI150" i="4"/>
  <c r="BH150" i="4"/>
  <c r="BG150" i="4"/>
  <c r="BF150" i="4"/>
  <c r="T150" i="4"/>
  <c r="R150" i="4"/>
  <c r="P150" i="4"/>
  <c r="BI149" i="4"/>
  <c r="BH149" i="4"/>
  <c r="BG149" i="4"/>
  <c r="BF149" i="4"/>
  <c r="T149" i="4"/>
  <c r="R149" i="4"/>
  <c r="P149" i="4"/>
  <c r="BI147" i="4"/>
  <c r="BH147" i="4"/>
  <c r="BG147" i="4"/>
  <c r="BF147" i="4"/>
  <c r="T147" i="4"/>
  <c r="R147" i="4"/>
  <c r="P147" i="4"/>
  <c r="BI145" i="4"/>
  <c r="BH145" i="4"/>
  <c r="BG145" i="4"/>
  <c r="BF145" i="4"/>
  <c r="T145" i="4"/>
  <c r="R145" i="4"/>
  <c r="P145" i="4"/>
  <c r="BI144" i="4"/>
  <c r="BH144" i="4"/>
  <c r="BG144" i="4"/>
  <c r="BF144" i="4"/>
  <c r="T144" i="4"/>
  <c r="R144" i="4"/>
  <c r="P144" i="4"/>
  <c r="BI143" i="4"/>
  <c r="BH143" i="4"/>
  <c r="BG143" i="4"/>
  <c r="BF143" i="4"/>
  <c r="T143" i="4"/>
  <c r="R143" i="4"/>
  <c r="P143" i="4"/>
  <c r="BI141" i="4"/>
  <c r="BH141" i="4"/>
  <c r="BG141" i="4"/>
  <c r="BF141" i="4"/>
  <c r="T141" i="4"/>
  <c r="R141" i="4"/>
  <c r="P141"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2" i="4"/>
  <c r="BH122" i="4"/>
  <c r="BG122" i="4"/>
  <c r="BF122" i="4"/>
  <c r="T122" i="4"/>
  <c r="R122" i="4"/>
  <c r="P122"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8" i="4"/>
  <c r="BH98" i="4"/>
  <c r="BG98" i="4"/>
  <c r="BF98" i="4"/>
  <c r="T98" i="4"/>
  <c r="R98" i="4"/>
  <c r="P98" i="4"/>
  <c r="BI96" i="4"/>
  <c r="BH96" i="4"/>
  <c r="BG96" i="4"/>
  <c r="BF96" i="4"/>
  <c r="T96" i="4"/>
  <c r="R96" i="4"/>
  <c r="P96" i="4"/>
  <c r="BI92" i="4"/>
  <c r="BH92" i="4"/>
  <c r="BG92" i="4"/>
  <c r="BF92" i="4"/>
  <c r="T92" i="4"/>
  <c r="R92" i="4"/>
  <c r="P92" i="4"/>
  <c r="BI88" i="4"/>
  <c r="BH88" i="4"/>
  <c r="BG88" i="4"/>
  <c r="BF88" i="4"/>
  <c r="T88" i="4"/>
  <c r="R88" i="4"/>
  <c r="P88" i="4"/>
  <c r="BI84" i="4"/>
  <c r="BH84" i="4"/>
  <c r="BG84" i="4"/>
  <c r="BF84" i="4"/>
  <c r="T84" i="4"/>
  <c r="R84" i="4"/>
  <c r="P84" i="4"/>
  <c r="J78" i="4"/>
  <c r="J77" i="4"/>
  <c r="F77" i="4"/>
  <c r="F75" i="4"/>
  <c r="E73" i="4"/>
  <c r="J55" i="4"/>
  <c r="J54" i="4"/>
  <c r="F54" i="4"/>
  <c r="F52" i="4"/>
  <c r="E50" i="4"/>
  <c r="J18" i="4"/>
  <c r="E18" i="4"/>
  <c r="F55" i="4" s="1"/>
  <c r="J17" i="4"/>
  <c r="J12" i="4"/>
  <c r="J75" i="4" s="1"/>
  <c r="E7" i="4"/>
  <c r="E71" i="4"/>
  <c r="J37" i="3"/>
  <c r="J36" i="3"/>
  <c r="AY56" i="1"/>
  <c r="J35" i="3"/>
  <c r="AX56" i="1"/>
  <c r="BI178" i="3"/>
  <c r="BH178" i="3"/>
  <c r="BG178" i="3"/>
  <c r="BF178" i="3"/>
  <c r="T178" i="3"/>
  <c r="R178" i="3"/>
  <c r="P178" i="3"/>
  <c r="BI176" i="3"/>
  <c r="BH176" i="3"/>
  <c r="BG176" i="3"/>
  <c r="BF176" i="3"/>
  <c r="T176" i="3"/>
  <c r="R176" i="3"/>
  <c r="P176" i="3"/>
  <c r="BI171" i="3"/>
  <c r="BH171" i="3"/>
  <c r="BG171" i="3"/>
  <c r="BF171" i="3"/>
  <c r="T171" i="3"/>
  <c r="R171" i="3"/>
  <c r="P171" i="3"/>
  <c r="BI166" i="3"/>
  <c r="BH166" i="3"/>
  <c r="BG166" i="3"/>
  <c r="BF166" i="3"/>
  <c r="T166" i="3"/>
  <c r="R166" i="3"/>
  <c r="P166" i="3"/>
  <c r="BI161" i="3"/>
  <c r="BH161" i="3"/>
  <c r="BG161" i="3"/>
  <c r="BF161" i="3"/>
  <c r="T161" i="3"/>
  <c r="R161" i="3"/>
  <c r="P161" i="3"/>
  <c r="BI159" i="3"/>
  <c r="BH159" i="3"/>
  <c r="BG159" i="3"/>
  <c r="BF159" i="3"/>
  <c r="T159" i="3"/>
  <c r="R159" i="3"/>
  <c r="P159" i="3"/>
  <c r="BI157" i="3"/>
  <c r="BH157" i="3"/>
  <c r="BG157" i="3"/>
  <c r="BF157" i="3"/>
  <c r="T157" i="3"/>
  <c r="R157" i="3"/>
  <c r="P157" i="3"/>
  <c r="BI153" i="3"/>
  <c r="BH153" i="3"/>
  <c r="BG153" i="3"/>
  <c r="BF153" i="3"/>
  <c r="T153" i="3"/>
  <c r="R153" i="3"/>
  <c r="P153" i="3"/>
  <c r="BI150" i="3"/>
  <c r="BH150" i="3"/>
  <c r="BG150" i="3"/>
  <c r="BF150" i="3"/>
  <c r="T150" i="3"/>
  <c r="R150" i="3"/>
  <c r="P150" i="3"/>
  <c r="BI143" i="3"/>
  <c r="BH143" i="3"/>
  <c r="BG143" i="3"/>
  <c r="BF143" i="3"/>
  <c r="T143" i="3"/>
  <c r="R143" i="3"/>
  <c r="P143" i="3"/>
  <c r="BI141" i="3"/>
  <c r="BH141" i="3"/>
  <c r="BG141" i="3"/>
  <c r="BF141" i="3"/>
  <c r="T141" i="3"/>
  <c r="R141" i="3"/>
  <c r="P141" i="3"/>
  <c r="BI139" i="3"/>
  <c r="BH139" i="3"/>
  <c r="BG139" i="3"/>
  <c r="BF139" i="3"/>
  <c r="T139" i="3"/>
  <c r="R139" i="3"/>
  <c r="P139" i="3"/>
  <c r="BI138" i="3"/>
  <c r="BH138" i="3"/>
  <c r="BG138" i="3"/>
  <c r="BF138" i="3"/>
  <c r="T138" i="3"/>
  <c r="R138" i="3"/>
  <c r="P138" i="3"/>
  <c r="BI137" i="3"/>
  <c r="BH137" i="3"/>
  <c r="BG137" i="3"/>
  <c r="BF137" i="3"/>
  <c r="T137" i="3"/>
  <c r="R137" i="3"/>
  <c r="P137" i="3"/>
  <c r="BI133" i="3"/>
  <c r="BH133" i="3"/>
  <c r="BG133" i="3"/>
  <c r="BF133" i="3"/>
  <c r="T133" i="3"/>
  <c r="R133" i="3"/>
  <c r="P133" i="3"/>
  <c r="BI130" i="3"/>
  <c r="BH130" i="3"/>
  <c r="BG130" i="3"/>
  <c r="BF130" i="3"/>
  <c r="T130" i="3"/>
  <c r="R130" i="3"/>
  <c r="P130" i="3"/>
  <c r="BI124" i="3"/>
  <c r="BH124" i="3"/>
  <c r="BG124" i="3"/>
  <c r="BF124" i="3"/>
  <c r="T124" i="3"/>
  <c r="R124" i="3"/>
  <c r="P124" i="3"/>
  <c r="BI122" i="3"/>
  <c r="BH122" i="3"/>
  <c r="BG122" i="3"/>
  <c r="BF122" i="3"/>
  <c r="T122" i="3"/>
  <c r="R122" i="3"/>
  <c r="P122" i="3"/>
  <c r="BI120" i="3"/>
  <c r="BH120" i="3"/>
  <c r="BG120" i="3"/>
  <c r="BF120" i="3"/>
  <c r="T120" i="3"/>
  <c r="R120" i="3"/>
  <c r="P120" i="3"/>
  <c r="BI118" i="3"/>
  <c r="BH118" i="3"/>
  <c r="BG118" i="3"/>
  <c r="BF118" i="3"/>
  <c r="T118" i="3"/>
  <c r="R118" i="3"/>
  <c r="P118" i="3"/>
  <c r="BI117" i="3"/>
  <c r="BH117" i="3"/>
  <c r="BG117" i="3"/>
  <c r="BF117" i="3"/>
  <c r="T117" i="3"/>
  <c r="R117" i="3"/>
  <c r="P117" i="3"/>
  <c r="BI115" i="3"/>
  <c r="BH115" i="3"/>
  <c r="BG115" i="3"/>
  <c r="BF115" i="3"/>
  <c r="T115" i="3"/>
  <c r="R115" i="3"/>
  <c r="P115" i="3"/>
  <c r="BI114" i="3"/>
  <c r="BH114" i="3"/>
  <c r="BG114" i="3"/>
  <c r="BF114" i="3"/>
  <c r="T114" i="3"/>
  <c r="R114" i="3"/>
  <c r="P114" i="3"/>
  <c r="BI112" i="3"/>
  <c r="BH112" i="3"/>
  <c r="BG112" i="3"/>
  <c r="BF112" i="3"/>
  <c r="T112" i="3"/>
  <c r="R112" i="3"/>
  <c r="P112" i="3"/>
  <c r="BI110" i="3"/>
  <c r="BH110" i="3"/>
  <c r="BG110" i="3"/>
  <c r="BF110" i="3"/>
  <c r="T110" i="3"/>
  <c r="R110" i="3"/>
  <c r="P110" i="3"/>
  <c r="BI108" i="3"/>
  <c r="BH108" i="3"/>
  <c r="BG108" i="3"/>
  <c r="BF108" i="3"/>
  <c r="T108" i="3"/>
  <c r="R108" i="3"/>
  <c r="P108" i="3"/>
  <c r="BI105" i="3"/>
  <c r="BH105" i="3"/>
  <c r="BG105" i="3"/>
  <c r="BF105" i="3"/>
  <c r="T105" i="3"/>
  <c r="R105" i="3"/>
  <c r="P105" i="3"/>
  <c r="BI103" i="3"/>
  <c r="BH103" i="3"/>
  <c r="BG103" i="3"/>
  <c r="BF103" i="3"/>
  <c r="T103" i="3"/>
  <c r="R103" i="3"/>
  <c r="P103" i="3"/>
  <c r="BI101" i="3"/>
  <c r="BH101" i="3"/>
  <c r="BG101" i="3"/>
  <c r="BF101" i="3"/>
  <c r="T101" i="3"/>
  <c r="R101" i="3"/>
  <c r="P101" i="3"/>
  <c r="BI99" i="3"/>
  <c r="BH99" i="3"/>
  <c r="BG99" i="3"/>
  <c r="BF99" i="3"/>
  <c r="T99" i="3"/>
  <c r="R99" i="3"/>
  <c r="P99" i="3"/>
  <c r="BI95" i="3"/>
  <c r="BH95" i="3"/>
  <c r="BG95" i="3"/>
  <c r="BF95" i="3"/>
  <c r="T95" i="3"/>
  <c r="R95" i="3"/>
  <c r="P95" i="3"/>
  <c r="BI93" i="3"/>
  <c r="BH93" i="3"/>
  <c r="BG93" i="3"/>
  <c r="BF93" i="3"/>
  <c r="T93" i="3"/>
  <c r="R93" i="3"/>
  <c r="P93" i="3"/>
  <c r="BI91" i="3"/>
  <c r="BH91" i="3"/>
  <c r="BG91" i="3"/>
  <c r="BF91" i="3"/>
  <c r="T91" i="3"/>
  <c r="R91" i="3"/>
  <c r="P91" i="3"/>
  <c r="BI89" i="3"/>
  <c r="BH89" i="3"/>
  <c r="BG89" i="3"/>
  <c r="BF89" i="3"/>
  <c r="T89" i="3"/>
  <c r="R89" i="3"/>
  <c r="P89" i="3"/>
  <c r="BI87" i="3"/>
  <c r="BH87" i="3"/>
  <c r="BG87" i="3"/>
  <c r="BF87" i="3"/>
  <c r="T87" i="3"/>
  <c r="R87" i="3"/>
  <c r="P87" i="3"/>
  <c r="BI86" i="3"/>
  <c r="BH86" i="3"/>
  <c r="BG86" i="3"/>
  <c r="BF86" i="3"/>
  <c r="T86" i="3"/>
  <c r="R86" i="3"/>
  <c r="P86" i="3"/>
  <c r="BI84" i="3"/>
  <c r="BH84" i="3"/>
  <c r="BG84" i="3"/>
  <c r="BF84" i="3"/>
  <c r="T84" i="3"/>
  <c r="R84" i="3"/>
  <c r="P84" i="3"/>
  <c r="J78" i="3"/>
  <c r="J77" i="3"/>
  <c r="F77" i="3"/>
  <c r="F75" i="3"/>
  <c r="E73" i="3"/>
  <c r="J55" i="3"/>
  <c r="J54" i="3"/>
  <c r="F54" i="3"/>
  <c r="F52" i="3"/>
  <c r="E50" i="3"/>
  <c r="J18" i="3"/>
  <c r="E18" i="3"/>
  <c r="F55" i="3"/>
  <c r="J17" i="3"/>
  <c r="J12" i="3"/>
  <c r="J75" i="3"/>
  <c r="E7" i="3"/>
  <c r="E48" i="3" s="1"/>
  <c r="J37" i="2"/>
  <c r="J36" i="2"/>
  <c r="AY55" i="1"/>
  <c r="J35" i="2"/>
  <c r="AX55" i="1" s="1"/>
  <c r="BI197" i="2"/>
  <c r="BH197" i="2"/>
  <c r="BG197" i="2"/>
  <c r="BF197" i="2"/>
  <c r="T197" i="2"/>
  <c r="R197" i="2"/>
  <c r="P197" i="2"/>
  <c r="BI195" i="2"/>
  <c r="BH195" i="2"/>
  <c r="BG195" i="2"/>
  <c r="BF195" i="2"/>
  <c r="T195" i="2"/>
  <c r="R195" i="2"/>
  <c r="P195" i="2"/>
  <c r="BI193" i="2"/>
  <c r="BH193" i="2"/>
  <c r="BG193" i="2"/>
  <c r="BF193" i="2"/>
  <c r="T193" i="2"/>
  <c r="R193" i="2"/>
  <c r="P193" i="2"/>
  <c r="BI187" i="2"/>
  <c r="BH187" i="2"/>
  <c r="BG187" i="2"/>
  <c r="BF187" i="2"/>
  <c r="T187" i="2"/>
  <c r="R187" i="2"/>
  <c r="P187" i="2"/>
  <c r="BI182" i="2"/>
  <c r="BH182" i="2"/>
  <c r="BG182" i="2"/>
  <c r="BF182" i="2"/>
  <c r="T182" i="2"/>
  <c r="R182" i="2"/>
  <c r="P182" i="2"/>
  <c r="BI176" i="2"/>
  <c r="BH176" i="2"/>
  <c r="BG176" i="2"/>
  <c r="BF176" i="2"/>
  <c r="T176" i="2"/>
  <c r="R176" i="2"/>
  <c r="P176" i="2"/>
  <c r="BI172" i="2"/>
  <c r="BH172" i="2"/>
  <c r="BG172" i="2"/>
  <c r="BF172" i="2"/>
  <c r="T172" i="2"/>
  <c r="R172" i="2"/>
  <c r="P172" i="2"/>
  <c r="BI168" i="2"/>
  <c r="BH168" i="2"/>
  <c r="BG168" i="2"/>
  <c r="BF168" i="2"/>
  <c r="T168" i="2"/>
  <c r="R168" i="2"/>
  <c r="P168" i="2"/>
  <c r="BI163" i="2"/>
  <c r="BH163" i="2"/>
  <c r="BG163" i="2"/>
  <c r="BF163" i="2"/>
  <c r="T163" i="2"/>
  <c r="R163" i="2"/>
  <c r="P163" i="2"/>
  <c r="BI161" i="2"/>
  <c r="BH161" i="2"/>
  <c r="BG161" i="2"/>
  <c r="BF161" i="2"/>
  <c r="T161" i="2"/>
  <c r="R161" i="2"/>
  <c r="P161" i="2"/>
  <c r="BI159" i="2"/>
  <c r="BH159" i="2"/>
  <c r="BG159" i="2"/>
  <c r="BF159" i="2"/>
  <c r="T159" i="2"/>
  <c r="R159" i="2"/>
  <c r="P159"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7" i="2"/>
  <c r="BH147" i="2"/>
  <c r="BG147" i="2"/>
  <c r="BF147" i="2"/>
  <c r="T147" i="2"/>
  <c r="R147" i="2"/>
  <c r="P147" i="2"/>
  <c r="BI145" i="2"/>
  <c r="BH145" i="2"/>
  <c r="BG145" i="2"/>
  <c r="BF145" i="2"/>
  <c r="T145" i="2"/>
  <c r="R145" i="2"/>
  <c r="P145" i="2"/>
  <c r="BI144" i="2"/>
  <c r="BH144" i="2"/>
  <c r="BG144" i="2"/>
  <c r="BF144" i="2"/>
  <c r="T144" i="2"/>
  <c r="R144" i="2"/>
  <c r="P144" i="2"/>
  <c r="BI143" i="2"/>
  <c r="BH143" i="2"/>
  <c r="BG143" i="2"/>
  <c r="BF143" i="2"/>
  <c r="T143" i="2"/>
  <c r="R143" i="2"/>
  <c r="P143" i="2"/>
  <c r="BI141" i="2"/>
  <c r="BH141" i="2"/>
  <c r="BG141" i="2"/>
  <c r="BF141" i="2"/>
  <c r="T141" i="2"/>
  <c r="R141" i="2"/>
  <c r="P141" i="2"/>
  <c r="BI139" i="2"/>
  <c r="BH139" i="2"/>
  <c r="BG139" i="2"/>
  <c r="BF139" i="2"/>
  <c r="T139" i="2"/>
  <c r="R139" i="2"/>
  <c r="P139" i="2"/>
  <c r="BI135" i="2"/>
  <c r="BH135" i="2"/>
  <c r="BG135" i="2"/>
  <c r="BF135" i="2"/>
  <c r="T135" i="2"/>
  <c r="R135" i="2"/>
  <c r="P135" i="2"/>
  <c r="BI133" i="2"/>
  <c r="BH133" i="2"/>
  <c r="BG133" i="2"/>
  <c r="BF133" i="2"/>
  <c r="T133" i="2"/>
  <c r="R133" i="2"/>
  <c r="P133" i="2"/>
  <c r="BI128" i="2"/>
  <c r="BH128" i="2"/>
  <c r="BG128" i="2"/>
  <c r="BF128" i="2"/>
  <c r="T128" i="2"/>
  <c r="R128" i="2"/>
  <c r="P128" i="2"/>
  <c r="BI126" i="2"/>
  <c r="BH126" i="2"/>
  <c r="BG126" i="2"/>
  <c r="BF126" i="2"/>
  <c r="T126" i="2"/>
  <c r="R126" i="2"/>
  <c r="P126" i="2"/>
  <c r="BI124" i="2"/>
  <c r="BH124" i="2"/>
  <c r="BG124" i="2"/>
  <c r="BF124" i="2"/>
  <c r="T124" i="2"/>
  <c r="R124" i="2"/>
  <c r="P124" i="2"/>
  <c r="BI122" i="2"/>
  <c r="BH122" i="2"/>
  <c r="BG122" i="2"/>
  <c r="BF122" i="2"/>
  <c r="T122" i="2"/>
  <c r="R122" i="2"/>
  <c r="P122" i="2"/>
  <c r="BI120" i="2"/>
  <c r="BH120" i="2"/>
  <c r="BG120" i="2"/>
  <c r="BF120" i="2"/>
  <c r="T120" i="2"/>
  <c r="R120" i="2"/>
  <c r="P120" i="2"/>
  <c r="BI118" i="2"/>
  <c r="BH118" i="2"/>
  <c r="BG118" i="2"/>
  <c r="BF118" i="2"/>
  <c r="T118" i="2"/>
  <c r="R118" i="2"/>
  <c r="P118" i="2"/>
  <c r="BI114" i="2"/>
  <c r="BH114" i="2"/>
  <c r="BG114" i="2"/>
  <c r="BF114" i="2"/>
  <c r="T114" i="2"/>
  <c r="R114" i="2"/>
  <c r="P114" i="2"/>
  <c r="BI108" i="2"/>
  <c r="BH108" i="2"/>
  <c r="BG108" i="2"/>
  <c r="BF108" i="2"/>
  <c r="T108" i="2"/>
  <c r="R108" i="2"/>
  <c r="P108" i="2"/>
  <c r="BI106" i="2"/>
  <c r="BH106" i="2"/>
  <c r="BG106" i="2"/>
  <c r="BF106" i="2"/>
  <c r="T106" i="2"/>
  <c r="R106" i="2"/>
  <c r="P106" i="2"/>
  <c r="BI104" i="2"/>
  <c r="BH104" i="2"/>
  <c r="BG104" i="2"/>
  <c r="BF104" i="2"/>
  <c r="T104" i="2"/>
  <c r="R104" i="2"/>
  <c r="P104" i="2"/>
  <c r="BI102" i="2"/>
  <c r="BH102" i="2"/>
  <c r="BG102" i="2"/>
  <c r="BF102" i="2"/>
  <c r="T102" i="2"/>
  <c r="R102" i="2"/>
  <c r="P102" i="2"/>
  <c r="BI100" i="2"/>
  <c r="BH100" i="2"/>
  <c r="BG100" i="2"/>
  <c r="BF100" i="2"/>
  <c r="T100" i="2"/>
  <c r="R100" i="2"/>
  <c r="P100" i="2"/>
  <c r="BI98" i="2"/>
  <c r="BH98" i="2"/>
  <c r="BG98" i="2"/>
  <c r="BF98" i="2"/>
  <c r="T98" i="2"/>
  <c r="R98" i="2"/>
  <c r="P98" i="2"/>
  <c r="BI96" i="2"/>
  <c r="BH96" i="2"/>
  <c r="BG96" i="2"/>
  <c r="BF96" i="2"/>
  <c r="T96" i="2"/>
  <c r="R96" i="2"/>
  <c r="P96" i="2"/>
  <c r="BI94" i="2"/>
  <c r="BH94" i="2"/>
  <c r="BG94" i="2"/>
  <c r="BF94" i="2"/>
  <c r="T94" i="2"/>
  <c r="R94" i="2"/>
  <c r="P94" i="2"/>
  <c r="BI92" i="2"/>
  <c r="BH92" i="2"/>
  <c r="BG92" i="2"/>
  <c r="BF92" i="2"/>
  <c r="T92" i="2"/>
  <c r="R92" i="2"/>
  <c r="P92" i="2"/>
  <c r="BI90" i="2"/>
  <c r="BH90" i="2"/>
  <c r="BG90" i="2"/>
  <c r="BF90" i="2"/>
  <c r="T90" i="2"/>
  <c r="R90" i="2"/>
  <c r="P90" i="2"/>
  <c r="BI88" i="2"/>
  <c r="BH88" i="2"/>
  <c r="BG88" i="2"/>
  <c r="BF88" i="2"/>
  <c r="T88" i="2"/>
  <c r="R88" i="2"/>
  <c r="P88" i="2"/>
  <c r="BI86" i="2"/>
  <c r="BH86" i="2"/>
  <c r="BG86" i="2"/>
  <c r="BF86" i="2"/>
  <c r="T86" i="2"/>
  <c r="R86" i="2"/>
  <c r="P86" i="2"/>
  <c r="BI84" i="2"/>
  <c r="BH84" i="2"/>
  <c r="BG84" i="2"/>
  <c r="BF84" i="2"/>
  <c r="T84" i="2"/>
  <c r="R84" i="2"/>
  <c r="P84" i="2"/>
  <c r="J78" i="2"/>
  <c r="J77" i="2"/>
  <c r="F77" i="2"/>
  <c r="F75" i="2"/>
  <c r="E73" i="2"/>
  <c r="J55" i="2"/>
  <c r="J54" i="2"/>
  <c r="F54" i="2"/>
  <c r="F52" i="2"/>
  <c r="E50" i="2"/>
  <c r="J18" i="2"/>
  <c r="E18" i="2"/>
  <c r="F78" i="2" s="1"/>
  <c r="J17" i="2"/>
  <c r="J12" i="2"/>
  <c r="J52" i="2" s="1"/>
  <c r="E7" i="2"/>
  <c r="E71" i="2" s="1"/>
  <c r="L50" i="1"/>
  <c r="AM50" i="1"/>
  <c r="AM49" i="1"/>
  <c r="L49" i="1"/>
  <c r="AM47" i="1"/>
  <c r="L47" i="1"/>
  <c r="L45" i="1"/>
  <c r="L44" i="1"/>
  <c r="J104" i="2"/>
  <c r="J112" i="3"/>
  <c r="J96" i="4"/>
  <c r="BK151" i="4"/>
  <c r="BK84" i="7"/>
  <c r="BK94" i="2"/>
  <c r="J137" i="3"/>
  <c r="BK108" i="4"/>
  <c r="J136" i="4"/>
  <c r="J92" i="4"/>
  <c r="J93" i="5"/>
  <c r="J145" i="2"/>
  <c r="BK120" i="2"/>
  <c r="J176" i="3"/>
  <c r="J171" i="4"/>
  <c r="J89" i="5"/>
  <c r="BK172" i="2"/>
  <c r="J153" i="3"/>
  <c r="J141" i="3"/>
  <c r="BK96" i="4"/>
  <c r="J126" i="4"/>
  <c r="BK102" i="2"/>
  <c r="BK122" i="3"/>
  <c r="BK174" i="4"/>
  <c r="J138" i="4"/>
  <c r="J143" i="2"/>
  <c r="BK128" i="2"/>
  <c r="J161" i="2"/>
  <c r="J143" i="3"/>
  <c r="J120" i="3"/>
  <c r="BK99" i="3"/>
  <c r="BK102" i="4"/>
  <c r="BK124" i="4"/>
  <c r="BK112" i="4"/>
  <c r="BK118" i="4"/>
  <c r="BK89" i="5"/>
  <c r="BK135" i="2"/>
  <c r="BK159" i="3"/>
  <c r="BK189" i="4"/>
  <c r="J195" i="4"/>
  <c r="BK88" i="2"/>
  <c r="J128" i="2"/>
  <c r="BK178" i="3"/>
  <c r="BK134" i="4"/>
  <c r="J116" i="4"/>
  <c r="BK84" i="2"/>
  <c r="BK147" i="2"/>
  <c r="J161" i="3"/>
  <c r="J99" i="5"/>
  <c r="J144" i="2"/>
  <c r="BK118" i="2"/>
  <c r="J118" i="3"/>
  <c r="BK87" i="3"/>
  <c r="J197" i="4"/>
  <c r="BK87" i="7"/>
  <c r="BK92" i="2"/>
  <c r="BK114" i="3"/>
  <c r="BK112" i="3"/>
  <c r="BK116" i="4"/>
  <c r="J102" i="2"/>
  <c r="BK144" i="2"/>
  <c r="J89" i="3"/>
  <c r="J187" i="4"/>
  <c r="J85" i="5"/>
  <c r="J86" i="2"/>
  <c r="J171" i="3"/>
  <c r="BK187" i="4"/>
  <c r="BK114" i="2"/>
  <c r="J187" i="2"/>
  <c r="BK106" i="4"/>
  <c r="BK150" i="4"/>
  <c r="J34" i="7"/>
  <c r="J130" i="3"/>
  <c r="BK93" i="3"/>
  <c r="J150" i="4"/>
  <c r="J134" i="4"/>
  <c r="J128" i="4"/>
  <c r="BK161" i="2"/>
  <c r="BK143" i="3"/>
  <c r="BK169" i="4"/>
  <c r="BK122" i="4"/>
  <c r="J159" i="2"/>
  <c r="J197" i="2"/>
  <c r="BK120" i="3"/>
  <c r="BK165" i="4"/>
  <c r="J145" i="4"/>
  <c r="J86" i="7"/>
  <c r="J98" i="2"/>
  <c r="BK117" i="3"/>
  <c r="J130" i="4"/>
  <c r="J106" i="4"/>
  <c r="J94" i="5"/>
  <c r="BK195" i="2"/>
  <c r="J172" i="2"/>
  <c r="BK86" i="3"/>
  <c r="J88" i="4"/>
  <c r="BK160" i="4"/>
  <c r="J101" i="5"/>
  <c r="BK98" i="2"/>
  <c r="BK139" i="2"/>
  <c r="J93" i="3"/>
  <c r="J99" i="3"/>
  <c r="J124" i="4"/>
  <c r="J82" i="7"/>
  <c r="J108" i="2"/>
  <c r="BK105" i="3"/>
  <c r="BK120" i="4"/>
  <c r="J172" i="4"/>
  <c r="BK80" i="6"/>
  <c r="BK148" i="2"/>
  <c r="J153" i="4"/>
  <c r="J191" i="4"/>
  <c r="J120" i="2"/>
  <c r="BK106" i="2"/>
  <c r="J124" i="3"/>
  <c r="J141" i="4"/>
  <c r="BK138" i="4"/>
  <c r="J80" i="5"/>
  <c r="J141" i="2"/>
  <c r="J139" i="2"/>
  <c r="J103" i="3"/>
  <c r="BK141" i="3"/>
  <c r="BK191" i="4"/>
  <c r="J110" i="4"/>
  <c r="BK128" i="4"/>
  <c r="BK110" i="4"/>
  <c r="BK101" i="5"/>
  <c r="BK96" i="2"/>
  <c r="BK145" i="2"/>
  <c r="J90" i="2"/>
  <c r="BK157" i="3"/>
  <c r="J114" i="4"/>
  <c r="J85" i="7"/>
  <c r="J150" i="3"/>
  <c r="BK124" i="2"/>
  <c r="J178" i="3"/>
  <c r="BK168" i="2"/>
  <c r="J110" i="3"/>
  <c r="J108" i="4"/>
  <c r="J182" i="2"/>
  <c r="BK99" i="5"/>
  <c r="BK118" i="3"/>
  <c r="J189" i="4"/>
  <c r="J106" i="2"/>
  <c r="BK124" i="3"/>
  <c r="BK133" i="2"/>
  <c r="J115" i="3"/>
  <c r="BK193" i="2"/>
  <c r="BK153" i="3"/>
  <c r="J86" i="3"/>
  <c r="BK136" i="4"/>
  <c r="BK108" i="3"/>
  <c r="J151" i="4"/>
  <c r="J168" i="2"/>
  <c r="BK171" i="3"/>
  <c r="BK104" i="4"/>
  <c r="BK91" i="5"/>
  <c r="J195" i="2"/>
  <c r="BK154" i="2"/>
  <c r="BK150" i="3"/>
  <c r="BK193" i="4"/>
  <c r="J83" i="7"/>
  <c r="J133" i="2"/>
  <c r="J95" i="3"/>
  <c r="J100" i="4"/>
  <c r="J102" i="4"/>
  <c r="J80" i="6"/>
  <c r="J193" i="2"/>
  <c r="J96" i="2"/>
  <c r="BK89" i="3"/>
  <c r="BK88" i="4"/>
  <c r="BK149" i="4"/>
  <c r="BK187" i="2"/>
  <c r="J100" i="2"/>
  <c r="J87" i="3"/>
  <c r="BK183" i="4"/>
  <c r="J122" i="4"/>
  <c r="BK147" i="4"/>
  <c r="BK83" i="7"/>
  <c r="J150" i="2"/>
  <c r="BK161" i="3"/>
  <c r="J174" i="4"/>
  <c r="BK143" i="4"/>
  <c r="BK86" i="7"/>
  <c r="BK86" i="2"/>
  <c r="J108" i="3"/>
  <c r="BK139" i="3"/>
  <c r="BK176" i="4"/>
  <c r="J100" i="5"/>
  <c r="J94" i="2"/>
  <c r="J92" i="2"/>
  <c r="J114" i="3"/>
  <c r="J117" i="3"/>
  <c r="J105" i="3"/>
  <c r="J144" i="4"/>
  <c r="J132" i="4"/>
  <c r="J118" i="4"/>
  <c r="J179" i="4"/>
  <c r="BK85" i="5"/>
  <c r="J88" i="2"/>
  <c r="BK182" i="2"/>
  <c r="BK103" i="3"/>
  <c r="BK130" i="4"/>
  <c r="J91" i="5"/>
  <c r="J84" i="2"/>
  <c r="J91" i="3"/>
  <c r="BK137" i="3"/>
  <c r="BK153" i="4"/>
  <c r="BK82" i="6"/>
  <c r="J124" i="2"/>
  <c r="BK133" i="3"/>
  <c r="BK84" i="4"/>
  <c r="J98" i="4"/>
  <c r="J84" i="7"/>
  <c r="J118" i="2"/>
  <c r="J166" i="3"/>
  <c r="J176" i="4"/>
  <c r="J193" i="4"/>
  <c r="BK93" i="5"/>
  <c r="J152" i="2"/>
  <c r="BK152" i="2"/>
  <c r="J159" i="3"/>
  <c r="BK195" i="4"/>
  <c r="J147" i="4"/>
  <c r="BK150" i="2"/>
  <c r="J148" i="2"/>
  <c r="BK101" i="3"/>
  <c r="J149" i="4"/>
  <c r="BK80" i="5"/>
  <c r="J147" i="2"/>
  <c r="J101" i="3"/>
  <c r="BK138" i="3"/>
  <c r="BK100" i="4"/>
  <c r="BK176" i="2"/>
  <c r="BK115" i="3"/>
  <c r="BK145" i="4"/>
  <c r="BK100" i="5"/>
  <c r="BK108" i="2"/>
  <c r="BK141" i="2"/>
  <c r="J139" i="3"/>
  <c r="J138" i="3"/>
  <c r="BK95" i="3"/>
  <c r="BK92" i="4"/>
  <c r="BK172" i="4"/>
  <c r="BK179" i="4"/>
  <c r="J87" i="7"/>
  <c r="BK143" i="2"/>
  <c r="BK130" i="3"/>
  <c r="BK171" i="4"/>
  <c r="J82" i="6"/>
  <c r="AS54" i="1"/>
  <c r="BK90" i="2"/>
  <c r="J157" i="3"/>
  <c r="J183" i="4"/>
  <c r="BK197" i="2"/>
  <c r="BK166" i="3"/>
  <c r="BK85" i="7"/>
  <c r="J154" i="2"/>
  <c r="J169" i="4"/>
  <c r="BK82" i="7"/>
  <c r="J176" i="2"/>
  <c r="J143" i="4"/>
  <c r="BK94" i="5"/>
  <c r="BK159" i="2"/>
  <c r="J84" i="4"/>
  <c r="J163" i="2"/>
  <c r="J114" i="2"/>
  <c r="J122" i="3"/>
  <c r="J165" i="4"/>
  <c r="BK126" i="4"/>
  <c r="J135" i="2"/>
  <c r="BK84" i="3"/>
  <c r="BK100" i="2"/>
  <c r="J112" i="4"/>
  <c r="BK126" i="2"/>
  <c r="J133" i="3"/>
  <c r="BK141" i="4"/>
  <c r="J126" i="2"/>
  <c r="J160" i="4"/>
  <c r="BK104" i="2"/>
  <c r="BK114" i="4"/>
  <c r="J104" i="4"/>
  <c r="BK110" i="3"/>
  <c r="BK132" i="4"/>
  <c r="J84" i="3"/>
  <c r="BK122" i="2"/>
  <c r="BK176" i="3"/>
  <c r="BK197" i="4"/>
  <c r="J122" i="2"/>
  <c r="BK91" i="3"/>
  <c r="J120" i="4"/>
  <c r="BK144" i="4"/>
  <c r="BK163" i="2"/>
  <c r="BK98" i="4"/>
  <c r="P83" i="4" l="1"/>
  <c r="P82" i="4" s="1"/>
  <c r="P81" i="4" s="1"/>
  <c r="AU57" i="1" s="1"/>
  <c r="R79" i="6"/>
  <c r="P83" i="2"/>
  <c r="P82" i="2"/>
  <c r="P81" i="2"/>
  <c r="AU55" i="1" s="1"/>
  <c r="R83" i="3"/>
  <c r="R82" i="3" s="1"/>
  <c r="R81" i="3" s="1"/>
  <c r="R83" i="4"/>
  <c r="R82" i="4" s="1"/>
  <c r="R81" i="4" s="1"/>
  <c r="T83" i="2"/>
  <c r="T82" i="2" s="1"/>
  <c r="T81" i="2" s="1"/>
  <c r="P83" i="3"/>
  <c r="P82" i="3" s="1"/>
  <c r="P81" i="3" s="1"/>
  <c r="AU56" i="1" s="1"/>
  <c r="T83" i="3"/>
  <c r="T82" i="3"/>
  <c r="T81" i="3" s="1"/>
  <c r="BK79" i="5"/>
  <c r="J79" i="5" s="1"/>
  <c r="R83" i="2"/>
  <c r="R82" i="2" s="1"/>
  <c r="R81" i="2" s="1"/>
  <c r="T79" i="6"/>
  <c r="T83" i="4"/>
  <c r="T82" i="4" s="1"/>
  <c r="T81" i="4" s="1"/>
  <c r="P79" i="5"/>
  <c r="AU58" i="1"/>
  <c r="BK83" i="3"/>
  <c r="J83" i="3"/>
  <c r="J61" i="3"/>
  <c r="BK81" i="7"/>
  <c r="BK80" i="7" s="1"/>
  <c r="J80" i="7" s="1"/>
  <c r="J59" i="7" s="1"/>
  <c r="BK83" i="4"/>
  <c r="BK82" i="4" s="1"/>
  <c r="J82" i="4" s="1"/>
  <c r="J60" i="4" s="1"/>
  <c r="P79" i="6"/>
  <c r="AU59" i="1" s="1"/>
  <c r="P81" i="7"/>
  <c r="P80" i="7" s="1"/>
  <c r="AU60" i="1" s="1"/>
  <c r="R79" i="5"/>
  <c r="BK79" i="6"/>
  <c r="J79" i="6"/>
  <c r="J59" i="6" s="1"/>
  <c r="R81" i="7"/>
  <c r="R80" i="7" s="1"/>
  <c r="BK83" i="2"/>
  <c r="BK82" i="2" s="1"/>
  <c r="T79" i="5"/>
  <c r="T81" i="7"/>
  <c r="T80" i="7" s="1"/>
  <c r="F55" i="7"/>
  <c r="J74" i="7"/>
  <c r="BE86" i="7"/>
  <c r="BE87" i="7"/>
  <c r="BE82" i="7"/>
  <c r="BE85" i="7"/>
  <c r="E70" i="7"/>
  <c r="BE84" i="7"/>
  <c r="BE83" i="7"/>
  <c r="AW60" i="1"/>
  <c r="F55" i="6"/>
  <c r="J52" i="6"/>
  <c r="E48" i="6"/>
  <c r="BE82" i="6"/>
  <c r="BE80" i="6"/>
  <c r="F76" i="5"/>
  <c r="E69" i="5"/>
  <c r="BE101" i="5"/>
  <c r="J52" i="5"/>
  <c r="BE85" i="5"/>
  <c r="BE89" i="5"/>
  <c r="BE99" i="5"/>
  <c r="BE100" i="5"/>
  <c r="BE91" i="5"/>
  <c r="BE80" i="5"/>
  <c r="BE93" i="5"/>
  <c r="BE94" i="5"/>
  <c r="BK82" i="3"/>
  <c r="J82" i="3"/>
  <c r="J60" i="3" s="1"/>
  <c r="F78" i="4"/>
  <c r="BE98" i="4"/>
  <c r="BE100" i="4"/>
  <c r="BE112" i="4"/>
  <c r="BE124" i="4"/>
  <c r="BE132" i="4"/>
  <c r="BE128" i="4"/>
  <c r="BE130" i="4"/>
  <c r="BE141" i="4"/>
  <c r="BE149" i="4"/>
  <c r="BE193" i="4"/>
  <c r="BE145" i="4"/>
  <c r="BE172" i="4"/>
  <c r="BE176" i="4"/>
  <c r="BE195" i="4"/>
  <c r="BE197" i="4"/>
  <c r="BE84" i="4"/>
  <c r="BE102" i="4"/>
  <c r="BE104" i="4"/>
  <c r="BE106" i="4"/>
  <c r="BE108" i="4"/>
  <c r="BE114" i="4"/>
  <c r="BE138" i="4"/>
  <c r="BE169" i="4"/>
  <c r="J52" i="4"/>
  <c r="BE110" i="4"/>
  <c r="BE134" i="4"/>
  <c r="BE143" i="4"/>
  <c r="BE88" i="4"/>
  <c r="BE92" i="4"/>
  <c r="BE118" i="4"/>
  <c r="BE160" i="4"/>
  <c r="BE174" i="4"/>
  <c r="E48" i="4"/>
  <c r="BE96" i="4"/>
  <c r="BE151" i="4"/>
  <c r="BE189" i="4"/>
  <c r="BE136" i="4"/>
  <c r="BE147" i="4"/>
  <c r="BE171" i="4"/>
  <c r="BE126" i="4"/>
  <c r="BE179" i="4"/>
  <c r="BE191" i="4"/>
  <c r="BE120" i="4"/>
  <c r="BE122" i="4"/>
  <c r="BE144" i="4"/>
  <c r="BE165" i="4"/>
  <c r="BE116" i="4"/>
  <c r="BE150" i="4"/>
  <c r="BE153" i="4"/>
  <c r="BE183" i="4"/>
  <c r="BE187" i="4"/>
  <c r="BE108" i="3"/>
  <c r="J52" i="3"/>
  <c r="BE89" i="3"/>
  <c r="BE122" i="3"/>
  <c r="BE139" i="3"/>
  <c r="BE150" i="3"/>
  <c r="BE161" i="3"/>
  <c r="BE101" i="3"/>
  <c r="BE103" i="3"/>
  <c r="BE105" i="3"/>
  <c r="BE110" i="3"/>
  <c r="BE133" i="3"/>
  <c r="BE141" i="3"/>
  <c r="BE166" i="3"/>
  <c r="BE176" i="3"/>
  <c r="BE178" i="3"/>
  <c r="F78" i="3"/>
  <c r="BE91" i="3"/>
  <c r="BE153" i="3"/>
  <c r="E71" i="3"/>
  <c r="BE118" i="3"/>
  <c r="BE138" i="3"/>
  <c r="BE143" i="3"/>
  <c r="BE112" i="3"/>
  <c r="BE117" i="3"/>
  <c r="BE124" i="3"/>
  <c r="J83" i="2"/>
  <c r="J61" i="2"/>
  <c r="BE95" i="3"/>
  <c r="BE114" i="3"/>
  <c r="BE115" i="3"/>
  <c r="BE120" i="3"/>
  <c r="BE157" i="3"/>
  <c r="BE86" i="3"/>
  <c r="BE84" i="3"/>
  <c r="BE87" i="3"/>
  <c r="BE93" i="3"/>
  <c r="BE99" i="3"/>
  <c r="BE130" i="3"/>
  <c r="BE137" i="3"/>
  <c r="BE159" i="3"/>
  <c r="BE171" i="3"/>
  <c r="BE104" i="2"/>
  <c r="BE108" i="2"/>
  <c r="BE120" i="2"/>
  <c r="BE139" i="2"/>
  <c r="BE141" i="2"/>
  <c r="BE152" i="2"/>
  <c r="BE154" i="2"/>
  <c r="BE159" i="2"/>
  <c r="BE161" i="2"/>
  <c r="BE163" i="2"/>
  <c r="BE168" i="2"/>
  <c r="BE172" i="2"/>
  <c r="BE135" i="2"/>
  <c r="BE94" i="2"/>
  <c r="BE98" i="2"/>
  <c r="BE126" i="2"/>
  <c r="BE133" i="2"/>
  <c r="BE144" i="2"/>
  <c r="BE145" i="2"/>
  <c r="E48" i="2"/>
  <c r="J75" i="2"/>
  <c r="BE84" i="2"/>
  <c r="BE92" i="2"/>
  <c r="BE114" i="2"/>
  <c r="BE88" i="2"/>
  <c r="BE100" i="2"/>
  <c r="BE147" i="2"/>
  <c r="F55" i="2"/>
  <c r="BE106" i="2"/>
  <c r="BE148" i="2"/>
  <c r="BE96" i="2"/>
  <c r="BE90" i="2"/>
  <c r="BE118" i="2"/>
  <c r="BE122" i="2"/>
  <c r="BE124" i="2"/>
  <c r="BE128" i="2"/>
  <c r="BE143" i="2"/>
  <c r="BE150" i="2"/>
  <c r="BE176" i="2"/>
  <c r="BE182" i="2"/>
  <c r="BE187" i="2"/>
  <c r="BE193" i="2"/>
  <c r="BE195" i="2"/>
  <c r="BE197" i="2"/>
  <c r="BE102" i="2"/>
  <c r="BE86" i="2"/>
  <c r="F35" i="2"/>
  <c r="BB55" i="1" s="1"/>
  <c r="J34" i="2"/>
  <c r="AW55" i="1" s="1"/>
  <c r="J34" i="3"/>
  <c r="AW56" i="1" s="1"/>
  <c r="F35" i="6"/>
  <c r="BB59" i="1"/>
  <c r="F34" i="5"/>
  <c r="BA58" i="1" s="1"/>
  <c r="J34" i="4"/>
  <c r="AW57" i="1" s="1"/>
  <c r="J34" i="6"/>
  <c r="AW59" i="1" s="1"/>
  <c r="F35" i="3"/>
  <c r="BB56" i="1"/>
  <c r="F36" i="5"/>
  <c r="BC58" i="1" s="1"/>
  <c r="F34" i="7"/>
  <c r="BA60" i="1" s="1"/>
  <c r="F35" i="4"/>
  <c r="BB57" i="1" s="1"/>
  <c r="F35" i="7"/>
  <c r="BB60" i="1"/>
  <c r="F36" i="7"/>
  <c r="BC60" i="1" s="1"/>
  <c r="F34" i="4"/>
  <c r="BA57" i="1" s="1"/>
  <c r="F37" i="5"/>
  <c r="BD58" i="1" s="1"/>
  <c r="F35" i="5"/>
  <c r="BB58" i="1"/>
  <c r="F36" i="3"/>
  <c r="BC56" i="1" s="1"/>
  <c r="F37" i="4"/>
  <c r="BD57" i="1" s="1"/>
  <c r="F34" i="2"/>
  <c r="BA55" i="1" s="1"/>
  <c r="F36" i="6"/>
  <c r="BC59" i="1"/>
  <c r="F37" i="6"/>
  <c r="BD59" i="1" s="1"/>
  <c r="F37" i="7"/>
  <c r="BD60" i="1" s="1"/>
  <c r="F36" i="2"/>
  <c r="BC55" i="1" s="1"/>
  <c r="J34" i="5"/>
  <c r="AW58" i="1" s="1"/>
  <c r="F34" i="6"/>
  <c r="BA59" i="1"/>
  <c r="F37" i="2"/>
  <c r="BD55" i="1"/>
  <c r="F37" i="3"/>
  <c r="BD56" i="1"/>
  <c r="F34" i="3"/>
  <c r="BA56" i="1" s="1"/>
  <c r="F36" i="4"/>
  <c r="BC57" i="1" s="1"/>
  <c r="J30" i="5" l="1"/>
  <c r="J59" i="5"/>
  <c r="BK81" i="2"/>
  <c r="J81" i="2" s="1"/>
  <c r="J82" i="2"/>
  <c r="J60" i="2" s="1"/>
  <c r="J30" i="6"/>
  <c r="AG59" i="1" s="1"/>
  <c r="AN59" i="1" s="1"/>
  <c r="J83" i="4"/>
  <c r="J61" i="4"/>
  <c r="AG58" i="1"/>
  <c r="BK81" i="4"/>
  <c r="J81" i="4"/>
  <c r="J81" i="7"/>
  <c r="J60" i="7"/>
  <c r="J59" i="4"/>
  <c r="BK81" i="3"/>
  <c r="J81" i="3"/>
  <c r="J30" i="3" s="1"/>
  <c r="AG56" i="1" s="1"/>
  <c r="J30" i="7"/>
  <c r="AG60" i="1"/>
  <c r="J33" i="7"/>
  <c r="AV60" i="1"/>
  <c r="AT60" i="1"/>
  <c r="AN60" i="1"/>
  <c r="BD54" i="1"/>
  <c r="W33" i="1" s="1"/>
  <c r="J30" i="4"/>
  <c r="F33" i="2"/>
  <c r="AZ55" i="1" s="1"/>
  <c r="J33" i="2"/>
  <c r="AV55" i="1"/>
  <c r="AT55" i="1"/>
  <c r="AU54" i="1"/>
  <c r="J33" i="3"/>
  <c r="AV56" i="1"/>
  <c r="AT56" i="1"/>
  <c r="F33" i="7"/>
  <c r="AZ60" i="1"/>
  <c r="F33" i="6"/>
  <c r="AZ59" i="1"/>
  <c r="J33" i="4"/>
  <c r="AV57" i="1" s="1"/>
  <c r="AT57" i="1" s="1"/>
  <c r="BB54" i="1"/>
  <c r="AX54" i="1" s="1"/>
  <c r="J33" i="5"/>
  <c r="AV58" i="1"/>
  <c r="AT58" i="1"/>
  <c r="AN58" i="1" s="1"/>
  <c r="F33" i="4"/>
  <c r="AZ57" i="1"/>
  <c r="J33" i="6"/>
  <c r="AV59" i="1"/>
  <c r="AT59" i="1"/>
  <c r="F33" i="3"/>
  <c r="AZ56" i="1"/>
  <c r="F33" i="5"/>
  <c r="AZ58" i="1" s="1"/>
  <c r="BC54" i="1"/>
  <c r="W32" i="1"/>
  <c r="BA54" i="1"/>
  <c r="AW54" i="1" s="1"/>
  <c r="AK30" i="1" s="1"/>
  <c r="J30" i="2" l="1"/>
  <c r="AG55" i="1" s="1"/>
  <c r="AN55" i="1" s="1"/>
  <c r="J59" i="2"/>
  <c r="AG57" i="1"/>
  <c r="AG54" i="1" s="1"/>
  <c r="AK26" i="1" s="1"/>
  <c r="J39" i="7"/>
  <c r="J39" i="6"/>
  <c r="J39" i="5"/>
  <c r="AN56" i="1"/>
  <c r="J39" i="4"/>
  <c r="J59" i="3"/>
  <c r="J39" i="3"/>
  <c r="J39" i="2"/>
  <c r="AN57" i="1"/>
  <c r="AZ54" i="1"/>
  <c r="AV54" i="1" s="1"/>
  <c r="AK29" i="1" s="1"/>
  <c r="W31" i="1"/>
  <c r="AY54" i="1"/>
  <c r="W30" i="1"/>
  <c r="AK35" i="1" l="1"/>
  <c r="W29" i="1"/>
  <c r="AT54" i="1"/>
  <c r="AN54" i="1" s="1"/>
</calcChain>
</file>

<file path=xl/sharedStrings.xml><?xml version="1.0" encoding="utf-8"?>
<sst xmlns="http://schemas.openxmlformats.org/spreadsheetml/2006/main" count="5463" uniqueCount="866">
  <si>
    <t>Export Komplet</t>
  </si>
  <si>
    <t>VZ</t>
  </si>
  <si>
    <t>2.0</t>
  </si>
  <si>
    <t>ZAMOK</t>
  </si>
  <si>
    <t>False</t>
  </si>
  <si>
    <t>{a1b05ae7-d6ff-423b-939b-106a1ce87824}</t>
  </si>
  <si>
    <t>0,01</t>
  </si>
  <si>
    <t>21</t>
  </si>
  <si>
    <t>15</t>
  </si>
  <si>
    <t>REKAPITULACE STAVBY</t>
  </si>
  <si>
    <t>v ---  níže se nacházejí doplnkové a pomocné údaje k sestavám  --- v</t>
  </si>
  <si>
    <t>Návod na vyplnění</t>
  </si>
  <si>
    <t>0,001</t>
  </si>
  <si>
    <t>Kód:</t>
  </si>
  <si>
    <t>650190188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</si>
  <si>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</si>
  <si>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</si>
  <si>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staniční koleje v žst. Ústí n.L západ 2, 2b.SK_OPRAVA Č. 1</t>
  </si>
  <si>
    <t>KSO:</t>
  </si>
  <si>
    <t/>
  </si>
  <si>
    <t>CC-CZ:</t>
  </si>
  <si>
    <t>Místo:</t>
  </si>
  <si>
    <t xml:space="preserve"> </t>
  </si>
  <si>
    <t>Datum:</t>
  </si>
  <si>
    <t>26. 10. 2022</t>
  </si>
  <si>
    <t>Zadavatel:</t>
  </si>
  <si>
    <t>IČ:</t>
  </si>
  <si>
    <t>OŘ Ústí nad Labem</t>
  </si>
  <si>
    <t>DIČ:</t>
  </si>
  <si>
    <t>Uchazeč:</t>
  </si>
  <si>
    <t>Vyplň údaj</t>
  </si>
  <si>
    <t>Projektant:</t>
  </si>
  <si>
    <t>True</t>
  </si>
  <si>
    <t>Zpracovatel:</t>
  </si>
  <si>
    <t>Tomáš Šrédl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</si>
  <si>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</si>
  <si>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</si>
  <si>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</si>
  <si>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</si>
  <si>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</si>
  <si>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</si>
  <si>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</si>
  <si>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</si>
  <si>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</si>
  <si>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</si>
  <si>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</si>
  <si>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</si>
  <si>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</si>
  <si>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</si>
  <si>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</si>
  <si>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</si>
  <si>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</si>
  <si>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</si>
  <si>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</si>
  <si>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</si>
  <si>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</si>
  <si>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</si>
  <si>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</si>
  <si>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</si>
  <si>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</si>
  <si>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</si>
  <si>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</si>
  <si>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</si>
  <si>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</si>
  <si>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</si>
  <si>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</si>
  <si>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</si>
  <si>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</si>
  <si>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</si>
  <si>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</si>
  <si>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</si>
  <si>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</si>
  <si>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</si>
  <si>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</si>
  <si>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</si>
  <si>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</si>
  <si>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</si>
  <si>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Oprava SK č. 2B</t>
  </si>
  <si>
    <t>STA</t>
  </si>
  <si>
    <t>1</t>
  </si>
  <si>
    <t>{4d138453-c4a8-4c3c-a274-09388f58305f}</t>
  </si>
  <si>
    <t>2</t>
  </si>
  <si>
    <t>02</t>
  </si>
  <si>
    <t>Oprava SK č. 2</t>
  </si>
  <si>
    <t>{7011bb35-02ed-4735-adac-fff3aeafd631}</t>
  </si>
  <si>
    <t>04</t>
  </si>
  <si>
    <t>Výhybky</t>
  </si>
  <si>
    <t>{ee232d90-98d6-4f41-a285-e10ad59a8fe5}</t>
  </si>
  <si>
    <t>06</t>
  </si>
  <si>
    <t>Následné propracování</t>
  </si>
  <si>
    <t>{03660017-8e7c-482d-89de-84dafb16a898}</t>
  </si>
  <si>
    <t>07</t>
  </si>
  <si>
    <t>Materiál dodávaný objednatelem NEOCEŇOVAT</t>
  </si>
  <si>
    <t>{4cf70f2d-3c8c-4232-8da7-e663b6f69c90}</t>
  </si>
  <si>
    <t>08</t>
  </si>
  <si>
    <t>VRN</t>
  </si>
  <si>
    <t>{c5cd3f91-05d7-465a-8388-a1bc9860cd79}</t>
  </si>
  <si>
    <t>KRYCÍ LIST SOUPISU PRACÍ</t>
  </si>
  <si>
    <t>Objekt:</t>
  </si>
  <si>
    <t>01 - Oprava SK č. 2B</t>
  </si>
  <si>
    <t>REKAPITULACE ČLENĚNÍ SOUPISU PRACÍ</t>
  </si>
  <si>
    <t>Kód dílu - Popis</t>
  </si>
  <si>
    <t>Cena celkem [CZK]</t>
  </si>
  <si>
    <t>-1</t>
  </si>
  <si>
    <t>HSV - Práce a dodávky HSV</t>
  </si>
  <si>
    <t xml:space="preserve">    5 - Komunikace pozemní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</si>
  <si>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</si>
  <si>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</si>
  <si>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</si>
  <si>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</si>
  <si>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</si>
  <si>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</si>
  <si>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</si>
  <si>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</si>
  <si>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</si>
  <si>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</si>
  <si>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</si>
  <si>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</si>
  <si>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</si>
  <si>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</si>
  <si>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</si>
  <si>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</si>
  <si>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</si>
  <si>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</si>
  <si>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</si>
  <si>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5906140145</t>
  </si>
  <si>
    <t>Demontáž kolejového roštu koleje v ose koleje pražce betonové tvar R65. Poznámka: 1. V cenách jsou započteny náklady na případné odstranění kameniva, rozebrání roštu do součástí, manipulaci, naložení výzisku na dopravní prostředek a uložení na úložišti. 2. V cenách nejsou obsaženy náklady na dopravu a vytřídění.</t>
  </si>
  <si>
    <t>km</t>
  </si>
  <si>
    <t>Sborník UOŽI 01 2022</t>
  </si>
  <si>
    <t>512</t>
  </si>
  <si>
    <t>1656268917</t>
  </si>
  <si>
    <t>VV</t>
  </si>
  <si>
    <t>"v km 1,103-1,444"0,341</t>
  </si>
  <si>
    <t>5906035120</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</si>
  <si>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</si>
  <si>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kus</t>
  </si>
  <si>
    <t>4</t>
  </si>
  <si>
    <t>-1263384998</t>
  </si>
  <si>
    <t>"v km 1,103-1,444"556</t>
  </si>
  <si>
    <t>3</t>
  </si>
  <si>
    <t>5905050055</t>
  </si>
  <si>
    <t>Souvislá výměna KL se snesením KR koleje pražce betonové.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</si>
  <si>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781010472</t>
  </si>
  <si>
    <t>5906130125</t>
  </si>
  <si>
    <t>Montáž kolejového roštu v ose koleje pražce dřevěné vystrojené tvar R65. Poznámka: 1. V cenách jsou započteny náklady na manipulaci a montáž KR, u pražců dřevěných nevystrojených i na vrtání pražců. 2. V cenách nejsou obsaženy náklady na dodávku materiálu.</t>
  </si>
  <si>
    <t>1534725769</t>
  </si>
  <si>
    <t>5907050110</t>
  </si>
  <si>
    <t>Dělení kolejnic kyslíkem soustavy UIC60 nebo R65. Poznámka: 1. V cenách jsou započteny náklady na manipulaci, podložení, označení a provedení řezu kolejnice.</t>
  </si>
  <si>
    <t>-1391988722</t>
  </si>
  <si>
    <t>20</t>
  </si>
  <si>
    <t>6</t>
  </si>
  <si>
    <t>5906015020</t>
  </si>
  <si>
    <t>Výměna pražce malou těžící mechanizací v KL otevřeném i zapuštěném pražec dřevěný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</si>
  <si>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-1373645599</t>
  </si>
  <si>
    <t xml:space="preserve">"km 1,438"10 </t>
  </si>
  <si>
    <t>7</t>
  </si>
  <si>
    <t>5906105010</t>
  </si>
  <si>
    <t>Demontáž pražce dřevěný. Poznámka: 1. V cenách jsou započteny náklady na manipulaci, demontáž, odstrojení do součástí a uložení pražců.</t>
  </si>
  <si>
    <t>-439651795</t>
  </si>
  <si>
    <t>573-10</t>
  </si>
  <si>
    <t>8</t>
  </si>
  <si>
    <t>M</t>
  </si>
  <si>
    <t>5958158020</t>
  </si>
  <si>
    <t>Podložka pryžová pod patu kolejnice R65 183/151/6</t>
  </si>
  <si>
    <t>-6730005</t>
  </si>
  <si>
    <t>573*2</t>
  </si>
  <si>
    <t>9</t>
  </si>
  <si>
    <t>5958158070</t>
  </si>
  <si>
    <t>Podložka polyetylenová pod podkladnici 380/160/2 (S4, R4)</t>
  </si>
  <si>
    <t>-1528539363</t>
  </si>
  <si>
    <t>10*2</t>
  </si>
  <si>
    <t>10</t>
  </si>
  <si>
    <t>5958128010</t>
  </si>
  <si>
    <t>Komplety ŽS 4 (šroub RS 1, matice M 24, podložka Fe6, svěrka ŽS4)</t>
  </si>
  <si>
    <t>-1707986867</t>
  </si>
  <si>
    <t>(556+10+6)*4</t>
  </si>
  <si>
    <t>11</t>
  </si>
  <si>
    <t>5905023010</t>
  </si>
  <si>
    <t>Úprava povrchu stezky rozprostřením štěrkodrtě do 3 cm. Poznámka: 1. V cenách jsou započteny náklady na rozprostření a urovnání kameniva včetně zhutnění povrchu stezky. Platí pro nový i stávající stav. 2. V cenách nejsou obsaženy náklady na dodávku drtě.</t>
  </si>
  <si>
    <t>m2</t>
  </si>
  <si>
    <t>1150054637</t>
  </si>
  <si>
    <t>341*1</t>
  </si>
  <si>
    <t>12</t>
  </si>
  <si>
    <t>5955101030</t>
  </si>
  <si>
    <t>Kamenivo drcené drť frakce 8/16</t>
  </si>
  <si>
    <t>t</t>
  </si>
  <si>
    <t>-1836151025</t>
  </si>
  <si>
    <t>10,23*1,8</t>
  </si>
  <si>
    <t>13</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</si>
  <si>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</si>
  <si>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</si>
  <si>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m3</t>
  </si>
  <si>
    <t>-721840117</t>
  </si>
  <si>
    <t>GPK - SK č. 2B</t>
  </si>
  <si>
    <t>2*33</t>
  </si>
  <si>
    <t>výměna ŠL - SK č. 2B</t>
  </si>
  <si>
    <t>565</t>
  </si>
  <si>
    <t>Součet</t>
  </si>
  <si>
    <t>14</t>
  </si>
  <si>
    <t>5955101005</t>
  </si>
  <si>
    <t>Kamenivo drcené štěrk frakce 31,5/63 třídy min. BII</t>
  </si>
  <si>
    <t>274885171</t>
  </si>
  <si>
    <t>"GPK" 66*1,5</t>
  </si>
  <si>
    <t>"výměna ŠL" 565*1,5</t>
  </si>
  <si>
    <t>5913200110</t>
  </si>
  <si>
    <t>Demontáž dřevěné konstrukce přechodu část vnější a vnitřní. Poznámka: 1. V cenách jsou započteny náklady na demontáž a naložení na dopravní prostředek.</t>
  </si>
  <si>
    <t>-1683806953</t>
  </si>
  <si>
    <t>9*4</t>
  </si>
  <si>
    <t>16</t>
  </si>
  <si>
    <t>5913205110</t>
  </si>
  <si>
    <t>Montáž dřevěné konstrukce přechodu část vnější a vnitřní. Poznámka: 1. V cenách jsou započteny náklady na montáž a manipulaci. 2. V cenách nejsou obsaženy náklady na dodávku materiálu.</t>
  </si>
  <si>
    <t>1159428946</t>
  </si>
  <si>
    <t>17</t>
  </si>
  <si>
    <t>5913195110</t>
  </si>
  <si>
    <t>Montáž dřevěných dílů přechodu fošna. Poznámka: 1. V cenách jsou započteny náklady na montáž a manipulaci. 2. V cenách nejsou obsaženy náklady na dodávku materiálu.</t>
  </si>
  <si>
    <t>m</t>
  </si>
  <si>
    <t>1235018246</t>
  </si>
  <si>
    <t>3*2</t>
  </si>
  <si>
    <t>18</t>
  </si>
  <si>
    <t>5913190110</t>
  </si>
  <si>
    <t>Demontáž dřevěných dílů přechodu fošna. Poznámka: 1. V cenách jsou započteny náklady na demontáž a naložení na dopravní prostředek.</t>
  </si>
  <si>
    <t>1115888255</t>
  </si>
  <si>
    <t>19</t>
  </si>
  <si>
    <t>5963131000</t>
  </si>
  <si>
    <t>Přechod pro pěší dřevěný z fošen</t>
  </si>
  <si>
    <t>-544551913</t>
  </si>
  <si>
    <t>5907010025</t>
  </si>
  <si>
    <t>Výměna LISŮ tvar R65.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</si>
  <si>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-1567125250</t>
  </si>
  <si>
    <t>"v km 1,129"2*5</t>
  </si>
  <si>
    <t>"v km 1,297"2*6</t>
  </si>
  <si>
    <t>"v km 1,409"2*6</t>
  </si>
  <si>
    <t>5957128080</t>
  </si>
  <si>
    <t>Lepený izolovaný styk tv. R65 s tepelně zpracovanou hlavou délky 5,00 m</t>
  </si>
  <si>
    <t>-417558018</t>
  </si>
  <si>
    <t>"v km 1,129"2</t>
  </si>
  <si>
    <t>22</t>
  </si>
  <si>
    <t>59571280R001</t>
  </si>
  <si>
    <t>Lepený izolovaný styk tv. R65 s tepelně zpracovanou hlavou délky 6,00 m</t>
  </si>
  <si>
    <t>342830991</t>
  </si>
  <si>
    <t>"v km 1,297"2</t>
  </si>
  <si>
    <t>"v km 1,409"2</t>
  </si>
  <si>
    <t>23</t>
  </si>
  <si>
    <t>5907015011</t>
  </si>
  <si>
    <t>Ojedinělá výměna kolejnic stávající upevnění tvar R65.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</si>
  <si>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-1085329483</t>
  </si>
  <si>
    <t>"km 1,305"37,5*2</t>
  </si>
  <si>
    <t>24</t>
  </si>
  <si>
    <t>5957104045</t>
  </si>
  <si>
    <t>Kolejnicové pásy třídy R260 tv. R65 délky 75 metrů</t>
  </si>
  <si>
    <t>502381899</t>
  </si>
  <si>
    <t>"SK č. 2B"1</t>
  </si>
  <si>
    <t>25</t>
  </si>
  <si>
    <t>5910020020</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</si>
  <si>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</si>
  <si>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</si>
  <si>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-1225771769</t>
  </si>
  <si>
    <t>26</t>
  </si>
  <si>
    <t>5910022020</t>
  </si>
  <si>
    <t>Svařování kolejnic termitem krátký předehřev široká spára, krátký předehřev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</si>
  <si>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1105778124</t>
  </si>
  <si>
    <t>27</t>
  </si>
  <si>
    <t>5910040230</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</si>
  <si>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</si>
  <si>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-1331965406</t>
  </si>
  <si>
    <t>341*2</t>
  </si>
  <si>
    <t>28</t>
  </si>
  <si>
    <t>5910035020</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</si>
  <si>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</si>
  <si>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768204758</t>
  </si>
  <si>
    <t>29</t>
  </si>
  <si>
    <t>7594105010</t>
  </si>
  <si>
    <t>Odpojení a zpětné připojení lan propojovacích jednoho stykového transformátoru - včetně odpojení a připevnění lanového propojení na pražce nebo montážní trámky</t>
  </si>
  <si>
    <t>855690601</t>
  </si>
  <si>
    <t>"SK č. 2B" 3*8</t>
  </si>
  <si>
    <t>30</t>
  </si>
  <si>
    <t>9902301200</t>
  </si>
  <si>
    <t>Doprava jednosměrná (např. nakupovaného materiálu) mechanizací o nosnosti přes 3,5 t sypanin (kameniva, písku, suti, dlažebních kostek, atd.) do 350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</si>
  <si>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-106272</t>
  </si>
  <si>
    <t>"Upevnění"2,785</t>
  </si>
  <si>
    <t>31</t>
  </si>
  <si>
    <t>9902309100</t>
  </si>
  <si>
    <t>Doprava jednosměrná (např. nakupovaného materiálu) mechanizací o nosnosti přes 3,5 t sypanin (kameniva, písku, suti, dlažebních kostek, atd.) příplatek za každý další 1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</si>
  <si>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-1014321661</t>
  </si>
  <si>
    <t>"Upevnění"2,785*90</t>
  </si>
  <si>
    <t>32</t>
  </si>
  <si>
    <t>9902300100</t>
  </si>
  <si>
    <t>Doprava jednosměrná (např. nakupovaného materiálu) mechanizací o nosnosti přes 3,5 t sypanin (kameniva, písku, suti, dlažebních kostek, atd.) do 10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</si>
  <si>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563972256</t>
  </si>
  <si>
    <t>nový štěrk</t>
  </si>
  <si>
    <t>"31,5/63"946,5</t>
  </si>
  <si>
    <t>"8/16"18,414</t>
  </si>
  <si>
    <t>33</t>
  </si>
  <si>
    <t>9902900100</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</si>
  <si>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</si>
  <si>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1985386684</t>
  </si>
  <si>
    <t>"výzisk ŠL na skl. - mezideponie" 565*2,0</t>
  </si>
  <si>
    <t>34</t>
  </si>
  <si>
    <t>9902900300</t>
  </si>
  <si>
    <t>Složení sypanin, drobného kusového materiálu, suti Poznámka: 1. Ceny jsou určeny pro skládání materiálu z vlastních zásob objednatele.</t>
  </si>
  <si>
    <t>-2099494755</t>
  </si>
  <si>
    <t>35</t>
  </si>
  <si>
    <t>9902401200</t>
  </si>
  <si>
    <t>Doprava jednosměrná (např. nakupovaného materiálu) mechanizací o nosnosti přes 3,5 t objemnějšího kusového materiálu (prefabrikátů, stožárů, výhybek, rozvaděčů, vybouraných hmot atd.) do 350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</si>
  <si>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-1767996780</t>
  </si>
  <si>
    <t>nový mat.</t>
  </si>
  <si>
    <t>" LIS" 3,7+0,780+0,780</t>
  </si>
  <si>
    <t>"nové kolejnice" 4,874</t>
  </si>
  <si>
    <t>36</t>
  </si>
  <si>
    <t>9902300600</t>
  </si>
  <si>
    <t>Doprava jednosměrná (např. nakupovaného materiálu) mechanizací o nosnosti přes 3,5 t sypanin (kameniva, písku, suti, dlažebních kostek, atd.) do 80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</si>
  <si>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1013994247</t>
  </si>
  <si>
    <t>"pryž.podložky"0,241</t>
  </si>
  <si>
    <t>"polyetylenové podložky"0,103</t>
  </si>
  <si>
    <t>37</t>
  </si>
  <si>
    <t>9902100200</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</si>
  <si>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</si>
  <si>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1894405682</t>
  </si>
  <si>
    <t>"výzisk ŠL na skl." 565*2,0</t>
  </si>
  <si>
    <t>"podložky na skl."0,344</t>
  </si>
  <si>
    <t>38</t>
  </si>
  <si>
    <t>9902200100</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</si>
  <si>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</si>
  <si>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-1853703898</t>
  </si>
  <si>
    <t>"vyzískané pražce drevěné na TO"(10+556)*0,28307</t>
  </si>
  <si>
    <t>"užité pražce SB6 na stavbu"183,480</t>
  </si>
  <si>
    <t>"vyzískané kolenice na SK 97"4,874</t>
  </si>
  <si>
    <t>"dřevěné příčné pražce z TO"4,812</t>
  </si>
  <si>
    <t>39</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</si>
  <si>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</si>
  <si>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</si>
  <si>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-852481359</t>
  </si>
  <si>
    <t>"užité pražce na stavbu SB6"183,480</t>
  </si>
  <si>
    <t>"dřevěné příčné pražce na stavbu z TO"4,812</t>
  </si>
  <si>
    <t>"výzisk kolejnic"4,874</t>
  </si>
  <si>
    <t>40</t>
  </si>
  <si>
    <t>9902900400</t>
  </si>
  <si>
    <t>Složení objemnějšího kusového materiálu, vybouraných hmot Poznámka: 1. Ceny jsou určeny pro skládání materiálu z vlastních zásob objednatele.</t>
  </si>
  <si>
    <t>-1699513751</t>
  </si>
  <si>
    <t>"vyzískané pražce na SK 97"160,218</t>
  </si>
  <si>
    <t>"užité pražce na stavbu"183,480</t>
  </si>
  <si>
    <t>41</t>
  </si>
  <si>
    <t>9909000110</t>
  </si>
  <si>
    <t>Poplatek za uložení výzisku ze štěrkového lože nekontaminovaného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</si>
  <si>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-1623821415</t>
  </si>
  <si>
    <t>"výzisk ŠL na skl." 565*2</t>
  </si>
  <si>
    <t>42</t>
  </si>
  <si>
    <t>9909000400</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</si>
  <si>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</si>
  <si>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1933184733</t>
  </si>
  <si>
    <t>"plast. podložky"0,344</t>
  </si>
  <si>
    <t>43</t>
  </si>
  <si>
    <t>9903200100</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</si>
  <si>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</si>
  <si>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1571117320</t>
  </si>
  <si>
    <t>SO 01-06 - 2x bagr, SČ, ASP, pluh,</t>
  </si>
  <si>
    <t>02 - Oprava SK č. 2</t>
  </si>
  <si>
    <t>5907025081</t>
  </si>
  <si>
    <t>Výměna kolejnicových pásů současně s výměnou pražců tvar UIC60, 60E2.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</si>
  <si>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697918759</t>
  </si>
  <si>
    <t>"SK č. 2" 2*695</t>
  </si>
  <si>
    <t>-1525708899</t>
  </si>
  <si>
    <t>5956140025</t>
  </si>
  <si>
    <t>Pražec betonový příčný vystrojený včetně kompletů tv. B 91S/1 (UIC)</t>
  </si>
  <si>
    <t>-1624558100</t>
  </si>
  <si>
    <t>"SK č. 2"1168-18-18</t>
  </si>
  <si>
    <t>-1867175765</t>
  </si>
  <si>
    <t>23*2</t>
  </si>
  <si>
    <t>5906105020</t>
  </si>
  <si>
    <t>Demontáž pražce betonový. Poznámka: 1. V cenách jsou započteny náklady na manipulaci, demontáž, odstrojení do součástí a uložení pražců.</t>
  </si>
  <si>
    <t>-1172303177</t>
  </si>
  <si>
    <t>"SK č. 2" 1132</t>
  </si>
  <si>
    <t>1017997496</t>
  </si>
  <si>
    <t>"SK č. 2" 23</t>
  </si>
  <si>
    <t>912900451</t>
  </si>
  <si>
    <t>"za KV v.č.29" 5</t>
  </si>
  <si>
    <t>"most v km 1,797"18</t>
  </si>
  <si>
    <t>1868432772</t>
  </si>
  <si>
    <t>"přechodová kolejnice" 4*6</t>
  </si>
  <si>
    <t>5957104005</t>
  </si>
  <si>
    <t>Kolejnicové pásy třídy R260 tv. 60 E2 délky 75 metrů</t>
  </si>
  <si>
    <t>70061409</t>
  </si>
  <si>
    <t>"SK č. 2"19</t>
  </si>
  <si>
    <t>5907010015</t>
  </si>
  <si>
    <t>Výměna LISŮ tvar UIC60, 60E2.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</si>
  <si>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827156698</t>
  </si>
  <si>
    <t>"SK č. 2" 4*4</t>
  </si>
  <si>
    <t>5905035010</t>
  </si>
  <si>
    <t>Výměna KL malou těžící mechanizací mimo lavičku lože otevřené.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</si>
  <si>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1956232306</t>
  </si>
  <si>
    <t>podchod</t>
  </si>
  <si>
    <t>17,133</t>
  </si>
  <si>
    <t>5957119030</t>
  </si>
  <si>
    <t>Lepený izolovaný styk tv. UIC60 s tepelně zpracovanou hlavou délky 4,00 m</t>
  </si>
  <si>
    <t>2013402251</t>
  </si>
  <si>
    <t>"SK č. 2" 2*2</t>
  </si>
  <si>
    <t>5957113015</t>
  </si>
  <si>
    <t>Kolejnice přechodové tv. R65/60E2 levá</t>
  </si>
  <si>
    <t>1756674345</t>
  </si>
  <si>
    <t>6+6</t>
  </si>
  <si>
    <t>5957113020</t>
  </si>
  <si>
    <t>Kolejnice přechodové tv. R65/60E2 pravá</t>
  </si>
  <si>
    <t>2012177481</t>
  </si>
  <si>
    <t>5910015010</t>
  </si>
  <si>
    <t>Odtavovací stykové svařování mobilní svářečkou kolejnic nových délky do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</si>
  <si>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-219211576</t>
  </si>
  <si>
    <t>640471653</t>
  </si>
  <si>
    <t>695*2</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</si>
  <si>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</si>
  <si>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</si>
  <si>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-895986998</t>
  </si>
  <si>
    <t>434307219</t>
  </si>
  <si>
    <t>695*1</t>
  </si>
  <si>
    <t>-1159962721</t>
  </si>
  <si>
    <t>20,85*1,8</t>
  </si>
  <si>
    <t>5905085045</t>
  </si>
  <si>
    <t>Souvislé čištění KL strojně koleje pražce betonové.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</si>
  <si>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537059360</t>
  </si>
  <si>
    <t>"SK č. 2" 0,695-0,0089</t>
  </si>
  <si>
    <t>959234917</t>
  </si>
  <si>
    <t>GPK - SK č. 2</t>
  </si>
  <si>
    <t>výměna ŠL - SK č. 2</t>
  </si>
  <si>
    <t>535</t>
  </si>
  <si>
    <t>-1627541913</t>
  </si>
  <si>
    <t>"výměna ŠL" 601*1,5</t>
  </si>
  <si>
    <t>785523682</t>
  </si>
  <si>
    <t>"31,5/63"901,5</t>
  </si>
  <si>
    <t>"8/16"37,530</t>
  </si>
  <si>
    <t>7497371630</t>
  </si>
  <si>
    <t>Demontáže zařízení trakčního vedení svodu propojení nebo ukolejnění na elektrizovaných tratích nebo v kolejových obvodech - demontáž stávajícího zařízení se všemi pomocnými doplňujícími úpravami</t>
  </si>
  <si>
    <t>-806068400</t>
  </si>
  <si>
    <t>7497351560</t>
  </si>
  <si>
    <t>Montáž přímého ukolejnění na elektrizovaných tratích nebo v kolejových obvodech</t>
  </si>
  <si>
    <t>1887471590</t>
  </si>
  <si>
    <t>-757315723</t>
  </si>
  <si>
    <t>"SK č. 2"2*8</t>
  </si>
  <si>
    <t>-1307502101</t>
  </si>
  <si>
    <t>"nové pryž.podložky"0,01</t>
  </si>
  <si>
    <t>74315083</t>
  </si>
  <si>
    <t>"nové kolejnice"85,543</t>
  </si>
  <si>
    <t>" LIS" 1,124</t>
  </si>
  <si>
    <t>"B91" 370,221</t>
  </si>
  <si>
    <t>"přechodová kolejnice"0,658*2</t>
  </si>
  <si>
    <t>9902409100</t>
  </si>
  <si>
    <t>Doprava jednosměrná (např. nakupovaného materiálu) mechanizací o nosnosti přes 3,5 t objemnějšího kusového materiálu (prefabrikátů, stožárů, výhybek, rozvaděčů, vybouraných hmot atd.) příplatek za každý další 1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</si>
  <si>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200030253</t>
  </si>
  <si>
    <t>přípl. B91</t>
  </si>
  <si>
    <t>65*370,221</t>
  </si>
  <si>
    <t>-1337356055</t>
  </si>
  <si>
    <t>"výzisk ŠL na skl." 535*2,0</t>
  </si>
  <si>
    <t>"plastové podložky"0,01</t>
  </si>
  <si>
    <t>-1255178283</t>
  </si>
  <si>
    <t>"výzisk ŠL na skl. - mezideponie" 535*2,0</t>
  </si>
  <si>
    <t>-1434922913</t>
  </si>
  <si>
    <t>-441680750</t>
  </si>
  <si>
    <t>"pražce na SK 97"365,636+6,451</t>
  </si>
  <si>
    <t>"vyzískané kolenice S49+LIS+přechodová"70,381+1,124+0,658</t>
  </si>
  <si>
    <t>"nový mat (dř. pražce)"6,451</t>
  </si>
  <si>
    <t>1650456821</t>
  </si>
  <si>
    <t>"pražce na SK 97"372,087</t>
  </si>
  <si>
    <t>"užité kolejnice"72,163</t>
  </si>
  <si>
    <t>1889626149</t>
  </si>
  <si>
    <t>"výzisk kolejnic"72,163</t>
  </si>
  <si>
    <t>1995794780</t>
  </si>
  <si>
    <t>677950139</t>
  </si>
  <si>
    <t>"pryž. podl." 0,01</t>
  </si>
  <si>
    <t>04 - Výhybky</t>
  </si>
  <si>
    <t>5906035030</t>
  </si>
  <si>
    <t>Souvislá výměna pražců současně s výměnou nebo čištěním KL pražce dřevěné výhybkové délky do 3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</si>
  <si>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-339591725</t>
  </si>
  <si>
    <t>"v.č. 29" 32</t>
  </si>
  <si>
    <t>"v.č. 28" 32</t>
  </si>
  <si>
    <t>5906035040</t>
  </si>
  <si>
    <t>Souvislá výměna pražců současně s výměnou nebo čištěním KL pražce dřevěné výhybkové délky přes 3 do 4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</si>
  <si>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212353256</t>
  </si>
  <si>
    <t>"v.č. 29" 22</t>
  </si>
  <si>
    <t>"v.č. 28" 22</t>
  </si>
  <si>
    <t>5906035050</t>
  </si>
  <si>
    <t>Souvislá výměna pražců současně s výměnou nebo čištěním KL pražce dřevěné výhybkové délky přes 4 do 5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</si>
  <si>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-1515694686</t>
  </si>
  <si>
    <t>"v.č. 29" 12</t>
  </si>
  <si>
    <t>"v.č. 28" 12</t>
  </si>
  <si>
    <t>5956119020</t>
  </si>
  <si>
    <t>Pražec dřevěný výhybkový dub skupina 3 2600x260x160</t>
  </si>
  <si>
    <t>545782165</t>
  </si>
  <si>
    <t>15+15</t>
  </si>
  <si>
    <t>5956119025</t>
  </si>
  <si>
    <t>Pražec dřevěný výhybkový dub skupina 3 2700x260x160</t>
  </si>
  <si>
    <t>1975549535</t>
  </si>
  <si>
    <t>5956119030</t>
  </si>
  <si>
    <t>Pražec dřevěný výhybkový dub skupina 3 2800x260x160</t>
  </si>
  <si>
    <t>404290317</t>
  </si>
  <si>
    <t>4+4</t>
  </si>
  <si>
    <t>5956119035</t>
  </si>
  <si>
    <t>Pražec dřevěný výhybkový dub skupina 3 2900x260x160</t>
  </si>
  <si>
    <t>243903051</t>
  </si>
  <si>
    <t>5956119040</t>
  </si>
  <si>
    <t>Pražec dřevěný výhybkový dub skupina 3 3000x260x160</t>
  </si>
  <si>
    <t>591932859</t>
  </si>
  <si>
    <t>3+3</t>
  </si>
  <si>
    <t>5956119045</t>
  </si>
  <si>
    <t>Pražec dřevěný výhybkový dub skupina 3 3100x260x160</t>
  </si>
  <si>
    <t>1471658187</t>
  </si>
  <si>
    <t>5956119050</t>
  </si>
  <si>
    <t>Pražec dřevěný výhybkový dub skupina 3 3200x260x160</t>
  </si>
  <si>
    <t>-1900001823</t>
  </si>
  <si>
    <t>2+2</t>
  </si>
  <si>
    <t>5956119055</t>
  </si>
  <si>
    <t>Pražec dřevěný výhybkový dub skupina 3 3300x260x160</t>
  </si>
  <si>
    <t>-387252750</t>
  </si>
  <si>
    <t>5956119060</t>
  </si>
  <si>
    <t>Pražec dřevěný výhybkový dub skupina 3 3400x260x160</t>
  </si>
  <si>
    <t>-1479086024</t>
  </si>
  <si>
    <t>5956119065</t>
  </si>
  <si>
    <t>Pražec dřevěný výhybkový dub skupina 3 3500x260x160</t>
  </si>
  <si>
    <t>1555299329</t>
  </si>
  <si>
    <t>5956119070</t>
  </si>
  <si>
    <t>Pražec dřevěný výhybkový dub skupina 3 3600x260x160</t>
  </si>
  <si>
    <t>1653758533</t>
  </si>
  <si>
    <t>5956119075</t>
  </si>
  <si>
    <t>Pražec dřevěný výhybkový dub skupina 3 3700x260x160</t>
  </si>
  <si>
    <t>210082163</t>
  </si>
  <si>
    <t>5956119080</t>
  </si>
  <si>
    <t>Pražec dřevěný výhybkový dub skupina 3 3800x260x160</t>
  </si>
  <si>
    <t>1230420942</t>
  </si>
  <si>
    <t>5956119085</t>
  </si>
  <si>
    <t>Pražec dřevěný výhybkový dub skupina 3 3900x260x160</t>
  </si>
  <si>
    <t>647186528</t>
  </si>
  <si>
    <t>5956119090</t>
  </si>
  <si>
    <t>Pražec dřevěný výhybkový dub skupina 3 4000x260x160</t>
  </si>
  <si>
    <t>-2133930837</t>
  </si>
  <si>
    <t>5956119095</t>
  </si>
  <si>
    <t>Pražec dřevěný výhybkový dub skupina 3 4100x260x160</t>
  </si>
  <si>
    <t>1282536239</t>
  </si>
  <si>
    <t>5956119100</t>
  </si>
  <si>
    <t>Pražec dřevěný výhybkový dub skupina 3 4200x260x160</t>
  </si>
  <si>
    <t>-1516689896</t>
  </si>
  <si>
    <t>5956119105</t>
  </si>
  <si>
    <t>Pražec dřevěný výhybkový dub skupina 3 4300x260x160</t>
  </si>
  <si>
    <t>193547528</t>
  </si>
  <si>
    <t>5956119110</t>
  </si>
  <si>
    <t>Pražec dřevěný výhybkový dub skupina 3 4400x260x160</t>
  </si>
  <si>
    <t>1391714866</t>
  </si>
  <si>
    <t>5956119115</t>
  </si>
  <si>
    <t>Pražec dřevěný výhybkový dub skupina 3 4500x260x160</t>
  </si>
  <si>
    <t>1801187700</t>
  </si>
  <si>
    <t>5956119120</t>
  </si>
  <si>
    <t>Pražec dřevěný výhybkový dub skupina 3 4600x260x160</t>
  </si>
  <si>
    <t>1548012479</t>
  </si>
  <si>
    <t>1+1</t>
  </si>
  <si>
    <t>1320743736</t>
  </si>
  <si>
    <t>"příčné pražce mezi v.č.28 a v.č.29"7</t>
  </si>
  <si>
    <t>-2139444284</t>
  </si>
  <si>
    <t>(64+64+7)*2</t>
  </si>
  <si>
    <t>5958173000</t>
  </si>
  <si>
    <t>Polyetylenové pásy v kotoučích</t>
  </si>
  <si>
    <t>29115522</t>
  </si>
  <si>
    <t>-620674968</t>
  </si>
  <si>
    <t>5957128085</t>
  </si>
  <si>
    <t>Lepený izolovaný styk tv. R65 s tepelně zpracovanou hlavou délky asymetrické levé</t>
  </si>
  <si>
    <t>-1005031303</t>
  </si>
  <si>
    <t>"směr UL hl.n 6m - směr Teplice 2,2m"8,2</t>
  </si>
  <si>
    <t>5957128090</t>
  </si>
  <si>
    <t>Lepený izolovaný styk tv. R65 s tepelně zpracovanou hlavou délky asymetrické pravé</t>
  </si>
  <si>
    <t>602601904</t>
  </si>
  <si>
    <t>-1287264075</t>
  </si>
  <si>
    <t>786428654</t>
  </si>
  <si>
    <t>-300180365</t>
  </si>
  <si>
    <t>50+50</t>
  </si>
  <si>
    <t>5905035120</t>
  </si>
  <si>
    <t>Výměna KL malou těžící mechanizací včetně lavičky pod ložnou plochou pražce lože zapuštěné.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</si>
  <si>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-536650289</t>
  </si>
  <si>
    <t>"v.č. 28"63</t>
  </si>
  <si>
    <t>"v.č. 29"63</t>
  </si>
  <si>
    <t>"přípoj mezi KV 28 a KV 23"16,2</t>
  </si>
  <si>
    <t>"přípoj mezi KV 29 a KV 32"16,2</t>
  </si>
  <si>
    <t>"mezi v.č. 28 a v.č. 29"16,2</t>
  </si>
  <si>
    <t>5909041010</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</si>
  <si>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</si>
  <si>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-151831226</t>
  </si>
  <si>
    <t>"výh č. 28 a přípoj" (53,61+10)*2</t>
  </si>
  <si>
    <t>"výh č. 29 a přípoj" (53,61+10)*2</t>
  </si>
  <si>
    <t>"mezi v.č.28 a v.č.29"10*2</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</si>
  <si>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</si>
  <si>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</si>
  <si>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140637935</t>
  </si>
  <si>
    <t>"GPK"3*33</t>
  </si>
  <si>
    <t>"Výměna KL"174,6</t>
  </si>
  <si>
    <t>1496674264</t>
  </si>
  <si>
    <t>(174,6+99)*1,5</t>
  </si>
  <si>
    <t>-1581064261</t>
  </si>
  <si>
    <t>-690525580</t>
  </si>
  <si>
    <t>"LIS"0,553*2</t>
  </si>
  <si>
    <t>-757098925</t>
  </si>
  <si>
    <t>"nové pryžové a polytylenové podpožky"0,018+0,057</t>
  </si>
  <si>
    <t>9902401000</t>
  </si>
  <si>
    <t>Doprava jednosměrná (např. nakupovaného materiálu) mechanizací o nosnosti přes 3,5 t objemnějšího kusového materiálu (prefabrikátů, stožárů, výhybek, rozvaděčů, vybouraných hmot atd.) do 250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</si>
  <si>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-1240685841</t>
  </si>
  <si>
    <t>nový mat. (dř. pražce)</t>
  </si>
  <si>
    <t>17,128</t>
  </si>
  <si>
    <t>-1110343484</t>
  </si>
  <si>
    <t>"výzisk ŠL na skl."(174,6)*2</t>
  </si>
  <si>
    <t>"plast.podložky na skládku"0,075</t>
  </si>
  <si>
    <t>1137097762</t>
  </si>
  <si>
    <t>"výzisk pražců na TO"17,128</t>
  </si>
  <si>
    <t xml:space="preserve">"nové dř. příčné pražce na stavbu"1,981 </t>
  </si>
  <si>
    <t>44</t>
  </si>
  <si>
    <t>-1640400296</t>
  </si>
  <si>
    <t>"výzisk ŠL na skl. - mezideponie" 174,6*2,0</t>
  </si>
  <si>
    <t>45</t>
  </si>
  <si>
    <t>-1519831030</t>
  </si>
  <si>
    <t>46</t>
  </si>
  <si>
    <t>1835987466</t>
  </si>
  <si>
    <t>"plast.podložky"0,075</t>
  </si>
  <si>
    <t>47</t>
  </si>
  <si>
    <t>1517366330</t>
  </si>
  <si>
    <t>174,6*2</t>
  </si>
  <si>
    <t>48</t>
  </si>
  <si>
    <t>1783622173</t>
  </si>
  <si>
    <t>49</t>
  </si>
  <si>
    <t>-102503663</t>
  </si>
  <si>
    <t>"výzisk pražců"17,128</t>
  </si>
  <si>
    <t>06 - Následné propracování</t>
  </si>
  <si>
    <t>5909030020</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</si>
  <si>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</si>
  <si>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1642883723</t>
  </si>
  <si>
    <t>"SK č. 2" 0,695</t>
  </si>
  <si>
    <t>"SK č. 2B" 0,341</t>
  </si>
  <si>
    <t>"přípoj"0,02</t>
  </si>
  <si>
    <t>5909040010</t>
  </si>
  <si>
    <t>Následná úprava GPK výhybky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</si>
  <si>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-646090391</t>
  </si>
  <si>
    <t>"v.č.28"53,61</t>
  </si>
  <si>
    <t>"v.č. 29"53,61</t>
  </si>
  <si>
    <t>-139817110</t>
  </si>
  <si>
    <t xml:space="preserve"> 12*33</t>
  </si>
  <si>
    <t>-498146870</t>
  </si>
  <si>
    <t>396*1,5</t>
  </si>
  <si>
    <t>-1768252254</t>
  </si>
  <si>
    <t>-2033669958</t>
  </si>
  <si>
    <t>"SK č. 2B"3*8</t>
  </si>
  <si>
    <t>"v km 1,478"1*8</t>
  </si>
  <si>
    <t>-1357342365</t>
  </si>
  <si>
    <t>-1932718405</t>
  </si>
  <si>
    <t>293437331</t>
  </si>
  <si>
    <t>ASP, pluh</t>
  </si>
  <si>
    <t>07 - Materiál dodávaný objednatelem NEOCEŇOVAT</t>
  </si>
  <si>
    <t>5956213040</t>
  </si>
  <si>
    <t>Pražec betonový příčný vystrojený  užitý SB6</t>
  </si>
  <si>
    <t>1174961871</t>
  </si>
  <si>
    <t>"sk 2B"576-10-10</t>
  </si>
  <si>
    <t>5956101000</t>
  </si>
  <si>
    <t>Pražec dřevěný příčný nevystrojený dub 2600x260x160 mm</t>
  </si>
  <si>
    <t>2081820083</t>
  </si>
  <si>
    <t>"SK č. 2 a most" 23</t>
  </si>
  <si>
    <t>"SK č. 2B"10</t>
  </si>
  <si>
    <t>"mezi v.č 28 a v.č. 29"7</t>
  </si>
  <si>
    <t>08 - VRN</t>
  </si>
  <si>
    <t>VRN - Vedlejší rozpočtové náklady</t>
  </si>
  <si>
    <t>Vedlejší rozpočtové náklady</t>
  </si>
  <si>
    <t>021201001</t>
  </si>
  <si>
    <t>Průzkumné práce pro opravy Průzkum výskytu škodlivin kontaminace kameniva ropnými látkami</t>
  </si>
  <si>
    <t>kpl</t>
  </si>
  <si>
    <t>-1658125330</t>
  </si>
  <si>
    <t>022101001</t>
  </si>
  <si>
    <t>Geodetické práce Geodetické práce před opravou</t>
  </si>
  <si>
    <t>1024</t>
  </si>
  <si>
    <t>-700192091</t>
  </si>
  <si>
    <t>022101011</t>
  </si>
  <si>
    <t>Geodetické práce Geodetické práce v průběhu opravy</t>
  </si>
  <si>
    <t>-947198190</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</si>
  <si>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</si>
  <si>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</si>
  <si>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1149182158</t>
  </si>
  <si>
    <t>023131001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</si>
  <si>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</si>
  <si>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-1523843094</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</si>
  <si>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</si>
  <si>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</si>
  <si>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622342148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</si>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</sst>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9086"/>
      </patternFill>
    </fill>
    <fill>
      <patternFill patternType="solid">
        <fgColor rgb="FFFFD27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0" fontId="21" fillId="5" borderId="23" xfId="0" applyFont="1" applyFill="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34" fillId="6" borderId="23" xfId="0" applyFont="1" applyFill="1" applyBorder="1" applyAlignment="1" applyProtection="1">
      <alignment horizontal="center" vertical="center"/>
    </xf>
    <xf numFmtId="0" fontId="34" fillId="5" borderId="23" xfId="0" applyFont="1" applyFill="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1" fillId="6" borderId="23" xfId="0" applyFont="1" applyFill="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4" fontId="27" fillId="0" borderId="0" xfId="0" applyNumberFormat="1" applyFont="1" applyAlignment="1" applyProtection="1">
      <alignment vertical="center"/>
    </xf>
    <xf numFmtId="0" fontId="27"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8" fillId="0" borderId="29" xfId="0" applyFont="1" applyBorder="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top"/>
    </xf>
    <xf numFmtId="0" fontId="39" fillId="0" borderId="1" xfId="0" applyFont="1" applyBorder="1" applyAlignment="1">
      <alignment horizontal="left" vertical="center" wrapText="1"/>
    </xf>
    <xf numFmtId="0" fontId="38" fillId="0" borderId="29" xfId="0" applyFont="1" applyBorder="1" applyAlignment="1">
      <alignment horizontal="left" wrapText="1"/>
    </xf>
    <xf numFmtId="49" fontId="39"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2"/>
  <sheetViews>
    <sheetView showGridLines="0" tabSelected="1" workbookViewId="0"/>
  </sheetViews>
  <sheetFormatPr defaultRowHeight="12.7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65"/>
      <c r="AS2" s="365"/>
      <c r="AT2" s="365"/>
      <c r="AU2" s="365"/>
      <c r="AV2" s="365"/>
      <c r="AW2" s="365"/>
      <c r="AX2" s="365"/>
      <c r="AY2" s="365"/>
      <c r="AZ2" s="365"/>
      <c r="BA2" s="365"/>
      <c r="BB2" s="365"/>
      <c r="BC2" s="365"/>
      <c r="BD2" s="365"/>
      <c r="BE2" s="36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49" t="s">
        <v>14</v>
      </c>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23"/>
      <c r="AQ5" s="23"/>
      <c r="AR5" s="21"/>
      <c r="BE5" s="346" t="s">
        <v>15</v>
      </c>
      <c r="BS5" s="18" t="s">
        <v>6</v>
      </c>
    </row>
    <row r="6" spans="1:74" s="1" customFormat="1" ht="36.950000000000003" customHeight="1">
      <c r="B6" s="22"/>
      <c r="C6" s="23"/>
      <c r="D6" s="29" t="s">
        <v>16</v>
      </c>
      <c r="E6" s="23"/>
      <c r="F6" s="23"/>
      <c r="G6" s="23"/>
      <c r="H6" s="23"/>
      <c r="I6" s="23"/>
      <c r="J6" s="23"/>
      <c r="K6" s="351" t="s">
        <v>17</v>
      </c>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23"/>
      <c r="AQ6" s="23"/>
      <c r="AR6" s="21"/>
      <c r="BE6" s="34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47"/>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47"/>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47"/>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347"/>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34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47"/>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347"/>
      <c r="BS13" s="18" t="s">
        <v>6</v>
      </c>
    </row>
    <row r="14" spans="1:74">
      <c r="B14" s="22"/>
      <c r="C14" s="23"/>
      <c r="D14" s="23"/>
      <c r="E14" s="352" t="s">
        <v>30</v>
      </c>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0" t="s">
        <v>28</v>
      </c>
      <c r="AL14" s="23"/>
      <c r="AM14" s="23"/>
      <c r="AN14" s="32" t="s">
        <v>30</v>
      </c>
      <c r="AO14" s="23"/>
      <c r="AP14" s="23"/>
      <c r="AQ14" s="23"/>
      <c r="AR14" s="21"/>
      <c r="BE14" s="34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47"/>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19</v>
      </c>
      <c r="AO16" s="23"/>
      <c r="AP16" s="23"/>
      <c r="AQ16" s="23"/>
      <c r="AR16" s="21"/>
      <c r="BE16" s="347"/>
      <c r="BS16" s="18" t="s">
        <v>4</v>
      </c>
    </row>
    <row r="17" spans="1:71" s="1" customFormat="1" ht="18.399999999999999" customHeight="1">
      <c r="B17" s="22"/>
      <c r="C17" s="23"/>
      <c r="D17" s="23"/>
      <c r="E17" s="28" t="s">
        <v>22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19</v>
      </c>
      <c r="AO17" s="23"/>
      <c r="AP17" s="23"/>
      <c r="AQ17" s="23"/>
      <c r="AR17" s="21"/>
      <c r="BE17" s="347"/>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47"/>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47"/>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47"/>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47"/>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47"/>
    </row>
    <row r="23" spans="1:71" s="1" customFormat="1" ht="47.25" customHeight="1">
      <c r="B23" s="22"/>
      <c r="C23" s="23"/>
      <c r="D23" s="23"/>
      <c r="E23" s="354" t="s">
        <v>36</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23"/>
      <c r="AP23" s="23"/>
      <c r="AQ23" s="23"/>
      <c r="AR23" s="21"/>
      <c r="BE23" s="34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47"/>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47"/>
    </row>
    <row r="26" spans="1:71" s="2" customFormat="1" ht="25.9" customHeight="1">
      <c r="A26" s="35"/>
      <c r="B26" s="36"/>
      <c r="C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55">
        <f>ROUND(AG54,2)</f>
        <v>0</v>
      </c>
      <c r="AL26" s="356"/>
      <c r="AM26" s="356"/>
      <c r="AN26" s="356"/>
      <c r="AO26" s="356"/>
      <c r="AP26" s="37"/>
      <c r="AQ26" s="37"/>
      <c r="AR26" s="40"/>
      <c r="BE26" s="347"/>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47"/>
    </row>
    <row r="28" spans="1:71" s="2" customFormat="1">
      <c r="A28" s="35"/>
      <c r="B28" s="36"/>
      <c r="C28" s="37"/>
      <c r="D28" s="37"/>
      <c r="E28" s="37"/>
      <c r="F28" s="37"/>
      <c r="G28" s="37"/>
      <c r="H28" s="37"/>
      <c r="I28" s="37"/>
      <c r="J28" s="37"/>
      <c r="K28" s="37"/>
      <c r="L28" s="357" t="s">
        <v>38</v>
      </c>
      <c r="M28" s="357"/>
      <c r="N28" s="357"/>
      <c r="O28" s="357"/>
      <c r="P28" s="357"/>
      <c r="Q28" s="37"/>
      <c r="R28" s="37"/>
      <c r="S28" s="37"/>
      <c r="T28" s="37"/>
      <c r="U28" s="37"/>
      <c r="V28" s="37"/>
      <c r="W28" s="357" t="s">
        <v>39</v>
      </c>
      <c r="X28" s="357"/>
      <c r="Y28" s="357"/>
      <c r="Z28" s="357"/>
      <c r="AA28" s="357"/>
      <c r="AB28" s="357"/>
      <c r="AC28" s="357"/>
      <c r="AD28" s="357"/>
      <c r="AE28" s="357"/>
      <c r="AF28" s="37"/>
      <c r="AG28" s="37"/>
      <c r="AH28" s="37"/>
      <c r="AI28" s="37"/>
      <c r="AJ28" s="37"/>
      <c r="AK28" s="357" t="s">
        <v>40</v>
      </c>
      <c r="AL28" s="357"/>
      <c r="AM28" s="357"/>
      <c r="AN28" s="357"/>
      <c r="AO28" s="357"/>
      <c r="AP28" s="37"/>
      <c r="AQ28" s="37"/>
      <c r="AR28" s="40"/>
      <c r="BE28" s="347"/>
    </row>
    <row r="29" spans="1:71" s="3" customFormat="1" ht="14.45" customHeight="1">
      <c r="B29" s="41"/>
      <c r="C29" s="42"/>
      <c r="D29" s="30" t="s">
        <v>41</v>
      </c>
      <c r="E29" s="42"/>
      <c r="F29" s="30" t="s">
        <v>42</v>
      </c>
      <c r="G29" s="42"/>
      <c r="H29" s="42"/>
      <c r="I29" s="42"/>
      <c r="J29" s="42"/>
      <c r="K29" s="42"/>
      <c r="L29" s="360">
        <v>0.21</v>
      </c>
      <c r="M29" s="359"/>
      <c r="N29" s="359"/>
      <c r="O29" s="359"/>
      <c r="P29" s="359"/>
      <c r="Q29" s="42"/>
      <c r="R29" s="42"/>
      <c r="S29" s="42"/>
      <c r="T29" s="42"/>
      <c r="U29" s="42"/>
      <c r="V29" s="42"/>
      <c r="W29" s="358">
        <f>ROUND(AZ54, 2)</f>
        <v>0</v>
      </c>
      <c r="X29" s="359"/>
      <c r="Y29" s="359"/>
      <c r="Z29" s="359"/>
      <c r="AA29" s="359"/>
      <c r="AB29" s="359"/>
      <c r="AC29" s="359"/>
      <c r="AD29" s="359"/>
      <c r="AE29" s="359"/>
      <c r="AF29" s="42"/>
      <c r="AG29" s="42"/>
      <c r="AH29" s="42"/>
      <c r="AI29" s="42"/>
      <c r="AJ29" s="42"/>
      <c r="AK29" s="358">
        <f>ROUND(AV54, 2)</f>
        <v>0</v>
      </c>
      <c r="AL29" s="359"/>
      <c r="AM29" s="359"/>
      <c r="AN29" s="359"/>
      <c r="AO29" s="359"/>
      <c r="AP29" s="42"/>
      <c r="AQ29" s="42"/>
      <c r="AR29" s="43"/>
      <c r="BE29" s="348"/>
    </row>
    <row r="30" spans="1:71" s="3" customFormat="1" ht="14.45" customHeight="1">
      <c r="B30" s="41"/>
      <c r="C30" s="42"/>
      <c r="D30" s="42"/>
      <c r="E30" s="42"/>
      <c r="F30" s="30" t="s">
        <v>43</v>
      </c>
      <c r="G30" s="42"/>
      <c r="H30" s="42"/>
      <c r="I30" s="42"/>
      <c r="J30" s="42"/>
      <c r="K30" s="42"/>
      <c r="L30" s="360">
        <v>0.15</v>
      </c>
      <c r="M30" s="359"/>
      <c r="N30" s="359"/>
      <c r="O30" s="359"/>
      <c r="P30" s="359"/>
      <c r="Q30" s="42"/>
      <c r="R30" s="42"/>
      <c r="S30" s="42"/>
      <c r="T30" s="42"/>
      <c r="U30" s="42"/>
      <c r="V30" s="42"/>
      <c r="W30" s="358">
        <f>ROUND(BA54, 2)</f>
        <v>0</v>
      </c>
      <c r="X30" s="359"/>
      <c r="Y30" s="359"/>
      <c r="Z30" s="359"/>
      <c r="AA30" s="359"/>
      <c r="AB30" s="359"/>
      <c r="AC30" s="359"/>
      <c r="AD30" s="359"/>
      <c r="AE30" s="359"/>
      <c r="AF30" s="42"/>
      <c r="AG30" s="42"/>
      <c r="AH30" s="42"/>
      <c r="AI30" s="42"/>
      <c r="AJ30" s="42"/>
      <c r="AK30" s="358">
        <f>ROUND(AW54, 2)</f>
        <v>0</v>
      </c>
      <c r="AL30" s="359"/>
      <c r="AM30" s="359"/>
      <c r="AN30" s="359"/>
      <c r="AO30" s="359"/>
      <c r="AP30" s="42"/>
      <c r="AQ30" s="42"/>
      <c r="AR30" s="43"/>
      <c r="BE30" s="348"/>
    </row>
    <row r="31" spans="1:71" s="3" customFormat="1" ht="14.45" hidden="1" customHeight="1">
      <c r="B31" s="41"/>
      <c r="C31" s="42"/>
      <c r="D31" s="42"/>
      <c r="E31" s="42"/>
      <c r="F31" s="30" t="s">
        <v>44</v>
      </c>
      <c r="G31" s="42"/>
      <c r="H31" s="42"/>
      <c r="I31" s="42"/>
      <c r="J31" s="42"/>
      <c r="K31" s="42"/>
      <c r="L31" s="360">
        <v>0.21</v>
      </c>
      <c r="M31" s="359"/>
      <c r="N31" s="359"/>
      <c r="O31" s="359"/>
      <c r="P31" s="359"/>
      <c r="Q31" s="42"/>
      <c r="R31" s="42"/>
      <c r="S31" s="42"/>
      <c r="T31" s="42"/>
      <c r="U31" s="42"/>
      <c r="V31" s="42"/>
      <c r="W31" s="358">
        <f>ROUND(BB54, 2)</f>
        <v>0</v>
      </c>
      <c r="X31" s="359"/>
      <c r="Y31" s="359"/>
      <c r="Z31" s="359"/>
      <c r="AA31" s="359"/>
      <c r="AB31" s="359"/>
      <c r="AC31" s="359"/>
      <c r="AD31" s="359"/>
      <c r="AE31" s="359"/>
      <c r="AF31" s="42"/>
      <c r="AG31" s="42"/>
      <c r="AH31" s="42"/>
      <c r="AI31" s="42"/>
      <c r="AJ31" s="42"/>
      <c r="AK31" s="358">
        <v>0</v>
      </c>
      <c r="AL31" s="359"/>
      <c r="AM31" s="359"/>
      <c r="AN31" s="359"/>
      <c r="AO31" s="359"/>
      <c r="AP31" s="42"/>
      <c r="AQ31" s="42"/>
      <c r="AR31" s="43"/>
      <c r="BE31" s="348"/>
    </row>
    <row r="32" spans="1:71" s="3" customFormat="1" ht="14.45" hidden="1" customHeight="1">
      <c r="B32" s="41"/>
      <c r="C32" s="42"/>
      <c r="D32" s="42"/>
      <c r="E32" s="42"/>
      <c r="F32" s="30" t="s">
        <v>45</v>
      </c>
      <c r="G32" s="42"/>
      <c r="H32" s="42"/>
      <c r="I32" s="42"/>
      <c r="J32" s="42"/>
      <c r="K32" s="42"/>
      <c r="L32" s="360">
        <v>0.15</v>
      </c>
      <c r="M32" s="359"/>
      <c r="N32" s="359"/>
      <c r="O32" s="359"/>
      <c r="P32" s="359"/>
      <c r="Q32" s="42"/>
      <c r="R32" s="42"/>
      <c r="S32" s="42"/>
      <c r="T32" s="42"/>
      <c r="U32" s="42"/>
      <c r="V32" s="42"/>
      <c r="W32" s="358">
        <f>ROUND(BC54, 2)</f>
        <v>0</v>
      </c>
      <c r="X32" s="359"/>
      <c r="Y32" s="359"/>
      <c r="Z32" s="359"/>
      <c r="AA32" s="359"/>
      <c r="AB32" s="359"/>
      <c r="AC32" s="359"/>
      <c r="AD32" s="359"/>
      <c r="AE32" s="359"/>
      <c r="AF32" s="42"/>
      <c r="AG32" s="42"/>
      <c r="AH32" s="42"/>
      <c r="AI32" s="42"/>
      <c r="AJ32" s="42"/>
      <c r="AK32" s="358">
        <v>0</v>
      </c>
      <c r="AL32" s="359"/>
      <c r="AM32" s="359"/>
      <c r="AN32" s="359"/>
      <c r="AO32" s="359"/>
      <c r="AP32" s="42"/>
      <c r="AQ32" s="42"/>
      <c r="AR32" s="43"/>
      <c r="BE32" s="348"/>
    </row>
    <row r="33" spans="1:57" s="3" customFormat="1" ht="14.45" hidden="1" customHeight="1">
      <c r="B33" s="41"/>
      <c r="C33" s="42"/>
      <c r="D33" s="42"/>
      <c r="E33" s="42"/>
      <c r="F33" s="30" t="s">
        <v>46</v>
      </c>
      <c r="G33" s="42"/>
      <c r="H33" s="42"/>
      <c r="I33" s="42"/>
      <c r="J33" s="42"/>
      <c r="K33" s="42"/>
      <c r="L33" s="360">
        <v>0</v>
      </c>
      <c r="M33" s="359"/>
      <c r="N33" s="359"/>
      <c r="O33" s="359"/>
      <c r="P33" s="359"/>
      <c r="Q33" s="42"/>
      <c r="R33" s="42"/>
      <c r="S33" s="42"/>
      <c r="T33" s="42"/>
      <c r="U33" s="42"/>
      <c r="V33" s="42"/>
      <c r="W33" s="358">
        <f>ROUND(BD54, 2)</f>
        <v>0</v>
      </c>
      <c r="X33" s="359"/>
      <c r="Y33" s="359"/>
      <c r="Z33" s="359"/>
      <c r="AA33" s="359"/>
      <c r="AB33" s="359"/>
      <c r="AC33" s="359"/>
      <c r="AD33" s="359"/>
      <c r="AE33" s="359"/>
      <c r="AF33" s="42"/>
      <c r="AG33" s="42"/>
      <c r="AH33" s="42"/>
      <c r="AI33" s="42"/>
      <c r="AJ33" s="42"/>
      <c r="AK33" s="358">
        <v>0</v>
      </c>
      <c r="AL33" s="359"/>
      <c r="AM33" s="359"/>
      <c r="AN33" s="359"/>
      <c r="AO33" s="359"/>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47</v>
      </c>
      <c r="E35" s="46"/>
      <c r="F35" s="46"/>
      <c r="G35" s="46"/>
      <c r="H35" s="46"/>
      <c r="I35" s="46"/>
      <c r="J35" s="46"/>
      <c r="K35" s="46"/>
      <c r="L35" s="46"/>
      <c r="M35" s="46"/>
      <c r="N35" s="46"/>
      <c r="O35" s="46"/>
      <c r="P35" s="46"/>
      <c r="Q35" s="46"/>
      <c r="R35" s="46"/>
      <c r="S35" s="46"/>
      <c r="T35" s="47" t="s">
        <v>48</v>
      </c>
      <c r="U35" s="46"/>
      <c r="V35" s="46"/>
      <c r="W35" s="46"/>
      <c r="X35" s="364" t="s">
        <v>49</v>
      </c>
      <c r="Y35" s="362"/>
      <c r="Z35" s="362"/>
      <c r="AA35" s="362"/>
      <c r="AB35" s="362"/>
      <c r="AC35" s="46"/>
      <c r="AD35" s="46"/>
      <c r="AE35" s="46"/>
      <c r="AF35" s="46"/>
      <c r="AG35" s="46"/>
      <c r="AH35" s="46"/>
      <c r="AI35" s="46"/>
      <c r="AJ35" s="46"/>
      <c r="AK35" s="361">
        <f>SUM(AK26:AK33)</f>
        <v>0</v>
      </c>
      <c r="AL35" s="362"/>
      <c r="AM35" s="362"/>
      <c r="AN35" s="362"/>
      <c r="AO35" s="363"/>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50</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650190188</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26" t="str">
        <f>K6</f>
        <v>Oprava staniční koleje v žst. Ústí n.L západ 2, 2b.SK_OPRAVA Č. 1</v>
      </c>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 xml:space="preserve"> </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28" t="str">
        <f>IF(AN8= "","",AN8)</f>
        <v>26. 10. 2022</v>
      </c>
      <c r="AN47" s="328"/>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25</v>
      </c>
      <c r="D49" s="37"/>
      <c r="E49" s="37"/>
      <c r="F49" s="37"/>
      <c r="G49" s="37"/>
      <c r="H49" s="37"/>
      <c r="I49" s="37"/>
      <c r="J49" s="37"/>
      <c r="K49" s="37"/>
      <c r="L49" s="53" t="str">
        <f>IF(E11= "","",E11)</f>
        <v>OŘ Ústí nad Labem</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29" t="str">
        <f>IF(E17="","",E17)</f>
        <v xml:space="preserve"> </v>
      </c>
      <c r="AN49" s="330"/>
      <c r="AO49" s="330"/>
      <c r="AP49" s="330"/>
      <c r="AQ49" s="37"/>
      <c r="AR49" s="40"/>
      <c r="AS49" s="331" t="s">
        <v>51</v>
      </c>
      <c r="AT49" s="332"/>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33</v>
      </c>
      <c r="AJ50" s="37"/>
      <c r="AK50" s="37"/>
      <c r="AL50" s="37"/>
      <c r="AM50" s="329" t="str">
        <f>IF(E20="","",E20)</f>
        <v>Tomáš Šrédl</v>
      </c>
      <c r="AN50" s="330"/>
      <c r="AO50" s="330"/>
      <c r="AP50" s="330"/>
      <c r="AQ50" s="37"/>
      <c r="AR50" s="40"/>
      <c r="AS50" s="333"/>
      <c r="AT50" s="334"/>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35"/>
      <c r="AT51" s="336"/>
      <c r="AU51" s="65"/>
      <c r="AV51" s="65"/>
      <c r="AW51" s="65"/>
      <c r="AX51" s="65"/>
      <c r="AY51" s="65"/>
      <c r="AZ51" s="65"/>
      <c r="BA51" s="65"/>
      <c r="BB51" s="65"/>
      <c r="BC51" s="65"/>
      <c r="BD51" s="66"/>
      <c r="BE51" s="35"/>
    </row>
    <row r="52" spans="1:91" s="2" customFormat="1" ht="29.25" customHeight="1">
      <c r="A52" s="35"/>
      <c r="B52" s="36"/>
      <c r="C52" s="337" t="s">
        <v>52</v>
      </c>
      <c r="D52" s="338"/>
      <c r="E52" s="338"/>
      <c r="F52" s="338"/>
      <c r="G52" s="338"/>
      <c r="H52" s="67"/>
      <c r="I52" s="340" t="s">
        <v>53</v>
      </c>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9" t="s">
        <v>54</v>
      </c>
      <c r="AH52" s="338"/>
      <c r="AI52" s="338"/>
      <c r="AJ52" s="338"/>
      <c r="AK52" s="338"/>
      <c r="AL52" s="338"/>
      <c r="AM52" s="338"/>
      <c r="AN52" s="340" t="s">
        <v>55</v>
      </c>
      <c r="AO52" s="338"/>
      <c r="AP52" s="338"/>
      <c r="AQ52" s="68" t="s">
        <v>56</v>
      </c>
      <c r="AR52" s="40"/>
      <c r="AS52" s="69" t="s">
        <v>57</v>
      </c>
      <c r="AT52" s="70" t="s">
        <v>58</v>
      </c>
      <c r="AU52" s="70" t="s">
        <v>59</v>
      </c>
      <c r="AV52" s="70" t="s">
        <v>60</v>
      </c>
      <c r="AW52" s="70" t="s">
        <v>61</v>
      </c>
      <c r="AX52" s="70" t="s">
        <v>62</v>
      </c>
      <c r="AY52" s="70" t="s">
        <v>63</v>
      </c>
      <c r="AZ52" s="70" t="s">
        <v>64</v>
      </c>
      <c r="BA52" s="70" t="s">
        <v>65</v>
      </c>
      <c r="BB52" s="70" t="s">
        <v>66</v>
      </c>
      <c r="BC52" s="70" t="s">
        <v>67</v>
      </c>
      <c r="BD52" s="71" t="s">
        <v>68</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69</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44">
        <f>ROUND(SUM(AG55:AG60),2)</f>
        <v>0</v>
      </c>
      <c r="AH54" s="344"/>
      <c r="AI54" s="344"/>
      <c r="AJ54" s="344"/>
      <c r="AK54" s="344"/>
      <c r="AL54" s="344"/>
      <c r="AM54" s="344"/>
      <c r="AN54" s="345">
        <f t="shared" ref="AN54:AN60" si="0">SUM(AG54,AT54)</f>
        <v>0</v>
      </c>
      <c r="AO54" s="345"/>
      <c r="AP54" s="345"/>
      <c r="AQ54" s="79" t="s">
        <v>19</v>
      </c>
      <c r="AR54" s="80"/>
      <c r="AS54" s="81">
        <f>ROUND(SUM(AS55:AS60),2)</f>
        <v>0</v>
      </c>
      <c r="AT54" s="82">
        <f t="shared" ref="AT54:AT60" si="1">ROUND(SUM(AV54:AW54),2)</f>
        <v>0</v>
      </c>
      <c r="AU54" s="83">
        <f>ROUND(SUM(AU55:AU60),5)</f>
        <v>0</v>
      </c>
      <c r="AV54" s="82">
        <f>ROUND(AZ54*L29,2)</f>
        <v>0</v>
      </c>
      <c r="AW54" s="82">
        <f>ROUND(BA54*L30,2)</f>
        <v>0</v>
      </c>
      <c r="AX54" s="82">
        <f>ROUND(BB54*L29,2)</f>
        <v>0</v>
      </c>
      <c r="AY54" s="82">
        <f>ROUND(BC54*L30,2)</f>
        <v>0</v>
      </c>
      <c r="AZ54" s="82">
        <f>ROUND(SUM(AZ55:AZ60),2)</f>
        <v>0</v>
      </c>
      <c r="BA54" s="82">
        <f>ROUND(SUM(BA55:BA60),2)</f>
        <v>0</v>
      </c>
      <c r="BB54" s="82">
        <f>ROUND(SUM(BB55:BB60),2)</f>
        <v>0</v>
      </c>
      <c r="BC54" s="82">
        <f>ROUND(SUM(BC55:BC60),2)</f>
        <v>0</v>
      </c>
      <c r="BD54" s="84">
        <f>ROUND(SUM(BD55:BD60),2)</f>
        <v>0</v>
      </c>
      <c r="BS54" s="85" t="s">
        <v>70</v>
      </c>
      <c r="BT54" s="85" t="s">
        <v>71</v>
      </c>
      <c r="BU54" s="86" t="s">
        <v>72</v>
      </c>
      <c r="BV54" s="85" t="s">
        <v>73</v>
      </c>
      <c r="BW54" s="85" t="s">
        <v>5</v>
      </c>
      <c r="BX54" s="85" t="s">
        <v>74</v>
      </c>
      <c r="CL54" s="85" t="s">
        <v>19</v>
      </c>
    </row>
    <row r="55" spans="1:91" s="7" customFormat="1" ht="16.5" customHeight="1">
      <c r="A55" s="87" t="s">
        <v>75</v>
      </c>
      <c r="B55" s="88"/>
      <c r="C55" s="89"/>
      <c r="D55" s="341" t="s">
        <v>76</v>
      </c>
      <c r="E55" s="341"/>
      <c r="F55" s="341"/>
      <c r="G55" s="341"/>
      <c r="H55" s="341"/>
      <c r="I55" s="90"/>
      <c r="J55" s="341" t="s">
        <v>77</v>
      </c>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2">
        <f>'01 - Oprava SK č. 2B'!J30</f>
        <v>0</v>
      </c>
      <c r="AH55" s="343"/>
      <c r="AI55" s="343"/>
      <c r="AJ55" s="343"/>
      <c r="AK55" s="343"/>
      <c r="AL55" s="343"/>
      <c r="AM55" s="343"/>
      <c r="AN55" s="342">
        <f t="shared" si="0"/>
        <v>0</v>
      </c>
      <c r="AO55" s="343"/>
      <c r="AP55" s="343"/>
      <c r="AQ55" s="91" t="s">
        <v>78</v>
      </c>
      <c r="AR55" s="92"/>
      <c r="AS55" s="93">
        <v>0</v>
      </c>
      <c r="AT55" s="94">
        <f t="shared" si="1"/>
        <v>0</v>
      </c>
      <c r="AU55" s="95">
        <f>'01 - Oprava SK č. 2B'!P81</f>
        <v>0</v>
      </c>
      <c r="AV55" s="94">
        <f>'01 - Oprava SK č. 2B'!J33</f>
        <v>0</v>
      </c>
      <c r="AW55" s="94">
        <f>'01 - Oprava SK č. 2B'!J34</f>
        <v>0</v>
      </c>
      <c r="AX55" s="94">
        <f>'01 - Oprava SK č. 2B'!J35</f>
        <v>0</v>
      </c>
      <c r="AY55" s="94">
        <f>'01 - Oprava SK č. 2B'!J36</f>
        <v>0</v>
      </c>
      <c r="AZ55" s="94">
        <f>'01 - Oprava SK č. 2B'!F33</f>
        <v>0</v>
      </c>
      <c r="BA55" s="94">
        <f>'01 - Oprava SK č. 2B'!F34</f>
        <v>0</v>
      </c>
      <c r="BB55" s="94">
        <f>'01 - Oprava SK č. 2B'!F35</f>
        <v>0</v>
      </c>
      <c r="BC55" s="94">
        <f>'01 - Oprava SK č. 2B'!F36</f>
        <v>0</v>
      </c>
      <c r="BD55" s="96">
        <f>'01 - Oprava SK č. 2B'!F37</f>
        <v>0</v>
      </c>
      <c r="BT55" s="97" t="s">
        <v>79</v>
      </c>
      <c r="BV55" s="97" t="s">
        <v>73</v>
      </c>
      <c r="BW55" s="97" t="s">
        <v>80</v>
      </c>
      <c r="BX55" s="97" t="s">
        <v>5</v>
      </c>
      <c r="CL55" s="97" t="s">
        <v>19</v>
      </c>
      <c r="CM55" s="97" t="s">
        <v>81</v>
      </c>
    </row>
    <row r="56" spans="1:91" s="7" customFormat="1" ht="16.5" customHeight="1">
      <c r="A56" s="87" t="s">
        <v>75</v>
      </c>
      <c r="B56" s="88"/>
      <c r="C56" s="89"/>
      <c r="D56" s="341" t="s">
        <v>82</v>
      </c>
      <c r="E56" s="341"/>
      <c r="F56" s="341"/>
      <c r="G56" s="341"/>
      <c r="H56" s="341"/>
      <c r="I56" s="90"/>
      <c r="J56" s="341" t="s">
        <v>83</v>
      </c>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2">
        <f>'02 - Oprava SK č. 2'!J30</f>
        <v>0</v>
      </c>
      <c r="AH56" s="343"/>
      <c r="AI56" s="343"/>
      <c r="AJ56" s="343"/>
      <c r="AK56" s="343"/>
      <c r="AL56" s="343"/>
      <c r="AM56" s="343"/>
      <c r="AN56" s="342">
        <f t="shared" si="0"/>
        <v>0</v>
      </c>
      <c r="AO56" s="343"/>
      <c r="AP56" s="343"/>
      <c r="AQ56" s="91" t="s">
        <v>78</v>
      </c>
      <c r="AR56" s="92"/>
      <c r="AS56" s="93">
        <v>0</v>
      </c>
      <c r="AT56" s="94">
        <f t="shared" si="1"/>
        <v>0</v>
      </c>
      <c r="AU56" s="95">
        <f>'02 - Oprava SK č. 2'!P81</f>
        <v>0</v>
      </c>
      <c r="AV56" s="94">
        <f>'02 - Oprava SK č. 2'!J33</f>
        <v>0</v>
      </c>
      <c r="AW56" s="94">
        <f>'02 - Oprava SK č. 2'!J34</f>
        <v>0</v>
      </c>
      <c r="AX56" s="94">
        <f>'02 - Oprava SK č. 2'!J35</f>
        <v>0</v>
      </c>
      <c r="AY56" s="94">
        <f>'02 - Oprava SK č. 2'!J36</f>
        <v>0</v>
      </c>
      <c r="AZ56" s="94">
        <f>'02 - Oprava SK č. 2'!F33</f>
        <v>0</v>
      </c>
      <c r="BA56" s="94">
        <f>'02 - Oprava SK č. 2'!F34</f>
        <v>0</v>
      </c>
      <c r="BB56" s="94">
        <f>'02 - Oprava SK č. 2'!F35</f>
        <v>0</v>
      </c>
      <c r="BC56" s="94">
        <f>'02 - Oprava SK č. 2'!F36</f>
        <v>0</v>
      </c>
      <c r="BD56" s="96">
        <f>'02 - Oprava SK č. 2'!F37</f>
        <v>0</v>
      </c>
      <c r="BT56" s="97" t="s">
        <v>79</v>
      </c>
      <c r="BV56" s="97" t="s">
        <v>73</v>
      </c>
      <c r="BW56" s="97" t="s">
        <v>84</v>
      </c>
      <c r="BX56" s="97" t="s">
        <v>5</v>
      </c>
      <c r="CL56" s="97" t="s">
        <v>19</v>
      </c>
      <c r="CM56" s="97" t="s">
        <v>81</v>
      </c>
    </row>
    <row r="57" spans="1:91" s="7" customFormat="1" ht="16.5" customHeight="1">
      <c r="A57" s="87" t="s">
        <v>75</v>
      </c>
      <c r="B57" s="88"/>
      <c r="C57" s="89"/>
      <c r="D57" s="341" t="s">
        <v>85</v>
      </c>
      <c r="E57" s="341"/>
      <c r="F57" s="341"/>
      <c r="G57" s="341"/>
      <c r="H57" s="341"/>
      <c r="I57" s="90"/>
      <c r="J57" s="341" t="s">
        <v>86</v>
      </c>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2">
        <f>'04 - Výhybky'!J30</f>
        <v>0</v>
      </c>
      <c r="AH57" s="343"/>
      <c r="AI57" s="343"/>
      <c r="AJ57" s="343"/>
      <c r="AK57" s="343"/>
      <c r="AL57" s="343"/>
      <c r="AM57" s="343"/>
      <c r="AN57" s="342">
        <f t="shared" si="0"/>
        <v>0</v>
      </c>
      <c r="AO57" s="343"/>
      <c r="AP57" s="343"/>
      <c r="AQ57" s="91" t="s">
        <v>78</v>
      </c>
      <c r="AR57" s="92"/>
      <c r="AS57" s="93">
        <v>0</v>
      </c>
      <c r="AT57" s="94">
        <f t="shared" si="1"/>
        <v>0</v>
      </c>
      <c r="AU57" s="95">
        <f>'04 - Výhybky'!P81</f>
        <v>0</v>
      </c>
      <c r="AV57" s="94">
        <f>'04 - Výhybky'!J33</f>
        <v>0</v>
      </c>
      <c r="AW57" s="94">
        <f>'04 - Výhybky'!J34</f>
        <v>0</v>
      </c>
      <c r="AX57" s="94">
        <f>'04 - Výhybky'!J35</f>
        <v>0</v>
      </c>
      <c r="AY57" s="94">
        <f>'04 - Výhybky'!J36</f>
        <v>0</v>
      </c>
      <c r="AZ57" s="94">
        <f>'04 - Výhybky'!F33</f>
        <v>0</v>
      </c>
      <c r="BA57" s="94">
        <f>'04 - Výhybky'!F34</f>
        <v>0</v>
      </c>
      <c r="BB57" s="94">
        <f>'04 - Výhybky'!F35</f>
        <v>0</v>
      </c>
      <c r="BC57" s="94">
        <f>'04 - Výhybky'!F36</f>
        <v>0</v>
      </c>
      <c r="BD57" s="96">
        <f>'04 - Výhybky'!F37</f>
        <v>0</v>
      </c>
      <c r="BT57" s="97" t="s">
        <v>79</v>
      </c>
      <c r="BV57" s="97" t="s">
        <v>73</v>
      </c>
      <c r="BW57" s="97" t="s">
        <v>87</v>
      </c>
      <c r="BX57" s="97" t="s">
        <v>5</v>
      </c>
      <c r="CL57" s="97" t="s">
        <v>19</v>
      </c>
      <c r="CM57" s="97" t="s">
        <v>81</v>
      </c>
    </row>
    <row r="58" spans="1:91" s="7" customFormat="1" ht="16.5" customHeight="1">
      <c r="A58" s="87" t="s">
        <v>75</v>
      </c>
      <c r="B58" s="88"/>
      <c r="C58" s="89"/>
      <c r="D58" s="341" t="s">
        <v>88</v>
      </c>
      <c r="E58" s="341"/>
      <c r="F58" s="341"/>
      <c r="G58" s="341"/>
      <c r="H58" s="341"/>
      <c r="I58" s="90"/>
      <c r="J58" s="341" t="s">
        <v>89</v>
      </c>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2">
        <f>'06 - Následné propracování'!J30</f>
        <v>0</v>
      </c>
      <c r="AH58" s="343"/>
      <c r="AI58" s="343"/>
      <c r="AJ58" s="343"/>
      <c r="AK58" s="343"/>
      <c r="AL58" s="343"/>
      <c r="AM58" s="343"/>
      <c r="AN58" s="342">
        <f t="shared" si="0"/>
        <v>0</v>
      </c>
      <c r="AO58" s="343"/>
      <c r="AP58" s="343"/>
      <c r="AQ58" s="91" t="s">
        <v>78</v>
      </c>
      <c r="AR58" s="92"/>
      <c r="AS58" s="93">
        <v>0</v>
      </c>
      <c r="AT58" s="94">
        <f t="shared" si="1"/>
        <v>0</v>
      </c>
      <c r="AU58" s="95">
        <f>'06 - Následné propracování'!P79</f>
        <v>0</v>
      </c>
      <c r="AV58" s="94">
        <f>'06 - Následné propracování'!J33</f>
        <v>0</v>
      </c>
      <c r="AW58" s="94">
        <f>'06 - Následné propracování'!J34</f>
        <v>0</v>
      </c>
      <c r="AX58" s="94">
        <f>'06 - Následné propracování'!J35</f>
        <v>0</v>
      </c>
      <c r="AY58" s="94">
        <f>'06 - Následné propracování'!J36</f>
        <v>0</v>
      </c>
      <c r="AZ58" s="94">
        <f>'06 - Následné propracování'!F33</f>
        <v>0</v>
      </c>
      <c r="BA58" s="94">
        <f>'06 - Následné propracování'!F34</f>
        <v>0</v>
      </c>
      <c r="BB58" s="94">
        <f>'06 - Následné propracování'!F35</f>
        <v>0</v>
      </c>
      <c r="BC58" s="94">
        <f>'06 - Následné propracování'!F36</f>
        <v>0</v>
      </c>
      <c r="BD58" s="96">
        <f>'06 - Následné propracování'!F37</f>
        <v>0</v>
      </c>
      <c r="BT58" s="97" t="s">
        <v>79</v>
      </c>
      <c r="BV58" s="97" t="s">
        <v>73</v>
      </c>
      <c r="BW58" s="97" t="s">
        <v>90</v>
      </c>
      <c r="BX58" s="97" t="s">
        <v>5</v>
      </c>
      <c r="CL58" s="97" t="s">
        <v>19</v>
      </c>
      <c r="CM58" s="97" t="s">
        <v>81</v>
      </c>
    </row>
    <row r="59" spans="1:91" s="7" customFormat="1" ht="24.75" customHeight="1">
      <c r="A59" s="87" t="s">
        <v>75</v>
      </c>
      <c r="B59" s="88"/>
      <c r="C59" s="89"/>
      <c r="D59" s="341" t="s">
        <v>91</v>
      </c>
      <c r="E59" s="341"/>
      <c r="F59" s="341"/>
      <c r="G59" s="341"/>
      <c r="H59" s="341"/>
      <c r="I59" s="90"/>
      <c r="J59" s="341" t="s">
        <v>92</v>
      </c>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2">
        <f>'07 - Materiál dodávaný ob...'!J30</f>
        <v>0</v>
      </c>
      <c r="AH59" s="343"/>
      <c r="AI59" s="343"/>
      <c r="AJ59" s="343"/>
      <c r="AK59" s="343"/>
      <c r="AL59" s="343"/>
      <c r="AM59" s="343"/>
      <c r="AN59" s="342">
        <f t="shared" si="0"/>
        <v>0</v>
      </c>
      <c r="AO59" s="343"/>
      <c r="AP59" s="343"/>
      <c r="AQ59" s="91" t="s">
        <v>78</v>
      </c>
      <c r="AR59" s="92"/>
      <c r="AS59" s="93">
        <v>0</v>
      </c>
      <c r="AT59" s="94">
        <f t="shared" si="1"/>
        <v>0</v>
      </c>
      <c r="AU59" s="95">
        <f>'07 - Materiál dodávaný ob...'!P79</f>
        <v>0</v>
      </c>
      <c r="AV59" s="94">
        <f>'07 - Materiál dodávaný ob...'!J33</f>
        <v>0</v>
      </c>
      <c r="AW59" s="94">
        <f>'07 - Materiál dodávaný ob...'!J34</f>
        <v>0</v>
      </c>
      <c r="AX59" s="94">
        <f>'07 - Materiál dodávaný ob...'!J35</f>
        <v>0</v>
      </c>
      <c r="AY59" s="94">
        <f>'07 - Materiál dodávaný ob...'!J36</f>
        <v>0</v>
      </c>
      <c r="AZ59" s="94">
        <f>'07 - Materiál dodávaný ob...'!F33</f>
        <v>0</v>
      </c>
      <c r="BA59" s="94">
        <f>'07 - Materiál dodávaný ob...'!F34</f>
        <v>0</v>
      </c>
      <c r="BB59" s="94">
        <f>'07 - Materiál dodávaný ob...'!F35</f>
        <v>0</v>
      </c>
      <c r="BC59" s="94">
        <f>'07 - Materiál dodávaný ob...'!F36</f>
        <v>0</v>
      </c>
      <c r="BD59" s="96">
        <f>'07 - Materiál dodávaný ob...'!F37</f>
        <v>0</v>
      </c>
      <c r="BT59" s="97" t="s">
        <v>79</v>
      </c>
      <c r="BV59" s="97" t="s">
        <v>73</v>
      </c>
      <c r="BW59" s="97" t="s">
        <v>93</v>
      </c>
      <c r="BX59" s="97" t="s">
        <v>5</v>
      </c>
      <c r="CL59" s="97" t="s">
        <v>19</v>
      </c>
      <c r="CM59" s="97" t="s">
        <v>81</v>
      </c>
    </row>
    <row r="60" spans="1:91" s="7" customFormat="1" ht="16.5" customHeight="1">
      <c r="A60" s="87" t="s">
        <v>75</v>
      </c>
      <c r="B60" s="88"/>
      <c r="C60" s="89"/>
      <c r="D60" s="341" t="s">
        <v>94</v>
      </c>
      <c r="E60" s="341"/>
      <c r="F60" s="341"/>
      <c r="G60" s="341"/>
      <c r="H60" s="341"/>
      <c r="I60" s="90"/>
      <c r="J60" s="341" t="s">
        <v>95</v>
      </c>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2">
        <f>'08 - VRN'!J30</f>
        <v>0</v>
      </c>
      <c r="AH60" s="343"/>
      <c r="AI60" s="343"/>
      <c r="AJ60" s="343"/>
      <c r="AK60" s="343"/>
      <c r="AL60" s="343"/>
      <c r="AM60" s="343"/>
      <c r="AN60" s="342">
        <f t="shared" si="0"/>
        <v>0</v>
      </c>
      <c r="AO60" s="343"/>
      <c r="AP60" s="343"/>
      <c r="AQ60" s="91" t="s">
        <v>78</v>
      </c>
      <c r="AR60" s="92"/>
      <c r="AS60" s="98">
        <v>0</v>
      </c>
      <c r="AT60" s="99">
        <f t="shared" si="1"/>
        <v>0</v>
      </c>
      <c r="AU60" s="100">
        <f>'08 - VRN'!P80</f>
        <v>0</v>
      </c>
      <c r="AV60" s="99">
        <f>'08 - VRN'!J33</f>
        <v>0</v>
      </c>
      <c r="AW60" s="99">
        <f>'08 - VRN'!J34</f>
        <v>0</v>
      </c>
      <c r="AX60" s="99">
        <f>'08 - VRN'!J35</f>
        <v>0</v>
      </c>
      <c r="AY60" s="99">
        <f>'08 - VRN'!J36</f>
        <v>0</v>
      </c>
      <c r="AZ60" s="99">
        <f>'08 - VRN'!F33</f>
        <v>0</v>
      </c>
      <c r="BA60" s="99">
        <f>'08 - VRN'!F34</f>
        <v>0</v>
      </c>
      <c r="BB60" s="99">
        <f>'08 - VRN'!F35</f>
        <v>0</v>
      </c>
      <c r="BC60" s="99">
        <f>'08 - VRN'!F36</f>
        <v>0</v>
      </c>
      <c r="BD60" s="101">
        <f>'08 - VRN'!F37</f>
        <v>0</v>
      </c>
      <c r="BT60" s="97" t="s">
        <v>79</v>
      </c>
      <c r="BV60" s="97" t="s">
        <v>73</v>
      </c>
      <c r="BW60" s="97" t="s">
        <v>96</v>
      </c>
      <c r="BX60" s="97" t="s">
        <v>5</v>
      </c>
      <c r="CL60" s="97" t="s">
        <v>19</v>
      </c>
      <c r="CM60" s="97" t="s">
        <v>81</v>
      </c>
    </row>
    <row r="61" spans="1:91" s="2" customFormat="1" ht="30" customHeight="1">
      <c r="A61" s="35"/>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40"/>
      <c r="AS61" s="35"/>
      <c r="AT61" s="35"/>
      <c r="AU61" s="35"/>
      <c r="AV61" s="35"/>
      <c r="AW61" s="35"/>
      <c r="AX61" s="35"/>
      <c r="AY61" s="35"/>
      <c r="AZ61" s="35"/>
      <c r="BA61" s="35"/>
      <c r="BB61" s="35"/>
      <c r="BC61" s="35"/>
      <c r="BD61" s="35"/>
      <c r="BE61" s="35"/>
    </row>
    <row r="62" spans="1:91" s="2" customFormat="1" ht="6.95" customHeight="1">
      <c r="A62" s="35"/>
      <c r="B62" s="4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0"/>
      <c r="AS62" s="35"/>
      <c r="AT62" s="35"/>
      <c r="AU62" s="35"/>
      <c r="AV62" s="35"/>
      <c r="AW62" s="35"/>
      <c r="AX62" s="35"/>
      <c r="AY62" s="35"/>
      <c r="AZ62" s="35"/>
      <c r="BA62" s="35"/>
      <c r="BB62" s="35"/>
      <c r="BC62" s="35"/>
      <c r="BD62" s="35"/>
      <c r="BE62" s="35"/>
    </row>
  </sheetData>
  <sheetProtection algorithmName="SHA-512" hashValue="ltqfccXYqFtMALGTRweaVbm3xW6umJNM2B72QhLAmPPlhz08oNDkY8GfZlYMrRCcYCkMiVjQD2WWJNiwOyduag==" saltValue="SvkNmENb7dlL8Ef3J4boSC1DD9ekH074kTSg+vCimN0FVQvcIU9PVMaCf360b/fs/dlc/Jc/1ax2CoHz+YN1ng==" spinCount="100000" sheet="1" objects="1" scenarios="1" formatColumns="0" formatRows="0"/>
  <mergeCells count="62">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D60:H60"/>
    <mergeCell ref="J60:AF60"/>
    <mergeCell ref="AG54:AM54"/>
    <mergeCell ref="AN54:AP54"/>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01 - Oprava SK č. 2B'!C2" display="/" xr:uid="{00000000-0004-0000-0000-000000000000}"/>
    <hyperlink ref="A56" location="'02 - Oprava SK č. 2'!C2" display="/" xr:uid="{00000000-0004-0000-0000-000001000000}"/>
    <hyperlink ref="A57" location="'04 - Výhybky'!C2" display="/" xr:uid="{00000000-0004-0000-0000-000002000000}"/>
    <hyperlink ref="A58" location="'06 - Následné propracování'!C2" display="/" xr:uid="{00000000-0004-0000-0000-000003000000}"/>
    <hyperlink ref="A59" location="'07 - Materiál dodávaný ob...'!C2" display="/" xr:uid="{00000000-0004-0000-0000-000004000000}"/>
    <hyperlink ref="A60" location="'08 - VRN'!C2" display="/" xr:uid="{00000000-0004-0000-00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00"/>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5"/>
      <c r="M2" s="365"/>
      <c r="N2" s="365"/>
      <c r="O2" s="365"/>
      <c r="P2" s="365"/>
      <c r="Q2" s="365"/>
      <c r="R2" s="365"/>
      <c r="S2" s="365"/>
      <c r="T2" s="365"/>
      <c r="U2" s="365"/>
      <c r="V2" s="365"/>
      <c r="AT2" s="18" t="s">
        <v>80</v>
      </c>
    </row>
    <row r="3" spans="1:46" s="1" customFormat="1" ht="6.95" customHeight="1">
      <c r="B3" s="102"/>
      <c r="C3" s="103"/>
      <c r="D3" s="103"/>
      <c r="E3" s="103"/>
      <c r="F3" s="103"/>
      <c r="G3" s="103"/>
      <c r="H3" s="103"/>
      <c r="I3" s="103"/>
      <c r="J3" s="103"/>
      <c r="K3" s="103"/>
      <c r="L3" s="21"/>
      <c r="AT3" s="18" t="s">
        <v>81</v>
      </c>
    </row>
    <row r="4" spans="1:46" s="1" customFormat="1" ht="24.95" customHeight="1">
      <c r="B4" s="21"/>
      <c r="D4" s="104" t="s">
        <v>97</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staniční koleje v žst. Ústí n.L západ 2, 2b.SK_OPRAVA Č. 1</v>
      </c>
      <c r="F7" s="367"/>
      <c r="G7" s="367"/>
      <c r="H7" s="367"/>
      <c r="L7" s="21"/>
    </row>
    <row r="8" spans="1:46" s="2" customFormat="1" ht="12" customHeight="1">
      <c r="A8" s="35"/>
      <c r="B8" s="40"/>
      <c r="C8" s="35"/>
      <c r="D8" s="106" t="s">
        <v>98</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99</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26. 10. 2022</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22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33</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34</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35</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72" t="s">
        <v>19</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37</v>
      </c>
      <c r="E30" s="35"/>
      <c r="F30" s="35"/>
      <c r="G30" s="35"/>
      <c r="H30" s="35"/>
      <c r="I30" s="35"/>
      <c r="J30" s="115">
        <f>ROUND(J81,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39</v>
      </c>
      <c r="G32" s="35"/>
      <c r="H32" s="35"/>
      <c r="I32" s="116" t="s">
        <v>38</v>
      </c>
      <c r="J32" s="116" t="s">
        <v>40</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41</v>
      </c>
      <c r="E33" s="106" t="s">
        <v>42</v>
      </c>
      <c r="F33" s="118">
        <f>ROUND((SUM(BE81:BE199)),  2)</f>
        <v>0</v>
      </c>
      <c r="G33" s="35"/>
      <c r="H33" s="35"/>
      <c r="I33" s="119">
        <v>0.21</v>
      </c>
      <c r="J33" s="118">
        <f>ROUND(((SUM(BE81:BE199))*I33),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43</v>
      </c>
      <c r="F34" s="118">
        <f>ROUND((SUM(BF81:BF199)),  2)</f>
        <v>0</v>
      </c>
      <c r="G34" s="35"/>
      <c r="H34" s="35"/>
      <c r="I34" s="119">
        <v>0.15</v>
      </c>
      <c r="J34" s="118">
        <f>ROUND(((SUM(BF81:BF199))*I34),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44</v>
      </c>
      <c r="F35" s="118">
        <f>ROUND((SUM(BG81:BG199)),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45</v>
      </c>
      <c r="F36" s="118">
        <f>ROUND((SUM(BH81:BH199)),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46</v>
      </c>
      <c r="F37" s="118">
        <f>ROUND((SUM(BI81:BI199)),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47</v>
      </c>
      <c r="E39" s="122"/>
      <c r="F39" s="122"/>
      <c r="G39" s="123" t="s">
        <v>48</v>
      </c>
      <c r="H39" s="124" t="s">
        <v>49</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100</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staniční koleje v žst. Ústí n.L západ 2, 2b.SK_OPRAVA Č. 1</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98</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26" t="str">
        <f>E9</f>
        <v>01 - Oprava SK č. 2B</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26. 10. 2022</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OŘ Ústí nad Labem</v>
      </c>
      <c r="G54" s="37"/>
      <c r="H54" s="37"/>
      <c r="I54" s="30" t="s">
        <v>31</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33</v>
      </c>
      <c r="J55" s="33" t="str">
        <f>E24</f>
        <v>Tomáš Šrédl</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101</v>
      </c>
      <c r="D57" s="132"/>
      <c r="E57" s="132"/>
      <c r="F57" s="132"/>
      <c r="G57" s="132"/>
      <c r="H57" s="132"/>
      <c r="I57" s="132"/>
      <c r="J57" s="133" t="s">
        <v>102</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69</v>
      </c>
      <c r="D59" s="37"/>
      <c r="E59" s="37"/>
      <c r="F59" s="37"/>
      <c r="G59" s="37"/>
      <c r="H59" s="37"/>
      <c r="I59" s="37"/>
      <c r="J59" s="78">
        <f>J81</f>
        <v>0</v>
      </c>
      <c r="K59" s="37"/>
      <c r="L59" s="107"/>
      <c r="S59" s="35"/>
      <c r="T59" s="35"/>
      <c r="U59" s="35"/>
      <c r="V59" s="35"/>
      <c r="W59" s="35"/>
      <c r="X59" s="35"/>
      <c r="Y59" s="35"/>
      <c r="Z59" s="35"/>
      <c r="AA59" s="35"/>
      <c r="AB59" s="35"/>
      <c r="AC59" s="35"/>
      <c r="AD59" s="35"/>
      <c r="AE59" s="35"/>
      <c r="AU59" s="18" t="s">
        <v>103</v>
      </c>
    </row>
    <row r="60" spans="1:47" s="9" customFormat="1" ht="24.95" customHeight="1">
      <c r="B60" s="135"/>
      <c r="C60" s="136"/>
      <c r="D60" s="137" t="s">
        <v>104</v>
      </c>
      <c r="E60" s="138"/>
      <c r="F60" s="138"/>
      <c r="G60" s="138"/>
      <c r="H60" s="138"/>
      <c r="I60" s="138"/>
      <c r="J60" s="139">
        <f>J82</f>
        <v>0</v>
      </c>
      <c r="K60" s="136"/>
      <c r="L60" s="140"/>
    </row>
    <row r="61" spans="1:47" s="10" customFormat="1" ht="19.899999999999999" customHeight="1">
      <c r="B61" s="141"/>
      <c r="C61" s="142"/>
      <c r="D61" s="143" t="s">
        <v>105</v>
      </c>
      <c r="E61" s="144"/>
      <c r="F61" s="144"/>
      <c r="G61" s="144"/>
      <c r="H61" s="144"/>
      <c r="I61" s="144"/>
      <c r="J61" s="145">
        <f>J83</f>
        <v>0</v>
      </c>
      <c r="K61" s="142"/>
      <c r="L61" s="146"/>
    </row>
    <row r="62" spans="1:47" s="2" customFormat="1" ht="21.75" customHeight="1">
      <c r="A62" s="35"/>
      <c r="B62" s="36"/>
      <c r="C62" s="37"/>
      <c r="D62" s="37"/>
      <c r="E62" s="37"/>
      <c r="F62" s="37"/>
      <c r="G62" s="37"/>
      <c r="H62" s="37"/>
      <c r="I62" s="37"/>
      <c r="J62" s="37"/>
      <c r="K62" s="37"/>
      <c r="L62" s="107"/>
      <c r="S62" s="35"/>
      <c r="T62" s="35"/>
      <c r="U62" s="35"/>
      <c r="V62" s="35"/>
      <c r="W62" s="35"/>
      <c r="X62" s="35"/>
      <c r="Y62" s="35"/>
      <c r="Z62" s="35"/>
      <c r="AA62" s="35"/>
      <c r="AB62" s="35"/>
      <c r="AC62" s="35"/>
      <c r="AD62" s="35"/>
      <c r="AE62" s="35"/>
    </row>
    <row r="63" spans="1:47" s="2" customFormat="1" ht="6.95" customHeight="1">
      <c r="A63" s="35"/>
      <c r="B63" s="48"/>
      <c r="C63" s="49"/>
      <c r="D63" s="49"/>
      <c r="E63" s="49"/>
      <c r="F63" s="49"/>
      <c r="G63" s="49"/>
      <c r="H63" s="49"/>
      <c r="I63" s="49"/>
      <c r="J63" s="49"/>
      <c r="K63" s="49"/>
      <c r="L63" s="107"/>
      <c r="S63" s="35"/>
      <c r="T63" s="35"/>
      <c r="U63" s="35"/>
      <c r="V63" s="35"/>
      <c r="W63" s="35"/>
      <c r="X63" s="35"/>
      <c r="Y63" s="35"/>
      <c r="Z63" s="35"/>
      <c r="AA63" s="35"/>
      <c r="AB63" s="35"/>
      <c r="AC63" s="35"/>
      <c r="AD63" s="35"/>
      <c r="AE63" s="35"/>
    </row>
    <row r="67" spans="1:31" s="2" customFormat="1" ht="6.95" customHeight="1">
      <c r="A67" s="35"/>
      <c r="B67" s="50"/>
      <c r="C67" s="51"/>
      <c r="D67" s="51"/>
      <c r="E67" s="51"/>
      <c r="F67" s="51"/>
      <c r="G67" s="51"/>
      <c r="H67" s="51"/>
      <c r="I67" s="51"/>
      <c r="J67" s="51"/>
      <c r="K67" s="51"/>
      <c r="L67" s="107"/>
      <c r="S67" s="35"/>
      <c r="T67" s="35"/>
      <c r="U67" s="35"/>
      <c r="V67" s="35"/>
      <c r="W67" s="35"/>
      <c r="X67" s="35"/>
      <c r="Y67" s="35"/>
      <c r="Z67" s="35"/>
      <c r="AA67" s="35"/>
      <c r="AB67" s="35"/>
      <c r="AC67" s="35"/>
      <c r="AD67" s="35"/>
      <c r="AE67" s="35"/>
    </row>
    <row r="68" spans="1:31" s="2" customFormat="1" ht="24.95" customHeight="1">
      <c r="A68" s="35"/>
      <c r="B68" s="36"/>
      <c r="C68" s="24" t="s">
        <v>106</v>
      </c>
      <c r="D68" s="37"/>
      <c r="E68" s="37"/>
      <c r="F68" s="37"/>
      <c r="G68" s="37"/>
      <c r="H68" s="37"/>
      <c r="I68" s="37"/>
      <c r="J68" s="37"/>
      <c r="K68" s="37"/>
      <c r="L68" s="107"/>
      <c r="S68" s="35"/>
      <c r="T68" s="35"/>
      <c r="U68" s="35"/>
      <c r="V68" s="35"/>
      <c r="W68" s="35"/>
      <c r="X68" s="35"/>
      <c r="Y68" s="35"/>
      <c r="Z68" s="35"/>
      <c r="AA68" s="35"/>
      <c r="AB68" s="35"/>
      <c r="AC68" s="35"/>
      <c r="AD68" s="35"/>
      <c r="AE68" s="35"/>
    </row>
    <row r="69" spans="1:31" s="2" customFormat="1" ht="6.95" customHeight="1">
      <c r="A69" s="35"/>
      <c r="B69" s="36"/>
      <c r="C69" s="37"/>
      <c r="D69" s="37"/>
      <c r="E69" s="37"/>
      <c r="F69" s="37"/>
      <c r="G69" s="37"/>
      <c r="H69" s="37"/>
      <c r="I69" s="37"/>
      <c r="J69" s="37"/>
      <c r="K69" s="37"/>
      <c r="L69" s="107"/>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07"/>
      <c r="S70" s="35"/>
      <c r="T70" s="35"/>
      <c r="U70" s="35"/>
      <c r="V70" s="35"/>
      <c r="W70" s="35"/>
      <c r="X70" s="35"/>
      <c r="Y70" s="35"/>
      <c r="Z70" s="35"/>
      <c r="AA70" s="35"/>
      <c r="AB70" s="35"/>
      <c r="AC70" s="35"/>
      <c r="AD70" s="35"/>
      <c r="AE70" s="35"/>
    </row>
    <row r="71" spans="1:31" s="2" customFormat="1" ht="16.5" customHeight="1">
      <c r="A71" s="35"/>
      <c r="B71" s="36"/>
      <c r="C71" s="37"/>
      <c r="D71" s="37"/>
      <c r="E71" s="373" t="str">
        <f>E7</f>
        <v>Oprava staniční koleje v žst. Ústí n.L západ 2, 2b.SK_OPRAVA Č. 1</v>
      </c>
      <c r="F71" s="374"/>
      <c r="G71" s="374"/>
      <c r="H71" s="374"/>
      <c r="I71" s="37"/>
      <c r="J71" s="37"/>
      <c r="K71" s="37"/>
      <c r="L71" s="107"/>
      <c r="S71" s="35"/>
      <c r="T71" s="35"/>
      <c r="U71" s="35"/>
      <c r="V71" s="35"/>
      <c r="W71" s="35"/>
      <c r="X71" s="35"/>
      <c r="Y71" s="35"/>
      <c r="Z71" s="35"/>
      <c r="AA71" s="35"/>
      <c r="AB71" s="35"/>
      <c r="AC71" s="35"/>
      <c r="AD71" s="35"/>
      <c r="AE71" s="35"/>
    </row>
    <row r="72" spans="1:31" s="2" customFormat="1" ht="12" customHeight="1">
      <c r="A72" s="35"/>
      <c r="B72" s="36"/>
      <c r="C72" s="30" t="s">
        <v>98</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16.5" customHeight="1">
      <c r="A73" s="35"/>
      <c r="B73" s="36"/>
      <c r="C73" s="37"/>
      <c r="D73" s="37"/>
      <c r="E73" s="326" t="str">
        <f>E9</f>
        <v>01 - Oprava SK č. 2B</v>
      </c>
      <c r="F73" s="375"/>
      <c r="G73" s="375"/>
      <c r="H73" s="375"/>
      <c r="I73" s="37"/>
      <c r="J73" s="37"/>
      <c r="K73" s="37"/>
      <c r="L73" s="10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 xml:space="preserve"> </v>
      </c>
      <c r="G75" s="37"/>
      <c r="H75" s="37"/>
      <c r="I75" s="30" t="s">
        <v>23</v>
      </c>
      <c r="J75" s="60" t="str">
        <f>IF(J12="","",J12)</f>
        <v>26. 10. 2022</v>
      </c>
      <c r="K75" s="37"/>
      <c r="L75" s="10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5.2" customHeight="1">
      <c r="A77" s="35"/>
      <c r="B77" s="36"/>
      <c r="C77" s="30" t="s">
        <v>25</v>
      </c>
      <c r="D77" s="37"/>
      <c r="E77" s="37"/>
      <c r="F77" s="28" t="str">
        <f>E15</f>
        <v>OŘ Ústí nad Labem</v>
      </c>
      <c r="G77" s="37"/>
      <c r="H77" s="37"/>
      <c r="I77" s="30" t="s">
        <v>31</v>
      </c>
      <c r="J77" s="33" t="str">
        <f>E21</f>
        <v xml:space="preserve"> </v>
      </c>
      <c r="K77" s="37"/>
      <c r="L77" s="107"/>
      <c r="S77" s="35"/>
      <c r="T77" s="35"/>
      <c r="U77" s="35"/>
      <c r="V77" s="35"/>
      <c r="W77" s="35"/>
      <c r="X77" s="35"/>
      <c r="Y77" s="35"/>
      <c r="Z77" s="35"/>
      <c r="AA77" s="35"/>
      <c r="AB77" s="35"/>
      <c r="AC77" s="35"/>
      <c r="AD77" s="35"/>
      <c r="AE77" s="35"/>
    </row>
    <row r="78" spans="1:31" s="2" customFormat="1" ht="15.2" customHeight="1">
      <c r="A78" s="35"/>
      <c r="B78" s="36"/>
      <c r="C78" s="30" t="s">
        <v>29</v>
      </c>
      <c r="D78" s="37"/>
      <c r="E78" s="37"/>
      <c r="F78" s="28" t="str">
        <f>IF(E18="","",E18)</f>
        <v>Vyplň údaj</v>
      </c>
      <c r="G78" s="37"/>
      <c r="H78" s="37"/>
      <c r="I78" s="30" t="s">
        <v>33</v>
      </c>
      <c r="J78" s="33" t="str">
        <f>E24</f>
        <v>Tomáš Šrédl</v>
      </c>
      <c r="K78" s="37"/>
      <c r="L78" s="107"/>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11" customFormat="1" ht="29.25" customHeight="1">
      <c r="A80" s="147"/>
      <c r="B80" s="148"/>
      <c r="C80" s="149" t="s">
        <v>107</v>
      </c>
      <c r="D80" s="150" t="s">
        <v>56</v>
      </c>
      <c r="E80" s="150" t="s">
        <v>52</v>
      </c>
      <c r="F80" s="150" t="s">
        <v>53</v>
      </c>
      <c r="G80" s="150" t="s">
        <v>108</v>
      </c>
      <c r="H80" s="150" t="s">
        <v>109</v>
      </c>
      <c r="I80" s="150" t="s">
        <v>110</v>
      </c>
      <c r="J80" s="150" t="s">
        <v>102</v>
      </c>
      <c r="K80" s="151" t="s">
        <v>111</v>
      </c>
      <c r="L80" s="152"/>
      <c r="M80" s="69" t="s">
        <v>19</v>
      </c>
      <c r="N80" s="70" t="s">
        <v>41</v>
      </c>
      <c r="O80" s="70" t="s">
        <v>112</v>
      </c>
      <c r="P80" s="70" t="s">
        <v>113</v>
      </c>
      <c r="Q80" s="70" t="s">
        <v>114</v>
      </c>
      <c r="R80" s="70" t="s">
        <v>115</v>
      </c>
      <c r="S80" s="70" t="s">
        <v>116</v>
      </c>
      <c r="T80" s="71" t="s">
        <v>117</v>
      </c>
      <c r="U80" s="147"/>
      <c r="V80" s="147"/>
      <c r="W80" s="147"/>
      <c r="X80" s="147"/>
      <c r="Y80" s="147"/>
      <c r="Z80" s="147"/>
      <c r="AA80" s="147"/>
      <c r="AB80" s="147"/>
      <c r="AC80" s="147"/>
      <c r="AD80" s="147"/>
      <c r="AE80" s="147"/>
    </row>
    <row r="81" spans="1:65" s="2" customFormat="1" ht="22.9" customHeight="1">
      <c r="A81" s="35"/>
      <c r="B81" s="36"/>
      <c r="C81" s="76" t="s">
        <v>118</v>
      </c>
      <c r="D81" s="37"/>
      <c r="E81" s="37"/>
      <c r="F81" s="37"/>
      <c r="G81" s="37"/>
      <c r="H81" s="37"/>
      <c r="I81" s="37"/>
      <c r="J81" s="153">
        <f>BK81</f>
        <v>0</v>
      </c>
      <c r="K81" s="37"/>
      <c r="L81" s="40"/>
      <c r="M81" s="72"/>
      <c r="N81" s="154"/>
      <c r="O81" s="73"/>
      <c r="P81" s="155">
        <f>P82</f>
        <v>0</v>
      </c>
      <c r="Q81" s="73"/>
      <c r="R81" s="155">
        <f>R82</f>
        <v>973.84406000000001</v>
      </c>
      <c r="S81" s="73"/>
      <c r="T81" s="156">
        <f>T82</f>
        <v>0</v>
      </c>
      <c r="U81" s="35"/>
      <c r="V81" s="35"/>
      <c r="W81" s="35"/>
      <c r="X81" s="35"/>
      <c r="Y81" s="35"/>
      <c r="Z81" s="35"/>
      <c r="AA81" s="35"/>
      <c r="AB81" s="35"/>
      <c r="AC81" s="35"/>
      <c r="AD81" s="35"/>
      <c r="AE81" s="35"/>
      <c r="AT81" s="18" t="s">
        <v>70</v>
      </c>
      <c r="AU81" s="18" t="s">
        <v>103</v>
      </c>
      <c r="BK81" s="157">
        <f>BK82</f>
        <v>0</v>
      </c>
    </row>
    <row r="82" spans="1:65" s="12" customFormat="1" ht="25.9" customHeight="1">
      <c r="B82" s="158"/>
      <c r="C82" s="159"/>
      <c r="D82" s="160" t="s">
        <v>70</v>
      </c>
      <c r="E82" s="161" t="s">
        <v>119</v>
      </c>
      <c r="F82" s="161" t="s">
        <v>120</v>
      </c>
      <c r="G82" s="159"/>
      <c r="H82" s="159"/>
      <c r="I82" s="162"/>
      <c r="J82" s="163">
        <f>BK82</f>
        <v>0</v>
      </c>
      <c r="K82" s="159"/>
      <c r="L82" s="164"/>
      <c r="M82" s="165"/>
      <c r="N82" s="166"/>
      <c r="O82" s="166"/>
      <c r="P82" s="167">
        <f>P83</f>
        <v>0</v>
      </c>
      <c r="Q82" s="166"/>
      <c r="R82" s="167">
        <f>R83</f>
        <v>973.84406000000001</v>
      </c>
      <c r="S82" s="166"/>
      <c r="T82" s="168">
        <f>T83</f>
        <v>0</v>
      </c>
      <c r="AR82" s="169" t="s">
        <v>79</v>
      </c>
      <c r="AT82" s="170" t="s">
        <v>70</v>
      </c>
      <c r="AU82" s="170" t="s">
        <v>71</v>
      </c>
      <c r="AY82" s="169" t="s">
        <v>121</v>
      </c>
      <c r="BK82" s="171">
        <f>BK83</f>
        <v>0</v>
      </c>
    </row>
    <row r="83" spans="1:65" s="12" customFormat="1" ht="22.9" customHeight="1">
      <c r="B83" s="158"/>
      <c r="C83" s="159"/>
      <c r="D83" s="160" t="s">
        <v>70</v>
      </c>
      <c r="E83" s="172" t="s">
        <v>122</v>
      </c>
      <c r="F83" s="172" t="s">
        <v>123</v>
      </c>
      <c r="G83" s="159"/>
      <c r="H83" s="159"/>
      <c r="I83" s="162"/>
      <c r="J83" s="173">
        <f>BK83</f>
        <v>0</v>
      </c>
      <c r="K83" s="159"/>
      <c r="L83" s="164"/>
      <c r="M83" s="165"/>
      <c r="N83" s="166"/>
      <c r="O83" s="166"/>
      <c r="P83" s="167">
        <f>SUM(P84:P199)</f>
        <v>0</v>
      </c>
      <c r="Q83" s="166"/>
      <c r="R83" s="167">
        <f>SUM(R84:R199)</f>
        <v>973.84406000000001</v>
      </c>
      <c r="S83" s="166"/>
      <c r="T83" s="168">
        <f>SUM(T84:T199)</f>
        <v>0</v>
      </c>
      <c r="AR83" s="169" t="s">
        <v>79</v>
      </c>
      <c r="AT83" s="170" t="s">
        <v>70</v>
      </c>
      <c r="AU83" s="170" t="s">
        <v>79</v>
      </c>
      <c r="AY83" s="169" t="s">
        <v>121</v>
      </c>
      <c r="BK83" s="171">
        <f>SUM(BK84:BK199)</f>
        <v>0</v>
      </c>
    </row>
    <row r="84" spans="1:65" s="2" customFormat="1" ht="44.25" customHeight="1">
      <c r="A84" s="35"/>
      <c r="B84" s="36"/>
      <c r="C84" s="174" t="s">
        <v>79</v>
      </c>
      <c r="D84" s="175" t="s">
        <v>124</v>
      </c>
      <c r="E84" s="176" t="s">
        <v>125</v>
      </c>
      <c r="F84" s="177" t="s">
        <v>126</v>
      </c>
      <c r="G84" s="178" t="s">
        <v>127</v>
      </c>
      <c r="H84" s="179">
        <v>0.34100000000000003</v>
      </c>
      <c r="I84" s="180"/>
      <c r="J84" s="181">
        <f>ROUND(I84*H84,2)</f>
        <v>0</v>
      </c>
      <c r="K84" s="177" t="s">
        <v>128</v>
      </c>
      <c r="L84" s="40"/>
      <c r="M84" s="182" t="s">
        <v>19</v>
      </c>
      <c r="N84" s="183" t="s">
        <v>42</v>
      </c>
      <c r="O84" s="65"/>
      <c r="P84" s="184">
        <f>O84*H84</f>
        <v>0</v>
      </c>
      <c r="Q84" s="184">
        <v>0</v>
      </c>
      <c r="R84" s="184">
        <f>Q84*H84</f>
        <v>0</v>
      </c>
      <c r="S84" s="184">
        <v>0</v>
      </c>
      <c r="T84" s="185">
        <f>S84*H84</f>
        <v>0</v>
      </c>
      <c r="U84" s="35"/>
      <c r="V84" s="35"/>
      <c r="W84" s="35"/>
      <c r="X84" s="35"/>
      <c r="Y84" s="35"/>
      <c r="Z84" s="35"/>
      <c r="AA84" s="35"/>
      <c r="AB84" s="35"/>
      <c r="AC84" s="35"/>
      <c r="AD84" s="35"/>
      <c r="AE84" s="35"/>
      <c r="AR84" s="186" t="s">
        <v>129</v>
      </c>
      <c r="AT84" s="186" t="s">
        <v>124</v>
      </c>
      <c r="AU84" s="186" t="s">
        <v>81</v>
      </c>
      <c r="AY84" s="18" t="s">
        <v>121</v>
      </c>
      <c r="BE84" s="187">
        <f>IF(N84="základní",J84,0)</f>
        <v>0</v>
      </c>
      <c r="BF84" s="187">
        <f>IF(N84="snížená",J84,0)</f>
        <v>0</v>
      </c>
      <c r="BG84" s="187">
        <f>IF(N84="zákl. přenesená",J84,0)</f>
        <v>0</v>
      </c>
      <c r="BH84" s="187">
        <f>IF(N84="sníž. přenesená",J84,0)</f>
        <v>0</v>
      </c>
      <c r="BI84" s="187">
        <f>IF(N84="nulová",J84,0)</f>
        <v>0</v>
      </c>
      <c r="BJ84" s="18" t="s">
        <v>79</v>
      </c>
      <c r="BK84" s="187">
        <f>ROUND(I84*H84,2)</f>
        <v>0</v>
      </c>
      <c r="BL84" s="18" t="s">
        <v>129</v>
      </c>
      <c r="BM84" s="186" t="s">
        <v>130</v>
      </c>
    </row>
    <row r="85" spans="1:65" s="13" customFormat="1" ht="11.25">
      <c r="B85" s="188"/>
      <c r="C85" s="189"/>
      <c r="D85" s="190" t="s">
        <v>131</v>
      </c>
      <c r="E85" s="191" t="s">
        <v>19</v>
      </c>
      <c r="F85" s="192" t="s">
        <v>132</v>
      </c>
      <c r="G85" s="189"/>
      <c r="H85" s="193">
        <v>0.34100000000000003</v>
      </c>
      <c r="I85" s="194"/>
      <c r="J85" s="189"/>
      <c r="K85" s="189"/>
      <c r="L85" s="195"/>
      <c r="M85" s="196"/>
      <c r="N85" s="197"/>
      <c r="O85" s="197"/>
      <c r="P85" s="197"/>
      <c r="Q85" s="197"/>
      <c r="R85" s="197"/>
      <c r="S85" s="197"/>
      <c r="T85" s="198"/>
      <c r="AT85" s="199" t="s">
        <v>131</v>
      </c>
      <c r="AU85" s="199" t="s">
        <v>81</v>
      </c>
      <c r="AV85" s="13" t="s">
        <v>81</v>
      </c>
      <c r="AW85" s="13" t="s">
        <v>32</v>
      </c>
      <c r="AX85" s="13" t="s">
        <v>79</v>
      </c>
      <c r="AY85" s="199" t="s">
        <v>121</v>
      </c>
    </row>
    <row r="86" spans="1:65" s="2" customFormat="1" ht="66.75" customHeight="1">
      <c r="A86" s="35"/>
      <c r="B86" s="36"/>
      <c r="C86" s="174" t="s">
        <v>81</v>
      </c>
      <c r="D86" s="175" t="s">
        <v>124</v>
      </c>
      <c r="E86" s="176" t="s">
        <v>133</v>
      </c>
      <c r="F86" s="177" t="s">
        <v>134</v>
      </c>
      <c r="G86" s="178" t="s">
        <v>135</v>
      </c>
      <c r="H86" s="179">
        <v>556</v>
      </c>
      <c r="I86" s="180"/>
      <c r="J86" s="181">
        <f>ROUND(I86*H86,2)</f>
        <v>0</v>
      </c>
      <c r="K86" s="177" t="s">
        <v>128</v>
      </c>
      <c r="L86" s="40"/>
      <c r="M86" s="182" t="s">
        <v>19</v>
      </c>
      <c r="N86" s="183" t="s">
        <v>42</v>
      </c>
      <c r="O86" s="65"/>
      <c r="P86" s="184">
        <f>O86*H86</f>
        <v>0</v>
      </c>
      <c r="Q86" s="184">
        <v>0</v>
      </c>
      <c r="R86" s="184">
        <f>Q86*H86</f>
        <v>0</v>
      </c>
      <c r="S86" s="184">
        <v>0</v>
      </c>
      <c r="T86" s="185">
        <f>S86*H86</f>
        <v>0</v>
      </c>
      <c r="U86" s="35"/>
      <c r="V86" s="35"/>
      <c r="W86" s="35"/>
      <c r="X86" s="35"/>
      <c r="Y86" s="35"/>
      <c r="Z86" s="35"/>
      <c r="AA86" s="35"/>
      <c r="AB86" s="35"/>
      <c r="AC86" s="35"/>
      <c r="AD86" s="35"/>
      <c r="AE86" s="35"/>
      <c r="AR86" s="186" t="s">
        <v>136</v>
      </c>
      <c r="AT86" s="186" t="s">
        <v>124</v>
      </c>
      <c r="AU86" s="186" t="s">
        <v>81</v>
      </c>
      <c r="AY86" s="18" t="s">
        <v>121</v>
      </c>
      <c r="BE86" s="187">
        <f>IF(N86="základní",J86,0)</f>
        <v>0</v>
      </c>
      <c r="BF86" s="187">
        <f>IF(N86="snížená",J86,0)</f>
        <v>0</v>
      </c>
      <c r="BG86" s="187">
        <f>IF(N86="zákl. přenesená",J86,0)</f>
        <v>0</v>
      </c>
      <c r="BH86" s="187">
        <f>IF(N86="sníž. přenesená",J86,0)</f>
        <v>0</v>
      </c>
      <c r="BI86" s="187">
        <f>IF(N86="nulová",J86,0)</f>
        <v>0</v>
      </c>
      <c r="BJ86" s="18" t="s">
        <v>79</v>
      </c>
      <c r="BK86" s="187">
        <f>ROUND(I86*H86,2)</f>
        <v>0</v>
      </c>
      <c r="BL86" s="18" t="s">
        <v>136</v>
      </c>
      <c r="BM86" s="186" t="s">
        <v>137</v>
      </c>
    </row>
    <row r="87" spans="1:65" s="13" customFormat="1" ht="11.25">
      <c r="B87" s="188"/>
      <c r="C87" s="189"/>
      <c r="D87" s="190" t="s">
        <v>131</v>
      </c>
      <c r="E87" s="191" t="s">
        <v>19</v>
      </c>
      <c r="F87" s="192" t="s">
        <v>138</v>
      </c>
      <c r="G87" s="189"/>
      <c r="H87" s="193">
        <v>556</v>
      </c>
      <c r="I87" s="194"/>
      <c r="J87" s="189"/>
      <c r="K87" s="189"/>
      <c r="L87" s="195"/>
      <c r="M87" s="196"/>
      <c r="N87" s="197"/>
      <c r="O87" s="197"/>
      <c r="P87" s="197"/>
      <c r="Q87" s="197"/>
      <c r="R87" s="197"/>
      <c r="S87" s="197"/>
      <c r="T87" s="198"/>
      <c r="AT87" s="199" t="s">
        <v>131</v>
      </c>
      <c r="AU87" s="199" t="s">
        <v>81</v>
      </c>
      <c r="AV87" s="13" t="s">
        <v>81</v>
      </c>
      <c r="AW87" s="13" t="s">
        <v>32</v>
      </c>
      <c r="AX87" s="13" t="s">
        <v>79</v>
      </c>
      <c r="AY87" s="199" t="s">
        <v>121</v>
      </c>
    </row>
    <row r="88" spans="1:65" s="2" customFormat="1" ht="90" customHeight="1">
      <c r="A88" s="35"/>
      <c r="B88" s="36"/>
      <c r="C88" s="174" t="s">
        <v>139</v>
      </c>
      <c r="D88" s="174" t="s">
        <v>124</v>
      </c>
      <c r="E88" s="176" t="s">
        <v>140</v>
      </c>
      <c r="F88" s="177" t="s">
        <v>141</v>
      </c>
      <c r="G88" s="178" t="s">
        <v>127</v>
      </c>
      <c r="H88" s="179">
        <v>0.34100000000000003</v>
      </c>
      <c r="I88" s="180"/>
      <c r="J88" s="181">
        <f>ROUND(I88*H88,2)</f>
        <v>0</v>
      </c>
      <c r="K88" s="177" t="s">
        <v>128</v>
      </c>
      <c r="L88" s="40"/>
      <c r="M88" s="182" t="s">
        <v>19</v>
      </c>
      <c r="N88" s="183" t="s">
        <v>42</v>
      </c>
      <c r="O88" s="65"/>
      <c r="P88" s="184">
        <f>O88*H88</f>
        <v>0</v>
      </c>
      <c r="Q88" s="184">
        <v>0</v>
      </c>
      <c r="R88" s="184">
        <f>Q88*H88</f>
        <v>0</v>
      </c>
      <c r="S88" s="184">
        <v>0</v>
      </c>
      <c r="T88" s="185">
        <f>S88*H88</f>
        <v>0</v>
      </c>
      <c r="U88" s="35"/>
      <c r="V88" s="35"/>
      <c r="W88" s="35"/>
      <c r="X88" s="35"/>
      <c r="Y88" s="35"/>
      <c r="Z88" s="35"/>
      <c r="AA88" s="35"/>
      <c r="AB88" s="35"/>
      <c r="AC88" s="35"/>
      <c r="AD88" s="35"/>
      <c r="AE88" s="35"/>
      <c r="AR88" s="186" t="s">
        <v>136</v>
      </c>
      <c r="AT88" s="186" t="s">
        <v>124</v>
      </c>
      <c r="AU88" s="186" t="s">
        <v>81</v>
      </c>
      <c r="AY88" s="18" t="s">
        <v>121</v>
      </c>
      <c r="BE88" s="187">
        <f>IF(N88="základní",J88,0)</f>
        <v>0</v>
      </c>
      <c r="BF88" s="187">
        <f>IF(N88="snížená",J88,0)</f>
        <v>0</v>
      </c>
      <c r="BG88" s="187">
        <f>IF(N88="zákl. přenesená",J88,0)</f>
        <v>0</v>
      </c>
      <c r="BH88" s="187">
        <f>IF(N88="sníž. přenesená",J88,0)</f>
        <v>0</v>
      </c>
      <c r="BI88" s="187">
        <f>IF(N88="nulová",J88,0)</f>
        <v>0</v>
      </c>
      <c r="BJ88" s="18" t="s">
        <v>79</v>
      </c>
      <c r="BK88" s="187">
        <f>ROUND(I88*H88,2)</f>
        <v>0</v>
      </c>
      <c r="BL88" s="18" t="s">
        <v>136</v>
      </c>
      <c r="BM88" s="186" t="s">
        <v>142</v>
      </c>
    </row>
    <row r="89" spans="1:65" s="13" customFormat="1" ht="11.25">
      <c r="B89" s="188"/>
      <c r="C89" s="189"/>
      <c r="D89" s="190" t="s">
        <v>131</v>
      </c>
      <c r="E89" s="191" t="s">
        <v>19</v>
      </c>
      <c r="F89" s="192" t="s">
        <v>132</v>
      </c>
      <c r="G89" s="189"/>
      <c r="H89" s="193">
        <v>0.34100000000000003</v>
      </c>
      <c r="I89" s="194"/>
      <c r="J89" s="189"/>
      <c r="K89" s="189"/>
      <c r="L89" s="195"/>
      <c r="M89" s="196"/>
      <c r="N89" s="197"/>
      <c r="O89" s="197"/>
      <c r="P89" s="197"/>
      <c r="Q89" s="197"/>
      <c r="R89" s="197"/>
      <c r="S89" s="197"/>
      <c r="T89" s="198"/>
      <c r="AT89" s="199" t="s">
        <v>131</v>
      </c>
      <c r="AU89" s="199" t="s">
        <v>81</v>
      </c>
      <c r="AV89" s="13" t="s">
        <v>81</v>
      </c>
      <c r="AW89" s="13" t="s">
        <v>32</v>
      </c>
      <c r="AX89" s="13" t="s">
        <v>79</v>
      </c>
      <c r="AY89" s="199" t="s">
        <v>121</v>
      </c>
    </row>
    <row r="90" spans="1:65" s="2" customFormat="1" ht="37.9" customHeight="1">
      <c r="A90" s="35"/>
      <c r="B90" s="36"/>
      <c r="C90" s="174" t="s">
        <v>136</v>
      </c>
      <c r="D90" s="175" t="s">
        <v>124</v>
      </c>
      <c r="E90" s="176" t="s">
        <v>143</v>
      </c>
      <c r="F90" s="177" t="s">
        <v>144</v>
      </c>
      <c r="G90" s="178" t="s">
        <v>127</v>
      </c>
      <c r="H90" s="179">
        <v>0.34100000000000003</v>
      </c>
      <c r="I90" s="180"/>
      <c r="J90" s="181">
        <f>ROUND(I90*H90,2)</f>
        <v>0</v>
      </c>
      <c r="K90" s="177" t="s">
        <v>128</v>
      </c>
      <c r="L90" s="40"/>
      <c r="M90" s="182" t="s">
        <v>19</v>
      </c>
      <c r="N90" s="183" t="s">
        <v>42</v>
      </c>
      <c r="O90" s="65"/>
      <c r="P90" s="184">
        <f>O90*H90</f>
        <v>0</v>
      </c>
      <c r="Q90" s="184">
        <v>0</v>
      </c>
      <c r="R90" s="184">
        <f>Q90*H90</f>
        <v>0</v>
      </c>
      <c r="S90" s="184">
        <v>0</v>
      </c>
      <c r="T90" s="185">
        <f>S90*H90</f>
        <v>0</v>
      </c>
      <c r="U90" s="35"/>
      <c r="V90" s="35"/>
      <c r="W90" s="35"/>
      <c r="X90" s="35"/>
      <c r="Y90" s="35"/>
      <c r="Z90" s="35"/>
      <c r="AA90" s="35"/>
      <c r="AB90" s="35"/>
      <c r="AC90" s="35"/>
      <c r="AD90" s="35"/>
      <c r="AE90" s="35"/>
      <c r="AR90" s="186" t="s">
        <v>129</v>
      </c>
      <c r="AT90" s="186" t="s">
        <v>124</v>
      </c>
      <c r="AU90" s="186" t="s">
        <v>81</v>
      </c>
      <c r="AY90" s="18" t="s">
        <v>121</v>
      </c>
      <c r="BE90" s="187">
        <f>IF(N90="základní",J90,0)</f>
        <v>0</v>
      </c>
      <c r="BF90" s="187">
        <f>IF(N90="snížená",J90,0)</f>
        <v>0</v>
      </c>
      <c r="BG90" s="187">
        <f>IF(N90="zákl. přenesená",J90,0)</f>
        <v>0</v>
      </c>
      <c r="BH90" s="187">
        <f>IF(N90="sníž. přenesená",J90,0)</f>
        <v>0</v>
      </c>
      <c r="BI90" s="187">
        <f>IF(N90="nulová",J90,0)</f>
        <v>0</v>
      </c>
      <c r="BJ90" s="18" t="s">
        <v>79</v>
      </c>
      <c r="BK90" s="187">
        <f>ROUND(I90*H90,2)</f>
        <v>0</v>
      </c>
      <c r="BL90" s="18" t="s">
        <v>129</v>
      </c>
      <c r="BM90" s="186" t="s">
        <v>145</v>
      </c>
    </row>
    <row r="91" spans="1:65" s="13" customFormat="1" ht="11.25">
      <c r="B91" s="188"/>
      <c r="C91" s="189"/>
      <c r="D91" s="190" t="s">
        <v>131</v>
      </c>
      <c r="E91" s="191" t="s">
        <v>19</v>
      </c>
      <c r="F91" s="192" t="s">
        <v>132</v>
      </c>
      <c r="G91" s="189"/>
      <c r="H91" s="193">
        <v>0.34100000000000003</v>
      </c>
      <c r="I91" s="194"/>
      <c r="J91" s="189"/>
      <c r="K91" s="189"/>
      <c r="L91" s="195"/>
      <c r="M91" s="196"/>
      <c r="N91" s="197"/>
      <c r="O91" s="197"/>
      <c r="P91" s="197"/>
      <c r="Q91" s="197"/>
      <c r="R91" s="197"/>
      <c r="S91" s="197"/>
      <c r="T91" s="198"/>
      <c r="AT91" s="199" t="s">
        <v>131</v>
      </c>
      <c r="AU91" s="199" t="s">
        <v>81</v>
      </c>
      <c r="AV91" s="13" t="s">
        <v>81</v>
      </c>
      <c r="AW91" s="13" t="s">
        <v>32</v>
      </c>
      <c r="AX91" s="13" t="s">
        <v>79</v>
      </c>
      <c r="AY91" s="199" t="s">
        <v>121</v>
      </c>
    </row>
    <row r="92" spans="1:65" s="2" customFormat="1" ht="24.2" customHeight="1">
      <c r="A92" s="35"/>
      <c r="B92" s="36"/>
      <c r="C92" s="174" t="s">
        <v>122</v>
      </c>
      <c r="D92" s="174" t="s">
        <v>124</v>
      </c>
      <c r="E92" s="176" t="s">
        <v>146</v>
      </c>
      <c r="F92" s="177" t="s">
        <v>147</v>
      </c>
      <c r="G92" s="178" t="s">
        <v>135</v>
      </c>
      <c r="H92" s="179">
        <v>20</v>
      </c>
      <c r="I92" s="180"/>
      <c r="J92" s="181">
        <f>ROUND(I92*H92,2)</f>
        <v>0</v>
      </c>
      <c r="K92" s="177" t="s">
        <v>128</v>
      </c>
      <c r="L92" s="40"/>
      <c r="M92" s="182" t="s">
        <v>19</v>
      </c>
      <c r="N92" s="183" t="s">
        <v>42</v>
      </c>
      <c r="O92" s="65"/>
      <c r="P92" s="184">
        <f>O92*H92</f>
        <v>0</v>
      </c>
      <c r="Q92" s="184">
        <v>0</v>
      </c>
      <c r="R92" s="184">
        <f>Q92*H92</f>
        <v>0</v>
      </c>
      <c r="S92" s="184">
        <v>0</v>
      </c>
      <c r="T92" s="185">
        <f>S92*H92</f>
        <v>0</v>
      </c>
      <c r="U92" s="35"/>
      <c r="V92" s="35"/>
      <c r="W92" s="35"/>
      <c r="X92" s="35"/>
      <c r="Y92" s="35"/>
      <c r="Z92" s="35"/>
      <c r="AA92" s="35"/>
      <c r="AB92" s="35"/>
      <c r="AC92" s="35"/>
      <c r="AD92" s="35"/>
      <c r="AE92" s="35"/>
      <c r="AR92" s="186" t="s">
        <v>136</v>
      </c>
      <c r="AT92" s="186" t="s">
        <v>124</v>
      </c>
      <c r="AU92" s="186" t="s">
        <v>81</v>
      </c>
      <c r="AY92" s="18" t="s">
        <v>121</v>
      </c>
      <c r="BE92" s="187">
        <f>IF(N92="základní",J92,0)</f>
        <v>0</v>
      </c>
      <c r="BF92" s="187">
        <f>IF(N92="snížená",J92,0)</f>
        <v>0</v>
      </c>
      <c r="BG92" s="187">
        <f>IF(N92="zákl. přenesená",J92,0)</f>
        <v>0</v>
      </c>
      <c r="BH92" s="187">
        <f>IF(N92="sníž. přenesená",J92,0)</f>
        <v>0</v>
      </c>
      <c r="BI92" s="187">
        <f>IF(N92="nulová",J92,0)</f>
        <v>0</v>
      </c>
      <c r="BJ92" s="18" t="s">
        <v>79</v>
      </c>
      <c r="BK92" s="187">
        <f>ROUND(I92*H92,2)</f>
        <v>0</v>
      </c>
      <c r="BL92" s="18" t="s">
        <v>136</v>
      </c>
      <c r="BM92" s="186" t="s">
        <v>148</v>
      </c>
    </row>
    <row r="93" spans="1:65" s="13" customFormat="1" ht="11.25">
      <c r="B93" s="188"/>
      <c r="C93" s="189"/>
      <c r="D93" s="190" t="s">
        <v>131</v>
      </c>
      <c r="E93" s="191" t="s">
        <v>19</v>
      </c>
      <c r="F93" s="192" t="s">
        <v>149</v>
      </c>
      <c r="G93" s="189"/>
      <c r="H93" s="193">
        <v>20</v>
      </c>
      <c r="I93" s="194"/>
      <c r="J93" s="189"/>
      <c r="K93" s="189"/>
      <c r="L93" s="195"/>
      <c r="M93" s="196"/>
      <c r="N93" s="197"/>
      <c r="O93" s="197"/>
      <c r="P93" s="197"/>
      <c r="Q93" s="197"/>
      <c r="R93" s="197"/>
      <c r="S93" s="197"/>
      <c r="T93" s="198"/>
      <c r="AT93" s="199" t="s">
        <v>131</v>
      </c>
      <c r="AU93" s="199" t="s">
        <v>81</v>
      </c>
      <c r="AV93" s="13" t="s">
        <v>81</v>
      </c>
      <c r="AW93" s="13" t="s">
        <v>32</v>
      </c>
      <c r="AX93" s="13" t="s">
        <v>79</v>
      </c>
      <c r="AY93" s="199" t="s">
        <v>121</v>
      </c>
    </row>
    <row r="94" spans="1:65" s="2" customFormat="1" ht="90" customHeight="1">
      <c r="A94" s="35"/>
      <c r="B94" s="36"/>
      <c r="C94" s="174" t="s">
        <v>150</v>
      </c>
      <c r="D94" s="174" t="s">
        <v>124</v>
      </c>
      <c r="E94" s="176" t="s">
        <v>151</v>
      </c>
      <c r="F94" s="177" t="s">
        <v>152</v>
      </c>
      <c r="G94" s="178" t="s">
        <v>135</v>
      </c>
      <c r="H94" s="179">
        <v>10</v>
      </c>
      <c r="I94" s="180"/>
      <c r="J94" s="181">
        <f>ROUND(I94*H94,2)</f>
        <v>0</v>
      </c>
      <c r="K94" s="177" t="s">
        <v>128</v>
      </c>
      <c r="L94" s="40"/>
      <c r="M94" s="182" t="s">
        <v>19</v>
      </c>
      <c r="N94" s="183" t="s">
        <v>42</v>
      </c>
      <c r="O94" s="65"/>
      <c r="P94" s="184">
        <f>O94*H94</f>
        <v>0</v>
      </c>
      <c r="Q94" s="184">
        <v>0</v>
      </c>
      <c r="R94" s="184">
        <f>Q94*H94</f>
        <v>0</v>
      </c>
      <c r="S94" s="184">
        <v>0</v>
      </c>
      <c r="T94" s="185">
        <f>S94*H94</f>
        <v>0</v>
      </c>
      <c r="U94" s="35"/>
      <c r="V94" s="35"/>
      <c r="W94" s="35"/>
      <c r="X94" s="35"/>
      <c r="Y94" s="35"/>
      <c r="Z94" s="35"/>
      <c r="AA94" s="35"/>
      <c r="AB94" s="35"/>
      <c r="AC94" s="35"/>
      <c r="AD94" s="35"/>
      <c r="AE94" s="35"/>
      <c r="AR94" s="186" t="s">
        <v>136</v>
      </c>
      <c r="AT94" s="186" t="s">
        <v>124</v>
      </c>
      <c r="AU94" s="186" t="s">
        <v>81</v>
      </c>
      <c r="AY94" s="18" t="s">
        <v>121</v>
      </c>
      <c r="BE94" s="187">
        <f>IF(N94="základní",J94,0)</f>
        <v>0</v>
      </c>
      <c r="BF94" s="187">
        <f>IF(N94="snížená",J94,0)</f>
        <v>0</v>
      </c>
      <c r="BG94" s="187">
        <f>IF(N94="zákl. přenesená",J94,0)</f>
        <v>0</v>
      </c>
      <c r="BH94" s="187">
        <f>IF(N94="sníž. přenesená",J94,0)</f>
        <v>0</v>
      </c>
      <c r="BI94" s="187">
        <f>IF(N94="nulová",J94,0)</f>
        <v>0</v>
      </c>
      <c r="BJ94" s="18" t="s">
        <v>79</v>
      </c>
      <c r="BK94" s="187">
        <f>ROUND(I94*H94,2)</f>
        <v>0</v>
      </c>
      <c r="BL94" s="18" t="s">
        <v>136</v>
      </c>
      <c r="BM94" s="186" t="s">
        <v>153</v>
      </c>
    </row>
    <row r="95" spans="1:65" s="13" customFormat="1" ht="11.25">
      <c r="B95" s="188"/>
      <c r="C95" s="189"/>
      <c r="D95" s="190" t="s">
        <v>131</v>
      </c>
      <c r="E95" s="191" t="s">
        <v>19</v>
      </c>
      <c r="F95" s="192" t="s">
        <v>154</v>
      </c>
      <c r="G95" s="189"/>
      <c r="H95" s="193">
        <v>10</v>
      </c>
      <c r="I95" s="194"/>
      <c r="J95" s="189"/>
      <c r="K95" s="189"/>
      <c r="L95" s="195"/>
      <c r="M95" s="196"/>
      <c r="N95" s="197"/>
      <c r="O95" s="197"/>
      <c r="P95" s="197"/>
      <c r="Q95" s="197"/>
      <c r="R95" s="197"/>
      <c r="S95" s="197"/>
      <c r="T95" s="198"/>
      <c r="AT95" s="199" t="s">
        <v>131</v>
      </c>
      <c r="AU95" s="199" t="s">
        <v>81</v>
      </c>
      <c r="AV95" s="13" t="s">
        <v>81</v>
      </c>
      <c r="AW95" s="13" t="s">
        <v>32</v>
      </c>
      <c r="AX95" s="13" t="s">
        <v>79</v>
      </c>
      <c r="AY95" s="199" t="s">
        <v>121</v>
      </c>
    </row>
    <row r="96" spans="1:65" s="2" customFormat="1" ht="24.2" customHeight="1">
      <c r="A96" s="35"/>
      <c r="B96" s="36"/>
      <c r="C96" s="174" t="s">
        <v>155</v>
      </c>
      <c r="D96" s="174" t="s">
        <v>124</v>
      </c>
      <c r="E96" s="176" t="s">
        <v>156</v>
      </c>
      <c r="F96" s="177" t="s">
        <v>157</v>
      </c>
      <c r="G96" s="178" t="s">
        <v>135</v>
      </c>
      <c r="H96" s="179">
        <v>563</v>
      </c>
      <c r="I96" s="180"/>
      <c r="J96" s="181">
        <f>ROUND(I96*H96,2)</f>
        <v>0</v>
      </c>
      <c r="K96" s="177" t="s">
        <v>128</v>
      </c>
      <c r="L96" s="40"/>
      <c r="M96" s="182" t="s">
        <v>19</v>
      </c>
      <c r="N96" s="183" t="s">
        <v>42</v>
      </c>
      <c r="O96" s="65"/>
      <c r="P96" s="184">
        <f>O96*H96</f>
        <v>0</v>
      </c>
      <c r="Q96" s="184">
        <v>0</v>
      </c>
      <c r="R96" s="184">
        <f>Q96*H96</f>
        <v>0</v>
      </c>
      <c r="S96" s="184">
        <v>0</v>
      </c>
      <c r="T96" s="185">
        <f>S96*H96</f>
        <v>0</v>
      </c>
      <c r="U96" s="35"/>
      <c r="V96" s="35"/>
      <c r="W96" s="35"/>
      <c r="X96" s="35"/>
      <c r="Y96" s="35"/>
      <c r="Z96" s="35"/>
      <c r="AA96" s="35"/>
      <c r="AB96" s="35"/>
      <c r="AC96" s="35"/>
      <c r="AD96" s="35"/>
      <c r="AE96" s="35"/>
      <c r="AR96" s="186" t="s">
        <v>136</v>
      </c>
      <c r="AT96" s="186" t="s">
        <v>124</v>
      </c>
      <c r="AU96" s="186" t="s">
        <v>81</v>
      </c>
      <c r="AY96" s="18" t="s">
        <v>121</v>
      </c>
      <c r="BE96" s="187">
        <f>IF(N96="základní",J96,0)</f>
        <v>0</v>
      </c>
      <c r="BF96" s="187">
        <f>IF(N96="snížená",J96,0)</f>
        <v>0</v>
      </c>
      <c r="BG96" s="187">
        <f>IF(N96="zákl. přenesená",J96,0)</f>
        <v>0</v>
      </c>
      <c r="BH96" s="187">
        <f>IF(N96="sníž. přenesená",J96,0)</f>
        <v>0</v>
      </c>
      <c r="BI96" s="187">
        <f>IF(N96="nulová",J96,0)</f>
        <v>0</v>
      </c>
      <c r="BJ96" s="18" t="s">
        <v>79</v>
      </c>
      <c r="BK96" s="187">
        <f>ROUND(I96*H96,2)</f>
        <v>0</v>
      </c>
      <c r="BL96" s="18" t="s">
        <v>136</v>
      </c>
      <c r="BM96" s="186" t="s">
        <v>158</v>
      </c>
    </row>
    <row r="97" spans="1:65" s="13" customFormat="1" ht="11.25">
      <c r="B97" s="188"/>
      <c r="C97" s="189"/>
      <c r="D97" s="190" t="s">
        <v>131</v>
      </c>
      <c r="E97" s="191" t="s">
        <v>19</v>
      </c>
      <c r="F97" s="192" t="s">
        <v>159</v>
      </c>
      <c r="G97" s="189"/>
      <c r="H97" s="193">
        <v>563</v>
      </c>
      <c r="I97" s="194"/>
      <c r="J97" s="189"/>
      <c r="K97" s="189"/>
      <c r="L97" s="195"/>
      <c r="M97" s="196"/>
      <c r="N97" s="197"/>
      <c r="O97" s="197"/>
      <c r="P97" s="197"/>
      <c r="Q97" s="197"/>
      <c r="R97" s="197"/>
      <c r="S97" s="197"/>
      <c r="T97" s="198"/>
      <c r="AT97" s="199" t="s">
        <v>131</v>
      </c>
      <c r="AU97" s="199" t="s">
        <v>81</v>
      </c>
      <c r="AV97" s="13" t="s">
        <v>81</v>
      </c>
      <c r="AW97" s="13" t="s">
        <v>32</v>
      </c>
      <c r="AX97" s="13" t="s">
        <v>79</v>
      </c>
      <c r="AY97" s="199" t="s">
        <v>121</v>
      </c>
    </row>
    <row r="98" spans="1:65" s="2" customFormat="1" ht="16.5" customHeight="1">
      <c r="A98" s="35"/>
      <c r="B98" s="36"/>
      <c r="C98" s="200" t="s">
        <v>160</v>
      </c>
      <c r="D98" s="200" t="s">
        <v>161</v>
      </c>
      <c r="E98" s="201" t="s">
        <v>162</v>
      </c>
      <c r="F98" s="202" t="s">
        <v>163</v>
      </c>
      <c r="G98" s="203" t="s">
        <v>135</v>
      </c>
      <c r="H98" s="204">
        <v>1146</v>
      </c>
      <c r="I98" s="205"/>
      <c r="J98" s="206">
        <f>ROUND(I98*H98,2)</f>
        <v>0</v>
      </c>
      <c r="K98" s="202" t="s">
        <v>128</v>
      </c>
      <c r="L98" s="207"/>
      <c r="M98" s="208" t="s">
        <v>19</v>
      </c>
      <c r="N98" s="209" t="s">
        <v>42</v>
      </c>
      <c r="O98" s="65"/>
      <c r="P98" s="184">
        <f>O98*H98</f>
        <v>0</v>
      </c>
      <c r="Q98" s="184">
        <v>2.1000000000000001E-4</v>
      </c>
      <c r="R98" s="184">
        <f>Q98*H98</f>
        <v>0.24066000000000001</v>
      </c>
      <c r="S98" s="184">
        <v>0</v>
      </c>
      <c r="T98" s="185">
        <f>S98*H98</f>
        <v>0</v>
      </c>
      <c r="U98" s="35"/>
      <c r="V98" s="35"/>
      <c r="W98" s="35"/>
      <c r="X98" s="35"/>
      <c r="Y98" s="35"/>
      <c r="Z98" s="35"/>
      <c r="AA98" s="35"/>
      <c r="AB98" s="35"/>
      <c r="AC98" s="35"/>
      <c r="AD98" s="35"/>
      <c r="AE98" s="35"/>
      <c r="AR98" s="186" t="s">
        <v>160</v>
      </c>
      <c r="AT98" s="186" t="s">
        <v>161</v>
      </c>
      <c r="AU98" s="186" t="s">
        <v>81</v>
      </c>
      <c r="AY98" s="18" t="s">
        <v>121</v>
      </c>
      <c r="BE98" s="187">
        <f>IF(N98="základní",J98,0)</f>
        <v>0</v>
      </c>
      <c r="BF98" s="187">
        <f>IF(N98="snížená",J98,0)</f>
        <v>0</v>
      </c>
      <c r="BG98" s="187">
        <f>IF(N98="zákl. přenesená",J98,0)</f>
        <v>0</v>
      </c>
      <c r="BH98" s="187">
        <f>IF(N98="sníž. přenesená",J98,0)</f>
        <v>0</v>
      </c>
      <c r="BI98" s="187">
        <f>IF(N98="nulová",J98,0)</f>
        <v>0</v>
      </c>
      <c r="BJ98" s="18" t="s">
        <v>79</v>
      </c>
      <c r="BK98" s="187">
        <f>ROUND(I98*H98,2)</f>
        <v>0</v>
      </c>
      <c r="BL98" s="18" t="s">
        <v>136</v>
      </c>
      <c r="BM98" s="186" t="s">
        <v>164</v>
      </c>
    </row>
    <row r="99" spans="1:65" s="13" customFormat="1" ht="11.25">
      <c r="B99" s="188"/>
      <c r="C99" s="189"/>
      <c r="D99" s="190" t="s">
        <v>131</v>
      </c>
      <c r="E99" s="191" t="s">
        <v>19</v>
      </c>
      <c r="F99" s="192" t="s">
        <v>165</v>
      </c>
      <c r="G99" s="189"/>
      <c r="H99" s="193">
        <v>1146</v>
      </c>
      <c r="I99" s="194"/>
      <c r="J99" s="189"/>
      <c r="K99" s="189"/>
      <c r="L99" s="195"/>
      <c r="M99" s="196"/>
      <c r="N99" s="197"/>
      <c r="O99" s="197"/>
      <c r="P99" s="197"/>
      <c r="Q99" s="197"/>
      <c r="R99" s="197"/>
      <c r="S99" s="197"/>
      <c r="T99" s="198"/>
      <c r="AT99" s="199" t="s">
        <v>131</v>
      </c>
      <c r="AU99" s="199" t="s">
        <v>81</v>
      </c>
      <c r="AV99" s="13" t="s">
        <v>81</v>
      </c>
      <c r="AW99" s="13" t="s">
        <v>32</v>
      </c>
      <c r="AX99" s="13" t="s">
        <v>79</v>
      </c>
      <c r="AY99" s="199" t="s">
        <v>121</v>
      </c>
    </row>
    <row r="100" spans="1:65" s="2" customFormat="1" ht="16.5" customHeight="1">
      <c r="A100" s="35"/>
      <c r="B100" s="36"/>
      <c r="C100" s="200" t="s">
        <v>166</v>
      </c>
      <c r="D100" s="210" t="s">
        <v>161</v>
      </c>
      <c r="E100" s="201" t="s">
        <v>167</v>
      </c>
      <c r="F100" s="202" t="s">
        <v>168</v>
      </c>
      <c r="G100" s="203" t="s">
        <v>135</v>
      </c>
      <c r="H100" s="204">
        <v>20</v>
      </c>
      <c r="I100" s="205"/>
      <c r="J100" s="206">
        <f>ROUND(I100*H100,2)</f>
        <v>0</v>
      </c>
      <c r="K100" s="202" t="s">
        <v>128</v>
      </c>
      <c r="L100" s="207"/>
      <c r="M100" s="208" t="s">
        <v>19</v>
      </c>
      <c r="N100" s="209" t="s">
        <v>42</v>
      </c>
      <c r="O100" s="65"/>
      <c r="P100" s="184">
        <f>O100*H100</f>
        <v>0</v>
      </c>
      <c r="Q100" s="184">
        <v>9.0000000000000006E-5</v>
      </c>
      <c r="R100" s="184">
        <f>Q100*H100</f>
        <v>1.8000000000000002E-3</v>
      </c>
      <c r="S100" s="184">
        <v>0</v>
      </c>
      <c r="T100" s="185">
        <f>S100*H100</f>
        <v>0</v>
      </c>
      <c r="U100" s="35"/>
      <c r="V100" s="35"/>
      <c r="W100" s="35"/>
      <c r="X100" s="35"/>
      <c r="Y100" s="35"/>
      <c r="Z100" s="35"/>
      <c r="AA100" s="35"/>
      <c r="AB100" s="35"/>
      <c r="AC100" s="35"/>
      <c r="AD100" s="35"/>
      <c r="AE100" s="35"/>
      <c r="AR100" s="186" t="s">
        <v>160</v>
      </c>
      <c r="AT100" s="186" t="s">
        <v>161</v>
      </c>
      <c r="AU100" s="186" t="s">
        <v>81</v>
      </c>
      <c r="AY100" s="18" t="s">
        <v>121</v>
      </c>
      <c r="BE100" s="187">
        <f>IF(N100="základní",J100,0)</f>
        <v>0</v>
      </c>
      <c r="BF100" s="187">
        <f>IF(N100="snížená",J100,0)</f>
        <v>0</v>
      </c>
      <c r="BG100" s="187">
        <f>IF(N100="zákl. přenesená",J100,0)</f>
        <v>0</v>
      </c>
      <c r="BH100" s="187">
        <f>IF(N100="sníž. přenesená",J100,0)</f>
        <v>0</v>
      </c>
      <c r="BI100" s="187">
        <f>IF(N100="nulová",J100,0)</f>
        <v>0</v>
      </c>
      <c r="BJ100" s="18" t="s">
        <v>79</v>
      </c>
      <c r="BK100" s="187">
        <f>ROUND(I100*H100,2)</f>
        <v>0</v>
      </c>
      <c r="BL100" s="18" t="s">
        <v>136</v>
      </c>
      <c r="BM100" s="186" t="s">
        <v>169</v>
      </c>
    </row>
    <row r="101" spans="1:65" s="13" customFormat="1" ht="11.25">
      <c r="B101" s="188"/>
      <c r="C101" s="189"/>
      <c r="D101" s="190" t="s">
        <v>131</v>
      </c>
      <c r="E101" s="191" t="s">
        <v>19</v>
      </c>
      <c r="F101" s="192" t="s">
        <v>170</v>
      </c>
      <c r="G101" s="189"/>
      <c r="H101" s="193">
        <v>20</v>
      </c>
      <c r="I101" s="194"/>
      <c r="J101" s="189"/>
      <c r="K101" s="189"/>
      <c r="L101" s="195"/>
      <c r="M101" s="196"/>
      <c r="N101" s="197"/>
      <c r="O101" s="197"/>
      <c r="P101" s="197"/>
      <c r="Q101" s="197"/>
      <c r="R101" s="197"/>
      <c r="S101" s="197"/>
      <c r="T101" s="198"/>
      <c r="AT101" s="199" t="s">
        <v>131</v>
      </c>
      <c r="AU101" s="199" t="s">
        <v>81</v>
      </c>
      <c r="AV101" s="13" t="s">
        <v>81</v>
      </c>
      <c r="AW101" s="13" t="s">
        <v>32</v>
      </c>
      <c r="AX101" s="13" t="s">
        <v>79</v>
      </c>
      <c r="AY101" s="199" t="s">
        <v>121</v>
      </c>
    </row>
    <row r="102" spans="1:65" s="2" customFormat="1" ht="16.5" customHeight="1">
      <c r="A102" s="35"/>
      <c r="B102" s="36"/>
      <c r="C102" s="200" t="s">
        <v>171</v>
      </c>
      <c r="D102" s="211" t="s">
        <v>161</v>
      </c>
      <c r="E102" s="201" t="s">
        <v>172</v>
      </c>
      <c r="F102" s="202" t="s">
        <v>173</v>
      </c>
      <c r="G102" s="203" t="s">
        <v>135</v>
      </c>
      <c r="H102" s="204">
        <v>2288</v>
      </c>
      <c r="I102" s="205"/>
      <c r="J102" s="206">
        <f>ROUND(I102*H102,2)</f>
        <v>0</v>
      </c>
      <c r="K102" s="202" t="s">
        <v>128</v>
      </c>
      <c r="L102" s="207"/>
      <c r="M102" s="208" t="s">
        <v>19</v>
      </c>
      <c r="N102" s="209" t="s">
        <v>42</v>
      </c>
      <c r="O102" s="65"/>
      <c r="P102" s="184">
        <f>O102*H102</f>
        <v>0</v>
      </c>
      <c r="Q102" s="184">
        <v>1.23E-3</v>
      </c>
      <c r="R102" s="184">
        <f>Q102*H102</f>
        <v>2.8142399999999999</v>
      </c>
      <c r="S102" s="184">
        <v>0</v>
      </c>
      <c r="T102" s="185">
        <f>S102*H102</f>
        <v>0</v>
      </c>
      <c r="U102" s="35"/>
      <c r="V102" s="35"/>
      <c r="W102" s="35"/>
      <c r="X102" s="35"/>
      <c r="Y102" s="35"/>
      <c r="Z102" s="35"/>
      <c r="AA102" s="35"/>
      <c r="AB102" s="35"/>
      <c r="AC102" s="35"/>
      <c r="AD102" s="35"/>
      <c r="AE102" s="35"/>
      <c r="AR102" s="186" t="s">
        <v>160</v>
      </c>
      <c r="AT102" s="186" t="s">
        <v>161</v>
      </c>
      <c r="AU102" s="186" t="s">
        <v>81</v>
      </c>
      <c r="AY102" s="18" t="s">
        <v>121</v>
      </c>
      <c r="BE102" s="187">
        <f>IF(N102="základní",J102,0)</f>
        <v>0</v>
      </c>
      <c r="BF102" s="187">
        <f>IF(N102="snížená",J102,0)</f>
        <v>0</v>
      </c>
      <c r="BG102" s="187">
        <f>IF(N102="zákl. přenesená",J102,0)</f>
        <v>0</v>
      </c>
      <c r="BH102" s="187">
        <f>IF(N102="sníž. přenesená",J102,0)</f>
        <v>0</v>
      </c>
      <c r="BI102" s="187">
        <f>IF(N102="nulová",J102,0)</f>
        <v>0</v>
      </c>
      <c r="BJ102" s="18" t="s">
        <v>79</v>
      </c>
      <c r="BK102" s="187">
        <f>ROUND(I102*H102,2)</f>
        <v>0</v>
      </c>
      <c r="BL102" s="18" t="s">
        <v>136</v>
      </c>
      <c r="BM102" s="186" t="s">
        <v>174</v>
      </c>
    </row>
    <row r="103" spans="1:65" s="13" customFormat="1" ht="11.25">
      <c r="B103" s="188"/>
      <c r="C103" s="189"/>
      <c r="D103" s="190" t="s">
        <v>131</v>
      </c>
      <c r="E103" s="191" t="s">
        <v>19</v>
      </c>
      <c r="F103" s="192" t="s">
        <v>175</v>
      </c>
      <c r="G103" s="189"/>
      <c r="H103" s="193">
        <v>2288</v>
      </c>
      <c r="I103" s="194"/>
      <c r="J103" s="189"/>
      <c r="K103" s="189"/>
      <c r="L103" s="195"/>
      <c r="M103" s="196"/>
      <c r="N103" s="197"/>
      <c r="O103" s="197"/>
      <c r="P103" s="197"/>
      <c r="Q103" s="197"/>
      <c r="R103" s="197"/>
      <c r="S103" s="197"/>
      <c r="T103" s="198"/>
      <c r="AT103" s="199" t="s">
        <v>131</v>
      </c>
      <c r="AU103" s="199" t="s">
        <v>81</v>
      </c>
      <c r="AV103" s="13" t="s">
        <v>81</v>
      </c>
      <c r="AW103" s="13" t="s">
        <v>32</v>
      </c>
      <c r="AX103" s="13" t="s">
        <v>79</v>
      </c>
      <c r="AY103" s="199" t="s">
        <v>121</v>
      </c>
    </row>
    <row r="104" spans="1:65" s="2" customFormat="1" ht="37.9" customHeight="1">
      <c r="A104" s="35"/>
      <c r="B104" s="36"/>
      <c r="C104" s="174" t="s">
        <v>176</v>
      </c>
      <c r="D104" s="174" t="s">
        <v>124</v>
      </c>
      <c r="E104" s="176" t="s">
        <v>177</v>
      </c>
      <c r="F104" s="177" t="s">
        <v>178</v>
      </c>
      <c r="G104" s="178" t="s">
        <v>179</v>
      </c>
      <c r="H104" s="179">
        <v>341</v>
      </c>
      <c r="I104" s="180"/>
      <c r="J104" s="181">
        <f>ROUND(I104*H104,2)</f>
        <v>0</v>
      </c>
      <c r="K104" s="177" t="s">
        <v>128</v>
      </c>
      <c r="L104" s="40"/>
      <c r="M104" s="182" t="s">
        <v>19</v>
      </c>
      <c r="N104" s="183" t="s">
        <v>42</v>
      </c>
      <c r="O104" s="65"/>
      <c r="P104" s="184">
        <f>O104*H104</f>
        <v>0</v>
      </c>
      <c r="Q104" s="184">
        <v>0</v>
      </c>
      <c r="R104" s="184">
        <f>Q104*H104</f>
        <v>0</v>
      </c>
      <c r="S104" s="184">
        <v>0</v>
      </c>
      <c r="T104" s="185">
        <f>S104*H104</f>
        <v>0</v>
      </c>
      <c r="U104" s="35"/>
      <c r="V104" s="35"/>
      <c r="W104" s="35"/>
      <c r="X104" s="35"/>
      <c r="Y104" s="35"/>
      <c r="Z104" s="35"/>
      <c r="AA104" s="35"/>
      <c r="AB104" s="35"/>
      <c r="AC104" s="35"/>
      <c r="AD104" s="35"/>
      <c r="AE104" s="35"/>
      <c r="AR104" s="186" t="s">
        <v>136</v>
      </c>
      <c r="AT104" s="186" t="s">
        <v>124</v>
      </c>
      <c r="AU104" s="186" t="s">
        <v>81</v>
      </c>
      <c r="AY104" s="18" t="s">
        <v>121</v>
      </c>
      <c r="BE104" s="187">
        <f>IF(N104="základní",J104,0)</f>
        <v>0</v>
      </c>
      <c r="BF104" s="187">
        <f>IF(N104="snížená",J104,0)</f>
        <v>0</v>
      </c>
      <c r="BG104" s="187">
        <f>IF(N104="zákl. přenesená",J104,0)</f>
        <v>0</v>
      </c>
      <c r="BH104" s="187">
        <f>IF(N104="sníž. přenesená",J104,0)</f>
        <v>0</v>
      </c>
      <c r="BI104" s="187">
        <f>IF(N104="nulová",J104,0)</f>
        <v>0</v>
      </c>
      <c r="BJ104" s="18" t="s">
        <v>79</v>
      </c>
      <c r="BK104" s="187">
        <f>ROUND(I104*H104,2)</f>
        <v>0</v>
      </c>
      <c r="BL104" s="18" t="s">
        <v>136</v>
      </c>
      <c r="BM104" s="186" t="s">
        <v>180</v>
      </c>
    </row>
    <row r="105" spans="1:65" s="13" customFormat="1" ht="11.25">
      <c r="B105" s="188"/>
      <c r="C105" s="189"/>
      <c r="D105" s="190" t="s">
        <v>131</v>
      </c>
      <c r="E105" s="191" t="s">
        <v>19</v>
      </c>
      <c r="F105" s="192" t="s">
        <v>181</v>
      </c>
      <c r="G105" s="189"/>
      <c r="H105" s="193">
        <v>341</v>
      </c>
      <c r="I105" s="194"/>
      <c r="J105" s="189"/>
      <c r="K105" s="189"/>
      <c r="L105" s="195"/>
      <c r="M105" s="196"/>
      <c r="N105" s="197"/>
      <c r="O105" s="197"/>
      <c r="P105" s="197"/>
      <c r="Q105" s="197"/>
      <c r="R105" s="197"/>
      <c r="S105" s="197"/>
      <c r="T105" s="198"/>
      <c r="AT105" s="199" t="s">
        <v>131</v>
      </c>
      <c r="AU105" s="199" t="s">
        <v>81</v>
      </c>
      <c r="AV105" s="13" t="s">
        <v>81</v>
      </c>
      <c r="AW105" s="13" t="s">
        <v>32</v>
      </c>
      <c r="AX105" s="13" t="s">
        <v>79</v>
      </c>
      <c r="AY105" s="199" t="s">
        <v>121</v>
      </c>
    </row>
    <row r="106" spans="1:65" s="2" customFormat="1" ht="16.5" customHeight="1">
      <c r="A106" s="35"/>
      <c r="B106" s="36"/>
      <c r="C106" s="200" t="s">
        <v>182</v>
      </c>
      <c r="D106" s="211" t="s">
        <v>161</v>
      </c>
      <c r="E106" s="201" t="s">
        <v>183</v>
      </c>
      <c r="F106" s="202" t="s">
        <v>184</v>
      </c>
      <c r="G106" s="203" t="s">
        <v>185</v>
      </c>
      <c r="H106" s="204">
        <v>18.414000000000001</v>
      </c>
      <c r="I106" s="205"/>
      <c r="J106" s="206">
        <f>ROUND(I106*H106,2)</f>
        <v>0</v>
      </c>
      <c r="K106" s="202" t="s">
        <v>128</v>
      </c>
      <c r="L106" s="207"/>
      <c r="M106" s="208" t="s">
        <v>19</v>
      </c>
      <c r="N106" s="209" t="s">
        <v>42</v>
      </c>
      <c r="O106" s="65"/>
      <c r="P106" s="184">
        <f>O106*H106</f>
        <v>0</v>
      </c>
      <c r="Q106" s="184">
        <v>1</v>
      </c>
      <c r="R106" s="184">
        <f>Q106*H106</f>
        <v>18.414000000000001</v>
      </c>
      <c r="S106" s="184">
        <v>0</v>
      </c>
      <c r="T106" s="185">
        <f>S106*H106</f>
        <v>0</v>
      </c>
      <c r="U106" s="35"/>
      <c r="V106" s="35"/>
      <c r="W106" s="35"/>
      <c r="X106" s="35"/>
      <c r="Y106" s="35"/>
      <c r="Z106" s="35"/>
      <c r="AA106" s="35"/>
      <c r="AB106" s="35"/>
      <c r="AC106" s="35"/>
      <c r="AD106" s="35"/>
      <c r="AE106" s="35"/>
      <c r="AR106" s="186" t="s">
        <v>160</v>
      </c>
      <c r="AT106" s="186" t="s">
        <v>161</v>
      </c>
      <c r="AU106" s="186" t="s">
        <v>81</v>
      </c>
      <c r="AY106" s="18" t="s">
        <v>121</v>
      </c>
      <c r="BE106" s="187">
        <f>IF(N106="základní",J106,0)</f>
        <v>0</v>
      </c>
      <c r="BF106" s="187">
        <f>IF(N106="snížená",J106,0)</f>
        <v>0</v>
      </c>
      <c r="BG106" s="187">
        <f>IF(N106="zákl. přenesená",J106,0)</f>
        <v>0</v>
      </c>
      <c r="BH106" s="187">
        <f>IF(N106="sníž. přenesená",J106,0)</f>
        <v>0</v>
      </c>
      <c r="BI106" s="187">
        <f>IF(N106="nulová",J106,0)</f>
        <v>0</v>
      </c>
      <c r="BJ106" s="18" t="s">
        <v>79</v>
      </c>
      <c r="BK106" s="187">
        <f>ROUND(I106*H106,2)</f>
        <v>0</v>
      </c>
      <c r="BL106" s="18" t="s">
        <v>136</v>
      </c>
      <c r="BM106" s="186" t="s">
        <v>186</v>
      </c>
    </row>
    <row r="107" spans="1:65" s="13" customFormat="1" ht="11.25">
      <c r="B107" s="188"/>
      <c r="C107" s="189"/>
      <c r="D107" s="190" t="s">
        <v>131</v>
      </c>
      <c r="E107" s="191" t="s">
        <v>19</v>
      </c>
      <c r="F107" s="192" t="s">
        <v>187</v>
      </c>
      <c r="G107" s="189"/>
      <c r="H107" s="193">
        <v>18.414000000000001</v>
      </c>
      <c r="I107" s="194"/>
      <c r="J107" s="189"/>
      <c r="K107" s="189"/>
      <c r="L107" s="195"/>
      <c r="M107" s="196"/>
      <c r="N107" s="197"/>
      <c r="O107" s="197"/>
      <c r="P107" s="197"/>
      <c r="Q107" s="197"/>
      <c r="R107" s="197"/>
      <c r="S107" s="197"/>
      <c r="T107" s="198"/>
      <c r="AT107" s="199" t="s">
        <v>131</v>
      </c>
      <c r="AU107" s="199" t="s">
        <v>81</v>
      </c>
      <c r="AV107" s="13" t="s">
        <v>81</v>
      </c>
      <c r="AW107" s="13" t="s">
        <v>32</v>
      </c>
      <c r="AX107" s="13" t="s">
        <v>79</v>
      </c>
      <c r="AY107" s="199" t="s">
        <v>121</v>
      </c>
    </row>
    <row r="108" spans="1:65" s="2" customFormat="1" ht="37.9" customHeight="1">
      <c r="A108" s="35"/>
      <c r="B108" s="36"/>
      <c r="C108" s="174" t="s">
        <v>188</v>
      </c>
      <c r="D108" s="174" t="s">
        <v>124</v>
      </c>
      <c r="E108" s="176" t="s">
        <v>189</v>
      </c>
      <c r="F108" s="177" t="s">
        <v>190</v>
      </c>
      <c r="G108" s="178" t="s">
        <v>191</v>
      </c>
      <c r="H108" s="179">
        <v>631</v>
      </c>
      <c r="I108" s="180"/>
      <c r="J108" s="181">
        <f>ROUND(I108*H108,2)</f>
        <v>0</v>
      </c>
      <c r="K108" s="177" t="s">
        <v>128</v>
      </c>
      <c r="L108" s="40"/>
      <c r="M108" s="182" t="s">
        <v>19</v>
      </c>
      <c r="N108" s="183" t="s">
        <v>42</v>
      </c>
      <c r="O108" s="65"/>
      <c r="P108" s="184">
        <f>O108*H108</f>
        <v>0</v>
      </c>
      <c r="Q108" s="184">
        <v>0</v>
      </c>
      <c r="R108" s="184">
        <f>Q108*H108</f>
        <v>0</v>
      </c>
      <c r="S108" s="184">
        <v>0</v>
      </c>
      <c r="T108" s="185">
        <f>S108*H108</f>
        <v>0</v>
      </c>
      <c r="U108" s="35"/>
      <c r="V108" s="35"/>
      <c r="W108" s="35"/>
      <c r="X108" s="35"/>
      <c r="Y108" s="35"/>
      <c r="Z108" s="35"/>
      <c r="AA108" s="35"/>
      <c r="AB108" s="35"/>
      <c r="AC108" s="35"/>
      <c r="AD108" s="35"/>
      <c r="AE108" s="35"/>
      <c r="AR108" s="186" t="s">
        <v>136</v>
      </c>
      <c r="AT108" s="186" t="s">
        <v>124</v>
      </c>
      <c r="AU108" s="186" t="s">
        <v>81</v>
      </c>
      <c r="AY108" s="18" t="s">
        <v>121</v>
      </c>
      <c r="BE108" s="187">
        <f>IF(N108="základní",J108,0)</f>
        <v>0</v>
      </c>
      <c r="BF108" s="187">
        <f>IF(N108="snížená",J108,0)</f>
        <v>0</v>
      </c>
      <c r="BG108" s="187">
        <f>IF(N108="zákl. přenesená",J108,0)</f>
        <v>0</v>
      </c>
      <c r="BH108" s="187">
        <f>IF(N108="sníž. přenesená",J108,0)</f>
        <v>0</v>
      </c>
      <c r="BI108" s="187">
        <f>IF(N108="nulová",J108,0)</f>
        <v>0</v>
      </c>
      <c r="BJ108" s="18" t="s">
        <v>79</v>
      </c>
      <c r="BK108" s="187">
        <f>ROUND(I108*H108,2)</f>
        <v>0</v>
      </c>
      <c r="BL108" s="18" t="s">
        <v>136</v>
      </c>
      <c r="BM108" s="186" t="s">
        <v>192</v>
      </c>
    </row>
    <row r="109" spans="1:65" s="14" customFormat="1" ht="11.25">
      <c r="B109" s="212"/>
      <c r="C109" s="213"/>
      <c r="D109" s="190" t="s">
        <v>131</v>
      </c>
      <c r="E109" s="214" t="s">
        <v>19</v>
      </c>
      <c r="F109" s="215" t="s">
        <v>193</v>
      </c>
      <c r="G109" s="213"/>
      <c r="H109" s="214" t="s">
        <v>19</v>
      </c>
      <c r="I109" s="216"/>
      <c r="J109" s="213"/>
      <c r="K109" s="213"/>
      <c r="L109" s="217"/>
      <c r="M109" s="218"/>
      <c r="N109" s="219"/>
      <c r="O109" s="219"/>
      <c r="P109" s="219"/>
      <c r="Q109" s="219"/>
      <c r="R109" s="219"/>
      <c r="S109" s="219"/>
      <c r="T109" s="220"/>
      <c r="AT109" s="221" t="s">
        <v>131</v>
      </c>
      <c r="AU109" s="221" t="s">
        <v>81</v>
      </c>
      <c r="AV109" s="14" t="s">
        <v>79</v>
      </c>
      <c r="AW109" s="14" t="s">
        <v>32</v>
      </c>
      <c r="AX109" s="14" t="s">
        <v>71</v>
      </c>
      <c r="AY109" s="221" t="s">
        <v>121</v>
      </c>
    </row>
    <row r="110" spans="1:65" s="13" customFormat="1" ht="11.25">
      <c r="B110" s="188"/>
      <c r="C110" s="189"/>
      <c r="D110" s="190" t="s">
        <v>131</v>
      </c>
      <c r="E110" s="191" t="s">
        <v>19</v>
      </c>
      <c r="F110" s="192" t="s">
        <v>194</v>
      </c>
      <c r="G110" s="189"/>
      <c r="H110" s="193">
        <v>66</v>
      </c>
      <c r="I110" s="194"/>
      <c r="J110" s="189"/>
      <c r="K110" s="189"/>
      <c r="L110" s="195"/>
      <c r="M110" s="196"/>
      <c r="N110" s="197"/>
      <c r="O110" s="197"/>
      <c r="P110" s="197"/>
      <c r="Q110" s="197"/>
      <c r="R110" s="197"/>
      <c r="S110" s="197"/>
      <c r="T110" s="198"/>
      <c r="AT110" s="199" t="s">
        <v>131</v>
      </c>
      <c r="AU110" s="199" t="s">
        <v>81</v>
      </c>
      <c r="AV110" s="13" t="s">
        <v>81</v>
      </c>
      <c r="AW110" s="13" t="s">
        <v>32</v>
      </c>
      <c r="AX110" s="13" t="s">
        <v>71</v>
      </c>
      <c r="AY110" s="199" t="s">
        <v>121</v>
      </c>
    </row>
    <row r="111" spans="1:65" s="14" customFormat="1" ht="11.25">
      <c r="B111" s="212"/>
      <c r="C111" s="213"/>
      <c r="D111" s="190" t="s">
        <v>131</v>
      </c>
      <c r="E111" s="214" t="s">
        <v>19</v>
      </c>
      <c r="F111" s="215" t="s">
        <v>195</v>
      </c>
      <c r="G111" s="213"/>
      <c r="H111" s="214" t="s">
        <v>19</v>
      </c>
      <c r="I111" s="216"/>
      <c r="J111" s="213"/>
      <c r="K111" s="213"/>
      <c r="L111" s="217"/>
      <c r="M111" s="218"/>
      <c r="N111" s="219"/>
      <c r="O111" s="219"/>
      <c r="P111" s="219"/>
      <c r="Q111" s="219"/>
      <c r="R111" s="219"/>
      <c r="S111" s="219"/>
      <c r="T111" s="220"/>
      <c r="AT111" s="221" t="s">
        <v>131</v>
      </c>
      <c r="AU111" s="221" t="s">
        <v>81</v>
      </c>
      <c r="AV111" s="14" t="s">
        <v>79</v>
      </c>
      <c r="AW111" s="14" t="s">
        <v>32</v>
      </c>
      <c r="AX111" s="14" t="s">
        <v>71</v>
      </c>
      <c r="AY111" s="221" t="s">
        <v>121</v>
      </c>
    </row>
    <row r="112" spans="1:65" s="13" customFormat="1" ht="11.25">
      <c r="B112" s="188"/>
      <c r="C112" s="189"/>
      <c r="D112" s="190" t="s">
        <v>131</v>
      </c>
      <c r="E112" s="191" t="s">
        <v>19</v>
      </c>
      <c r="F112" s="192" t="s">
        <v>196</v>
      </c>
      <c r="G112" s="189"/>
      <c r="H112" s="193">
        <v>565</v>
      </c>
      <c r="I112" s="194"/>
      <c r="J112" s="189"/>
      <c r="K112" s="189"/>
      <c r="L112" s="195"/>
      <c r="M112" s="196"/>
      <c r="N112" s="197"/>
      <c r="O112" s="197"/>
      <c r="P112" s="197"/>
      <c r="Q112" s="197"/>
      <c r="R112" s="197"/>
      <c r="S112" s="197"/>
      <c r="T112" s="198"/>
      <c r="AT112" s="199" t="s">
        <v>131</v>
      </c>
      <c r="AU112" s="199" t="s">
        <v>81</v>
      </c>
      <c r="AV112" s="13" t="s">
        <v>81</v>
      </c>
      <c r="AW112" s="13" t="s">
        <v>32</v>
      </c>
      <c r="AX112" s="13" t="s">
        <v>71</v>
      </c>
      <c r="AY112" s="199" t="s">
        <v>121</v>
      </c>
    </row>
    <row r="113" spans="1:65" s="15" customFormat="1" ht="11.25">
      <c r="B113" s="222"/>
      <c r="C113" s="223"/>
      <c r="D113" s="190" t="s">
        <v>131</v>
      </c>
      <c r="E113" s="224" t="s">
        <v>19</v>
      </c>
      <c r="F113" s="225" t="s">
        <v>197</v>
      </c>
      <c r="G113" s="223"/>
      <c r="H113" s="226">
        <v>631</v>
      </c>
      <c r="I113" s="227"/>
      <c r="J113" s="223"/>
      <c r="K113" s="223"/>
      <c r="L113" s="228"/>
      <c r="M113" s="229"/>
      <c r="N113" s="230"/>
      <c r="O113" s="230"/>
      <c r="P113" s="230"/>
      <c r="Q113" s="230"/>
      <c r="R113" s="230"/>
      <c r="S113" s="230"/>
      <c r="T113" s="231"/>
      <c r="AT113" s="232" t="s">
        <v>131</v>
      </c>
      <c r="AU113" s="232" t="s">
        <v>81</v>
      </c>
      <c r="AV113" s="15" t="s">
        <v>136</v>
      </c>
      <c r="AW113" s="15" t="s">
        <v>32</v>
      </c>
      <c r="AX113" s="15" t="s">
        <v>79</v>
      </c>
      <c r="AY113" s="232" t="s">
        <v>121</v>
      </c>
    </row>
    <row r="114" spans="1:65" s="2" customFormat="1" ht="16.5" customHeight="1">
      <c r="A114" s="35"/>
      <c r="B114" s="36"/>
      <c r="C114" s="200" t="s">
        <v>198</v>
      </c>
      <c r="D114" s="200" t="s">
        <v>161</v>
      </c>
      <c r="E114" s="201" t="s">
        <v>199</v>
      </c>
      <c r="F114" s="202" t="s">
        <v>200</v>
      </c>
      <c r="G114" s="203" t="s">
        <v>185</v>
      </c>
      <c r="H114" s="204">
        <v>946.5</v>
      </c>
      <c r="I114" s="205"/>
      <c r="J114" s="206">
        <f>ROUND(I114*H114,2)</f>
        <v>0</v>
      </c>
      <c r="K114" s="202" t="s">
        <v>128</v>
      </c>
      <c r="L114" s="207"/>
      <c r="M114" s="208" t="s">
        <v>19</v>
      </c>
      <c r="N114" s="209" t="s">
        <v>42</v>
      </c>
      <c r="O114" s="65"/>
      <c r="P114" s="184">
        <f>O114*H114</f>
        <v>0</v>
      </c>
      <c r="Q114" s="184">
        <v>1</v>
      </c>
      <c r="R114" s="184">
        <f>Q114*H114</f>
        <v>946.5</v>
      </c>
      <c r="S114" s="184">
        <v>0</v>
      </c>
      <c r="T114" s="185">
        <f>S114*H114</f>
        <v>0</v>
      </c>
      <c r="U114" s="35"/>
      <c r="V114" s="35"/>
      <c r="W114" s="35"/>
      <c r="X114" s="35"/>
      <c r="Y114" s="35"/>
      <c r="Z114" s="35"/>
      <c r="AA114" s="35"/>
      <c r="AB114" s="35"/>
      <c r="AC114" s="35"/>
      <c r="AD114" s="35"/>
      <c r="AE114" s="35"/>
      <c r="AR114" s="186" t="s">
        <v>160</v>
      </c>
      <c r="AT114" s="186" t="s">
        <v>161</v>
      </c>
      <c r="AU114" s="186" t="s">
        <v>81</v>
      </c>
      <c r="AY114" s="18" t="s">
        <v>121</v>
      </c>
      <c r="BE114" s="187">
        <f>IF(N114="základní",J114,0)</f>
        <v>0</v>
      </c>
      <c r="BF114" s="187">
        <f>IF(N114="snížená",J114,0)</f>
        <v>0</v>
      </c>
      <c r="BG114" s="187">
        <f>IF(N114="zákl. přenesená",J114,0)</f>
        <v>0</v>
      </c>
      <c r="BH114" s="187">
        <f>IF(N114="sníž. přenesená",J114,0)</f>
        <v>0</v>
      </c>
      <c r="BI114" s="187">
        <f>IF(N114="nulová",J114,0)</f>
        <v>0</v>
      </c>
      <c r="BJ114" s="18" t="s">
        <v>79</v>
      </c>
      <c r="BK114" s="187">
        <f>ROUND(I114*H114,2)</f>
        <v>0</v>
      </c>
      <c r="BL114" s="18" t="s">
        <v>136</v>
      </c>
      <c r="BM114" s="186" t="s">
        <v>201</v>
      </c>
    </row>
    <row r="115" spans="1:65" s="13" customFormat="1" ht="11.25">
      <c r="B115" s="188"/>
      <c r="C115" s="189"/>
      <c r="D115" s="190" t="s">
        <v>131</v>
      </c>
      <c r="E115" s="191" t="s">
        <v>19</v>
      </c>
      <c r="F115" s="192" t="s">
        <v>202</v>
      </c>
      <c r="G115" s="189"/>
      <c r="H115" s="193">
        <v>99</v>
      </c>
      <c r="I115" s="194"/>
      <c r="J115" s="189"/>
      <c r="K115" s="189"/>
      <c r="L115" s="195"/>
      <c r="M115" s="196"/>
      <c r="N115" s="197"/>
      <c r="O115" s="197"/>
      <c r="P115" s="197"/>
      <c r="Q115" s="197"/>
      <c r="R115" s="197"/>
      <c r="S115" s="197"/>
      <c r="T115" s="198"/>
      <c r="AT115" s="199" t="s">
        <v>131</v>
      </c>
      <c r="AU115" s="199" t="s">
        <v>81</v>
      </c>
      <c r="AV115" s="13" t="s">
        <v>81</v>
      </c>
      <c r="AW115" s="13" t="s">
        <v>32</v>
      </c>
      <c r="AX115" s="13" t="s">
        <v>71</v>
      </c>
      <c r="AY115" s="199" t="s">
        <v>121</v>
      </c>
    </row>
    <row r="116" spans="1:65" s="13" customFormat="1" ht="11.25">
      <c r="B116" s="188"/>
      <c r="C116" s="189"/>
      <c r="D116" s="190" t="s">
        <v>131</v>
      </c>
      <c r="E116" s="191" t="s">
        <v>19</v>
      </c>
      <c r="F116" s="192" t="s">
        <v>203</v>
      </c>
      <c r="G116" s="189"/>
      <c r="H116" s="193">
        <v>847.5</v>
      </c>
      <c r="I116" s="194"/>
      <c r="J116" s="189"/>
      <c r="K116" s="189"/>
      <c r="L116" s="195"/>
      <c r="M116" s="196"/>
      <c r="N116" s="197"/>
      <c r="O116" s="197"/>
      <c r="P116" s="197"/>
      <c r="Q116" s="197"/>
      <c r="R116" s="197"/>
      <c r="S116" s="197"/>
      <c r="T116" s="198"/>
      <c r="AT116" s="199" t="s">
        <v>131</v>
      </c>
      <c r="AU116" s="199" t="s">
        <v>81</v>
      </c>
      <c r="AV116" s="13" t="s">
        <v>81</v>
      </c>
      <c r="AW116" s="13" t="s">
        <v>32</v>
      </c>
      <c r="AX116" s="13" t="s">
        <v>71</v>
      </c>
      <c r="AY116" s="199" t="s">
        <v>121</v>
      </c>
    </row>
    <row r="117" spans="1:65" s="15" customFormat="1" ht="11.25">
      <c r="B117" s="222"/>
      <c r="C117" s="223"/>
      <c r="D117" s="190" t="s">
        <v>131</v>
      </c>
      <c r="E117" s="224" t="s">
        <v>19</v>
      </c>
      <c r="F117" s="225" t="s">
        <v>197</v>
      </c>
      <c r="G117" s="223"/>
      <c r="H117" s="226">
        <v>946.5</v>
      </c>
      <c r="I117" s="227"/>
      <c r="J117" s="223"/>
      <c r="K117" s="223"/>
      <c r="L117" s="228"/>
      <c r="M117" s="229"/>
      <c r="N117" s="230"/>
      <c r="O117" s="230"/>
      <c r="P117" s="230"/>
      <c r="Q117" s="230"/>
      <c r="R117" s="230"/>
      <c r="S117" s="230"/>
      <c r="T117" s="231"/>
      <c r="AT117" s="232" t="s">
        <v>131</v>
      </c>
      <c r="AU117" s="232" t="s">
        <v>81</v>
      </c>
      <c r="AV117" s="15" t="s">
        <v>136</v>
      </c>
      <c r="AW117" s="15" t="s">
        <v>32</v>
      </c>
      <c r="AX117" s="15" t="s">
        <v>79</v>
      </c>
      <c r="AY117" s="232" t="s">
        <v>121</v>
      </c>
    </row>
    <row r="118" spans="1:65" s="2" customFormat="1" ht="24.2" customHeight="1">
      <c r="A118" s="35"/>
      <c r="B118" s="36"/>
      <c r="C118" s="174" t="s">
        <v>8</v>
      </c>
      <c r="D118" s="174" t="s">
        <v>124</v>
      </c>
      <c r="E118" s="176" t="s">
        <v>204</v>
      </c>
      <c r="F118" s="177" t="s">
        <v>205</v>
      </c>
      <c r="G118" s="178" t="s">
        <v>179</v>
      </c>
      <c r="H118" s="179">
        <v>36</v>
      </c>
      <c r="I118" s="180"/>
      <c r="J118" s="181">
        <f>ROUND(I118*H118,2)</f>
        <v>0</v>
      </c>
      <c r="K118" s="177" t="s">
        <v>128</v>
      </c>
      <c r="L118" s="40"/>
      <c r="M118" s="182" t="s">
        <v>19</v>
      </c>
      <c r="N118" s="183" t="s">
        <v>42</v>
      </c>
      <c r="O118" s="65"/>
      <c r="P118" s="184">
        <f>O118*H118</f>
        <v>0</v>
      </c>
      <c r="Q118" s="184">
        <v>0</v>
      </c>
      <c r="R118" s="184">
        <f>Q118*H118</f>
        <v>0</v>
      </c>
      <c r="S118" s="184">
        <v>0</v>
      </c>
      <c r="T118" s="185">
        <f>S118*H118</f>
        <v>0</v>
      </c>
      <c r="U118" s="35"/>
      <c r="V118" s="35"/>
      <c r="W118" s="35"/>
      <c r="X118" s="35"/>
      <c r="Y118" s="35"/>
      <c r="Z118" s="35"/>
      <c r="AA118" s="35"/>
      <c r="AB118" s="35"/>
      <c r="AC118" s="35"/>
      <c r="AD118" s="35"/>
      <c r="AE118" s="35"/>
      <c r="AR118" s="186" t="s">
        <v>136</v>
      </c>
      <c r="AT118" s="186" t="s">
        <v>124</v>
      </c>
      <c r="AU118" s="186" t="s">
        <v>81</v>
      </c>
      <c r="AY118" s="18" t="s">
        <v>121</v>
      </c>
      <c r="BE118" s="187">
        <f>IF(N118="základní",J118,0)</f>
        <v>0</v>
      </c>
      <c r="BF118" s="187">
        <f>IF(N118="snížená",J118,0)</f>
        <v>0</v>
      </c>
      <c r="BG118" s="187">
        <f>IF(N118="zákl. přenesená",J118,0)</f>
        <v>0</v>
      </c>
      <c r="BH118" s="187">
        <f>IF(N118="sníž. přenesená",J118,0)</f>
        <v>0</v>
      </c>
      <c r="BI118" s="187">
        <f>IF(N118="nulová",J118,0)</f>
        <v>0</v>
      </c>
      <c r="BJ118" s="18" t="s">
        <v>79</v>
      </c>
      <c r="BK118" s="187">
        <f>ROUND(I118*H118,2)</f>
        <v>0</v>
      </c>
      <c r="BL118" s="18" t="s">
        <v>136</v>
      </c>
      <c r="BM118" s="186" t="s">
        <v>206</v>
      </c>
    </row>
    <row r="119" spans="1:65" s="13" customFormat="1" ht="11.25">
      <c r="B119" s="188"/>
      <c r="C119" s="189"/>
      <c r="D119" s="190" t="s">
        <v>131</v>
      </c>
      <c r="E119" s="191" t="s">
        <v>19</v>
      </c>
      <c r="F119" s="192" t="s">
        <v>207</v>
      </c>
      <c r="G119" s="189"/>
      <c r="H119" s="193">
        <v>36</v>
      </c>
      <c r="I119" s="194"/>
      <c r="J119" s="189"/>
      <c r="K119" s="189"/>
      <c r="L119" s="195"/>
      <c r="M119" s="196"/>
      <c r="N119" s="197"/>
      <c r="O119" s="197"/>
      <c r="P119" s="197"/>
      <c r="Q119" s="197"/>
      <c r="R119" s="197"/>
      <c r="S119" s="197"/>
      <c r="T119" s="198"/>
      <c r="AT119" s="199" t="s">
        <v>131</v>
      </c>
      <c r="AU119" s="199" t="s">
        <v>81</v>
      </c>
      <c r="AV119" s="13" t="s">
        <v>81</v>
      </c>
      <c r="AW119" s="13" t="s">
        <v>32</v>
      </c>
      <c r="AX119" s="13" t="s">
        <v>79</v>
      </c>
      <c r="AY119" s="199" t="s">
        <v>121</v>
      </c>
    </row>
    <row r="120" spans="1:65" s="2" customFormat="1" ht="33" customHeight="1">
      <c r="A120" s="35"/>
      <c r="B120" s="36"/>
      <c r="C120" s="174" t="s">
        <v>208</v>
      </c>
      <c r="D120" s="174" t="s">
        <v>124</v>
      </c>
      <c r="E120" s="176" t="s">
        <v>209</v>
      </c>
      <c r="F120" s="177" t="s">
        <v>210</v>
      </c>
      <c r="G120" s="178" t="s">
        <v>179</v>
      </c>
      <c r="H120" s="179">
        <v>36</v>
      </c>
      <c r="I120" s="180"/>
      <c r="J120" s="181">
        <f>ROUND(I120*H120,2)</f>
        <v>0</v>
      </c>
      <c r="K120" s="177" t="s">
        <v>128</v>
      </c>
      <c r="L120" s="40"/>
      <c r="M120" s="182" t="s">
        <v>19</v>
      </c>
      <c r="N120" s="183" t="s">
        <v>42</v>
      </c>
      <c r="O120" s="65"/>
      <c r="P120" s="184">
        <f>O120*H120</f>
        <v>0</v>
      </c>
      <c r="Q120" s="184">
        <v>0</v>
      </c>
      <c r="R120" s="184">
        <f>Q120*H120</f>
        <v>0</v>
      </c>
      <c r="S120" s="184">
        <v>0</v>
      </c>
      <c r="T120" s="185">
        <f>S120*H120</f>
        <v>0</v>
      </c>
      <c r="U120" s="35"/>
      <c r="V120" s="35"/>
      <c r="W120" s="35"/>
      <c r="X120" s="35"/>
      <c r="Y120" s="35"/>
      <c r="Z120" s="35"/>
      <c r="AA120" s="35"/>
      <c r="AB120" s="35"/>
      <c r="AC120" s="35"/>
      <c r="AD120" s="35"/>
      <c r="AE120" s="35"/>
      <c r="AR120" s="186" t="s">
        <v>136</v>
      </c>
      <c r="AT120" s="186" t="s">
        <v>124</v>
      </c>
      <c r="AU120" s="186" t="s">
        <v>81</v>
      </c>
      <c r="AY120" s="18" t="s">
        <v>121</v>
      </c>
      <c r="BE120" s="187">
        <f>IF(N120="základní",J120,0)</f>
        <v>0</v>
      </c>
      <c r="BF120" s="187">
        <f>IF(N120="snížená",J120,0)</f>
        <v>0</v>
      </c>
      <c r="BG120" s="187">
        <f>IF(N120="zákl. přenesená",J120,0)</f>
        <v>0</v>
      </c>
      <c r="BH120" s="187">
        <f>IF(N120="sníž. přenesená",J120,0)</f>
        <v>0</v>
      </c>
      <c r="BI120" s="187">
        <f>IF(N120="nulová",J120,0)</f>
        <v>0</v>
      </c>
      <c r="BJ120" s="18" t="s">
        <v>79</v>
      </c>
      <c r="BK120" s="187">
        <f>ROUND(I120*H120,2)</f>
        <v>0</v>
      </c>
      <c r="BL120" s="18" t="s">
        <v>136</v>
      </c>
      <c r="BM120" s="186" t="s">
        <v>211</v>
      </c>
    </row>
    <row r="121" spans="1:65" s="13" customFormat="1" ht="11.25">
      <c r="B121" s="188"/>
      <c r="C121" s="189"/>
      <c r="D121" s="190" t="s">
        <v>131</v>
      </c>
      <c r="E121" s="191" t="s">
        <v>19</v>
      </c>
      <c r="F121" s="192" t="s">
        <v>207</v>
      </c>
      <c r="G121" s="189"/>
      <c r="H121" s="193">
        <v>36</v>
      </c>
      <c r="I121" s="194"/>
      <c r="J121" s="189"/>
      <c r="K121" s="189"/>
      <c r="L121" s="195"/>
      <c r="M121" s="196"/>
      <c r="N121" s="197"/>
      <c r="O121" s="197"/>
      <c r="P121" s="197"/>
      <c r="Q121" s="197"/>
      <c r="R121" s="197"/>
      <c r="S121" s="197"/>
      <c r="T121" s="198"/>
      <c r="AT121" s="199" t="s">
        <v>131</v>
      </c>
      <c r="AU121" s="199" t="s">
        <v>81</v>
      </c>
      <c r="AV121" s="13" t="s">
        <v>81</v>
      </c>
      <c r="AW121" s="13" t="s">
        <v>32</v>
      </c>
      <c r="AX121" s="13" t="s">
        <v>79</v>
      </c>
      <c r="AY121" s="199" t="s">
        <v>121</v>
      </c>
    </row>
    <row r="122" spans="1:65" s="2" customFormat="1" ht="24.2" customHeight="1">
      <c r="A122" s="35"/>
      <c r="B122" s="36"/>
      <c r="C122" s="174" t="s">
        <v>212</v>
      </c>
      <c r="D122" s="174" t="s">
        <v>124</v>
      </c>
      <c r="E122" s="176" t="s">
        <v>213</v>
      </c>
      <c r="F122" s="177" t="s">
        <v>214</v>
      </c>
      <c r="G122" s="178" t="s">
        <v>215</v>
      </c>
      <c r="H122" s="179">
        <v>6</v>
      </c>
      <c r="I122" s="180"/>
      <c r="J122" s="181">
        <f>ROUND(I122*H122,2)</f>
        <v>0</v>
      </c>
      <c r="K122" s="177" t="s">
        <v>128</v>
      </c>
      <c r="L122" s="40"/>
      <c r="M122" s="182" t="s">
        <v>19</v>
      </c>
      <c r="N122" s="183" t="s">
        <v>42</v>
      </c>
      <c r="O122" s="65"/>
      <c r="P122" s="184">
        <f>O122*H122</f>
        <v>0</v>
      </c>
      <c r="Q122" s="184">
        <v>0</v>
      </c>
      <c r="R122" s="184">
        <f>Q122*H122</f>
        <v>0</v>
      </c>
      <c r="S122" s="184">
        <v>0</v>
      </c>
      <c r="T122" s="185">
        <f>S122*H122</f>
        <v>0</v>
      </c>
      <c r="U122" s="35"/>
      <c r="V122" s="35"/>
      <c r="W122" s="35"/>
      <c r="X122" s="35"/>
      <c r="Y122" s="35"/>
      <c r="Z122" s="35"/>
      <c r="AA122" s="35"/>
      <c r="AB122" s="35"/>
      <c r="AC122" s="35"/>
      <c r="AD122" s="35"/>
      <c r="AE122" s="35"/>
      <c r="AR122" s="186" t="s">
        <v>136</v>
      </c>
      <c r="AT122" s="186" t="s">
        <v>124</v>
      </c>
      <c r="AU122" s="186" t="s">
        <v>81</v>
      </c>
      <c r="AY122" s="18" t="s">
        <v>121</v>
      </c>
      <c r="BE122" s="187">
        <f>IF(N122="základní",J122,0)</f>
        <v>0</v>
      </c>
      <c r="BF122" s="187">
        <f>IF(N122="snížená",J122,0)</f>
        <v>0</v>
      </c>
      <c r="BG122" s="187">
        <f>IF(N122="zákl. přenesená",J122,0)</f>
        <v>0</v>
      </c>
      <c r="BH122" s="187">
        <f>IF(N122="sníž. přenesená",J122,0)</f>
        <v>0</v>
      </c>
      <c r="BI122" s="187">
        <f>IF(N122="nulová",J122,0)</f>
        <v>0</v>
      </c>
      <c r="BJ122" s="18" t="s">
        <v>79</v>
      </c>
      <c r="BK122" s="187">
        <f>ROUND(I122*H122,2)</f>
        <v>0</v>
      </c>
      <c r="BL122" s="18" t="s">
        <v>136</v>
      </c>
      <c r="BM122" s="186" t="s">
        <v>216</v>
      </c>
    </row>
    <row r="123" spans="1:65" s="13" customFormat="1" ht="11.25">
      <c r="B123" s="188"/>
      <c r="C123" s="189"/>
      <c r="D123" s="190" t="s">
        <v>131</v>
      </c>
      <c r="E123" s="191" t="s">
        <v>19</v>
      </c>
      <c r="F123" s="192" t="s">
        <v>217</v>
      </c>
      <c r="G123" s="189"/>
      <c r="H123" s="193">
        <v>6</v>
      </c>
      <c r="I123" s="194"/>
      <c r="J123" s="189"/>
      <c r="K123" s="189"/>
      <c r="L123" s="195"/>
      <c r="M123" s="196"/>
      <c r="N123" s="197"/>
      <c r="O123" s="197"/>
      <c r="P123" s="197"/>
      <c r="Q123" s="197"/>
      <c r="R123" s="197"/>
      <c r="S123" s="197"/>
      <c r="T123" s="198"/>
      <c r="AT123" s="199" t="s">
        <v>131</v>
      </c>
      <c r="AU123" s="199" t="s">
        <v>81</v>
      </c>
      <c r="AV123" s="13" t="s">
        <v>81</v>
      </c>
      <c r="AW123" s="13" t="s">
        <v>32</v>
      </c>
      <c r="AX123" s="13" t="s">
        <v>79</v>
      </c>
      <c r="AY123" s="199" t="s">
        <v>121</v>
      </c>
    </row>
    <row r="124" spans="1:65" s="2" customFormat="1" ht="24.2" customHeight="1">
      <c r="A124" s="35"/>
      <c r="B124" s="36"/>
      <c r="C124" s="174" t="s">
        <v>218</v>
      </c>
      <c r="D124" s="174" t="s">
        <v>124</v>
      </c>
      <c r="E124" s="176" t="s">
        <v>219</v>
      </c>
      <c r="F124" s="177" t="s">
        <v>220</v>
      </c>
      <c r="G124" s="178" t="s">
        <v>215</v>
      </c>
      <c r="H124" s="179">
        <v>6</v>
      </c>
      <c r="I124" s="180"/>
      <c r="J124" s="181">
        <f>ROUND(I124*H124,2)</f>
        <v>0</v>
      </c>
      <c r="K124" s="177" t="s">
        <v>128</v>
      </c>
      <c r="L124" s="40"/>
      <c r="M124" s="182" t="s">
        <v>19</v>
      </c>
      <c r="N124" s="183" t="s">
        <v>42</v>
      </c>
      <c r="O124" s="65"/>
      <c r="P124" s="184">
        <f>O124*H124</f>
        <v>0</v>
      </c>
      <c r="Q124" s="184">
        <v>0</v>
      </c>
      <c r="R124" s="184">
        <f>Q124*H124</f>
        <v>0</v>
      </c>
      <c r="S124" s="184">
        <v>0</v>
      </c>
      <c r="T124" s="185">
        <f>S124*H124</f>
        <v>0</v>
      </c>
      <c r="U124" s="35"/>
      <c r="V124" s="35"/>
      <c r="W124" s="35"/>
      <c r="X124" s="35"/>
      <c r="Y124" s="35"/>
      <c r="Z124" s="35"/>
      <c r="AA124" s="35"/>
      <c r="AB124" s="35"/>
      <c r="AC124" s="35"/>
      <c r="AD124" s="35"/>
      <c r="AE124" s="35"/>
      <c r="AR124" s="186" t="s">
        <v>136</v>
      </c>
      <c r="AT124" s="186" t="s">
        <v>124</v>
      </c>
      <c r="AU124" s="186" t="s">
        <v>81</v>
      </c>
      <c r="AY124" s="18" t="s">
        <v>121</v>
      </c>
      <c r="BE124" s="187">
        <f>IF(N124="základní",J124,0)</f>
        <v>0</v>
      </c>
      <c r="BF124" s="187">
        <f>IF(N124="snížená",J124,0)</f>
        <v>0</v>
      </c>
      <c r="BG124" s="187">
        <f>IF(N124="zákl. přenesená",J124,0)</f>
        <v>0</v>
      </c>
      <c r="BH124" s="187">
        <f>IF(N124="sníž. přenesená",J124,0)</f>
        <v>0</v>
      </c>
      <c r="BI124" s="187">
        <f>IF(N124="nulová",J124,0)</f>
        <v>0</v>
      </c>
      <c r="BJ124" s="18" t="s">
        <v>79</v>
      </c>
      <c r="BK124" s="187">
        <f>ROUND(I124*H124,2)</f>
        <v>0</v>
      </c>
      <c r="BL124" s="18" t="s">
        <v>136</v>
      </c>
      <c r="BM124" s="186" t="s">
        <v>221</v>
      </c>
    </row>
    <row r="125" spans="1:65" s="13" customFormat="1" ht="11.25">
      <c r="B125" s="188"/>
      <c r="C125" s="189"/>
      <c r="D125" s="190" t="s">
        <v>131</v>
      </c>
      <c r="E125" s="191" t="s">
        <v>19</v>
      </c>
      <c r="F125" s="192" t="s">
        <v>217</v>
      </c>
      <c r="G125" s="189"/>
      <c r="H125" s="193">
        <v>6</v>
      </c>
      <c r="I125" s="194"/>
      <c r="J125" s="189"/>
      <c r="K125" s="189"/>
      <c r="L125" s="195"/>
      <c r="M125" s="196"/>
      <c r="N125" s="197"/>
      <c r="O125" s="197"/>
      <c r="P125" s="197"/>
      <c r="Q125" s="197"/>
      <c r="R125" s="197"/>
      <c r="S125" s="197"/>
      <c r="T125" s="198"/>
      <c r="AT125" s="199" t="s">
        <v>131</v>
      </c>
      <c r="AU125" s="199" t="s">
        <v>81</v>
      </c>
      <c r="AV125" s="13" t="s">
        <v>81</v>
      </c>
      <c r="AW125" s="13" t="s">
        <v>32</v>
      </c>
      <c r="AX125" s="13" t="s">
        <v>79</v>
      </c>
      <c r="AY125" s="199" t="s">
        <v>121</v>
      </c>
    </row>
    <row r="126" spans="1:65" s="2" customFormat="1" ht="16.5" customHeight="1">
      <c r="A126" s="35"/>
      <c r="B126" s="36"/>
      <c r="C126" s="200" t="s">
        <v>222</v>
      </c>
      <c r="D126" s="200" t="s">
        <v>161</v>
      </c>
      <c r="E126" s="201" t="s">
        <v>223</v>
      </c>
      <c r="F126" s="202" t="s">
        <v>224</v>
      </c>
      <c r="G126" s="203" t="s">
        <v>215</v>
      </c>
      <c r="H126" s="204">
        <v>6</v>
      </c>
      <c r="I126" s="205"/>
      <c r="J126" s="206">
        <f>ROUND(I126*H126,2)</f>
        <v>0</v>
      </c>
      <c r="K126" s="202" t="s">
        <v>128</v>
      </c>
      <c r="L126" s="207"/>
      <c r="M126" s="208" t="s">
        <v>19</v>
      </c>
      <c r="N126" s="209" t="s">
        <v>42</v>
      </c>
      <c r="O126" s="65"/>
      <c r="P126" s="184">
        <f>O126*H126</f>
        <v>0</v>
      </c>
      <c r="Q126" s="184">
        <v>0</v>
      </c>
      <c r="R126" s="184">
        <f>Q126*H126</f>
        <v>0</v>
      </c>
      <c r="S126" s="184">
        <v>0</v>
      </c>
      <c r="T126" s="185">
        <f>S126*H126</f>
        <v>0</v>
      </c>
      <c r="U126" s="35"/>
      <c r="V126" s="35"/>
      <c r="W126" s="35"/>
      <c r="X126" s="35"/>
      <c r="Y126" s="35"/>
      <c r="Z126" s="35"/>
      <c r="AA126" s="35"/>
      <c r="AB126" s="35"/>
      <c r="AC126" s="35"/>
      <c r="AD126" s="35"/>
      <c r="AE126" s="35"/>
      <c r="AR126" s="186" t="s">
        <v>160</v>
      </c>
      <c r="AT126" s="186" t="s">
        <v>161</v>
      </c>
      <c r="AU126" s="186" t="s">
        <v>81</v>
      </c>
      <c r="AY126" s="18" t="s">
        <v>121</v>
      </c>
      <c r="BE126" s="187">
        <f>IF(N126="základní",J126,0)</f>
        <v>0</v>
      </c>
      <c r="BF126" s="187">
        <f>IF(N126="snížená",J126,0)</f>
        <v>0</v>
      </c>
      <c r="BG126" s="187">
        <f>IF(N126="zákl. přenesená",J126,0)</f>
        <v>0</v>
      </c>
      <c r="BH126" s="187">
        <f>IF(N126="sníž. přenesená",J126,0)</f>
        <v>0</v>
      </c>
      <c r="BI126" s="187">
        <f>IF(N126="nulová",J126,0)</f>
        <v>0</v>
      </c>
      <c r="BJ126" s="18" t="s">
        <v>79</v>
      </c>
      <c r="BK126" s="187">
        <f>ROUND(I126*H126,2)</f>
        <v>0</v>
      </c>
      <c r="BL126" s="18" t="s">
        <v>136</v>
      </c>
      <c r="BM126" s="186" t="s">
        <v>225</v>
      </c>
    </row>
    <row r="127" spans="1:65" s="13" customFormat="1" ht="11.25">
      <c r="B127" s="188"/>
      <c r="C127" s="189"/>
      <c r="D127" s="190" t="s">
        <v>131</v>
      </c>
      <c r="E127" s="191" t="s">
        <v>19</v>
      </c>
      <c r="F127" s="192" t="s">
        <v>217</v>
      </c>
      <c r="G127" s="189"/>
      <c r="H127" s="193">
        <v>6</v>
      </c>
      <c r="I127" s="194"/>
      <c r="J127" s="189"/>
      <c r="K127" s="189"/>
      <c r="L127" s="195"/>
      <c r="M127" s="196"/>
      <c r="N127" s="197"/>
      <c r="O127" s="197"/>
      <c r="P127" s="197"/>
      <c r="Q127" s="197"/>
      <c r="R127" s="197"/>
      <c r="S127" s="197"/>
      <c r="T127" s="198"/>
      <c r="AT127" s="199" t="s">
        <v>131</v>
      </c>
      <c r="AU127" s="199" t="s">
        <v>81</v>
      </c>
      <c r="AV127" s="13" t="s">
        <v>81</v>
      </c>
      <c r="AW127" s="13" t="s">
        <v>32</v>
      </c>
      <c r="AX127" s="13" t="s">
        <v>79</v>
      </c>
      <c r="AY127" s="199" t="s">
        <v>121</v>
      </c>
    </row>
    <row r="128" spans="1:65" s="2" customFormat="1" ht="49.15" customHeight="1">
      <c r="A128" s="35"/>
      <c r="B128" s="36"/>
      <c r="C128" s="174" t="s">
        <v>149</v>
      </c>
      <c r="D128" s="174" t="s">
        <v>124</v>
      </c>
      <c r="E128" s="176" t="s">
        <v>226</v>
      </c>
      <c r="F128" s="177" t="s">
        <v>227</v>
      </c>
      <c r="G128" s="178" t="s">
        <v>215</v>
      </c>
      <c r="H128" s="179">
        <v>34</v>
      </c>
      <c r="I128" s="180"/>
      <c r="J128" s="181">
        <f>ROUND(I128*H128,2)</f>
        <v>0</v>
      </c>
      <c r="K128" s="177" t="s">
        <v>128</v>
      </c>
      <c r="L128" s="40"/>
      <c r="M128" s="182" t="s">
        <v>19</v>
      </c>
      <c r="N128" s="183" t="s">
        <v>42</v>
      </c>
      <c r="O128" s="65"/>
      <c r="P128" s="184">
        <f>O128*H128</f>
        <v>0</v>
      </c>
      <c r="Q128" s="184">
        <v>0</v>
      </c>
      <c r="R128" s="184">
        <f>Q128*H128</f>
        <v>0</v>
      </c>
      <c r="S128" s="184">
        <v>0</v>
      </c>
      <c r="T128" s="185">
        <f>S128*H128</f>
        <v>0</v>
      </c>
      <c r="U128" s="35"/>
      <c r="V128" s="35"/>
      <c r="W128" s="35"/>
      <c r="X128" s="35"/>
      <c r="Y128" s="35"/>
      <c r="Z128" s="35"/>
      <c r="AA128" s="35"/>
      <c r="AB128" s="35"/>
      <c r="AC128" s="35"/>
      <c r="AD128" s="35"/>
      <c r="AE128" s="35"/>
      <c r="AR128" s="186" t="s">
        <v>136</v>
      </c>
      <c r="AT128" s="186" t="s">
        <v>124</v>
      </c>
      <c r="AU128" s="186" t="s">
        <v>81</v>
      </c>
      <c r="AY128" s="18" t="s">
        <v>121</v>
      </c>
      <c r="BE128" s="187">
        <f>IF(N128="základní",J128,0)</f>
        <v>0</v>
      </c>
      <c r="BF128" s="187">
        <f>IF(N128="snížená",J128,0)</f>
        <v>0</v>
      </c>
      <c r="BG128" s="187">
        <f>IF(N128="zákl. přenesená",J128,0)</f>
        <v>0</v>
      </c>
      <c r="BH128" s="187">
        <f>IF(N128="sníž. přenesená",J128,0)</f>
        <v>0</v>
      </c>
      <c r="BI128" s="187">
        <f>IF(N128="nulová",J128,0)</f>
        <v>0</v>
      </c>
      <c r="BJ128" s="18" t="s">
        <v>79</v>
      </c>
      <c r="BK128" s="187">
        <f>ROUND(I128*H128,2)</f>
        <v>0</v>
      </c>
      <c r="BL128" s="18" t="s">
        <v>136</v>
      </c>
      <c r="BM128" s="186" t="s">
        <v>228</v>
      </c>
    </row>
    <row r="129" spans="1:65" s="13" customFormat="1" ht="11.25">
      <c r="B129" s="188"/>
      <c r="C129" s="189"/>
      <c r="D129" s="190" t="s">
        <v>131</v>
      </c>
      <c r="E129" s="191" t="s">
        <v>19</v>
      </c>
      <c r="F129" s="192" t="s">
        <v>229</v>
      </c>
      <c r="G129" s="189"/>
      <c r="H129" s="193">
        <v>10</v>
      </c>
      <c r="I129" s="194"/>
      <c r="J129" s="189"/>
      <c r="K129" s="189"/>
      <c r="L129" s="195"/>
      <c r="M129" s="196"/>
      <c r="N129" s="197"/>
      <c r="O129" s="197"/>
      <c r="P129" s="197"/>
      <c r="Q129" s="197"/>
      <c r="R129" s="197"/>
      <c r="S129" s="197"/>
      <c r="T129" s="198"/>
      <c r="AT129" s="199" t="s">
        <v>131</v>
      </c>
      <c r="AU129" s="199" t="s">
        <v>81</v>
      </c>
      <c r="AV129" s="13" t="s">
        <v>81</v>
      </c>
      <c r="AW129" s="13" t="s">
        <v>32</v>
      </c>
      <c r="AX129" s="13" t="s">
        <v>71</v>
      </c>
      <c r="AY129" s="199" t="s">
        <v>121</v>
      </c>
    </row>
    <row r="130" spans="1:65" s="13" customFormat="1" ht="11.25">
      <c r="B130" s="188"/>
      <c r="C130" s="189"/>
      <c r="D130" s="190" t="s">
        <v>131</v>
      </c>
      <c r="E130" s="191" t="s">
        <v>19</v>
      </c>
      <c r="F130" s="192" t="s">
        <v>230</v>
      </c>
      <c r="G130" s="189"/>
      <c r="H130" s="193">
        <v>12</v>
      </c>
      <c r="I130" s="194"/>
      <c r="J130" s="189"/>
      <c r="K130" s="189"/>
      <c r="L130" s="195"/>
      <c r="M130" s="196"/>
      <c r="N130" s="197"/>
      <c r="O130" s="197"/>
      <c r="P130" s="197"/>
      <c r="Q130" s="197"/>
      <c r="R130" s="197"/>
      <c r="S130" s="197"/>
      <c r="T130" s="198"/>
      <c r="AT130" s="199" t="s">
        <v>131</v>
      </c>
      <c r="AU130" s="199" t="s">
        <v>81</v>
      </c>
      <c r="AV130" s="13" t="s">
        <v>81</v>
      </c>
      <c r="AW130" s="13" t="s">
        <v>32</v>
      </c>
      <c r="AX130" s="13" t="s">
        <v>71</v>
      </c>
      <c r="AY130" s="199" t="s">
        <v>121</v>
      </c>
    </row>
    <row r="131" spans="1:65" s="13" customFormat="1" ht="11.25">
      <c r="B131" s="188"/>
      <c r="C131" s="189"/>
      <c r="D131" s="190" t="s">
        <v>131</v>
      </c>
      <c r="E131" s="191" t="s">
        <v>19</v>
      </c>
      <c r="F131" s="192" t="s">
        <v>231</v>
      </c>
      <c r="G131" s="189"/>
      <c r="H131" s="193">
        <v>12</v>
      </c>
      <c r="I131" s="194"/>
      <c r="J131" s="189"/>
      <c r="K131" s="189"/>
      <c r="L131" s="195"/>
      <c r="M131" s="196"/>
      <c r="N131" s="197"/>
      <c r="O131" s="197"/>
      <c r="P131" s="197"/>
      <c r="Q131" s="197"/>
      <c r="R131" s="197"/>
      <c r="S131" s="197"/>
      <c r="T131" s="198"/>
      <c r="AT131" s="199" t="s">
        <v>131</v>
      </c>
      <c r="AU131" s="199" t="s">
        <v>81</v>
      </c>
      <c r="AV131" s="13" t="s">
        <v>81</v>
      </c>
      <c r="AW131" s="13" t="s">
        <v>32</v>
      </c>
      <c r="AX131" s="13" t="s">
        <v>71</v>
      </c>
      <c r="AY131" s="199" t="s">
        <v>121</v>
      </c>
    </row>
    <row r="132" spans="1:65" s="15" customFormat="1" ht="11.25">
      <c r="B132" s="222"/>
      <c r="C132" s="223"/>
      <c r="D132" s="190" t="s">
        <v>131</v>
      </c>
      <c r="E132" s="224" t="s">
        <v>19</v>
      </c>
      <c r="F132" s="225" t="s">
        <v>197</v>
      </c>
      <c r="G132" s="223"/>
      <c r="H132" s="226">
        <v>34</v>
      </c>
      <c r="I132" s="227"/>
      <c r="J132" s="223"/>
      <c r="K132" s="223"/>
      <c r="L132" s="228"/>
      <c r="M132" s="229"/>
      <c r="N132" s="230"/>
      <c r="O132" s="230"/>
      <c r="P132" s="230"/>
      <c r="Q132" s="230"/>
      <c r="R132" s="230"/>
      <c r="S132" s="230"/>
      <c r="T132" s="231"/>
      <c r="AT132" s="232" t="s">
        <v>131</v>
      </c>
      <c r="AU132" s="232" t="s">
        <v>81</v>
      </c>
      <c r="AV132" s="15" t="s">
        <v>136</v>
      </c>
      <c r="AW132" s="15" t="s">
        <v>32</v>
      </c>
      <c r="AX132" s="15" t="s">
        <v>79</v>
      </c>
      <c r="AY132" s="232" t="s">
        <v>121</v>
      </c>
    </row>
    <row r="133" spans="1:65" s="2" customFormat="1" ht="16.5" customHeight="1">
      <c r="A133" s="35"/>
      <c r="B133" s="36"/>
      <c r="C133" s="200" t="s">
        <v>7</v>
      </c>
      <c r="D133" s="210" t="s">
        <v>161</v>
      </c>
      <c r="E133" s="201" t="s">
        <v>232</v>
      </c>
      <c r="F133" s="202" t="s">
        <v>233</v>
      </c>
      <c r="G133" s="203" t="s">
        <v>135</v>
      </c>
      <c r="H133" s="204">
        <v>2</v>
      </c>
      <c r="I133" s="205"/>
      <c r="J133" s="206">
        <f>ROUND(I133*H133,2)</f>
        <v>0</v>
      </c>
      <c r="K133" s="202" t="s">
        <v>128</v>
      </c>
      <c r="L133" s="207"/>
      <c r="M133" s="208" t="s">
        <v>19</v>
      </c>
      <c r="N133" s="209" t="s">
        <v>42</v>
      </c>
      <c r="O133" s="65"/>
      <c r="P133" s="184">
        <f>O133*H133</f>
        <v>0</v>
      </c>
      <c r="Q133" s="184">
        <v>0.36997000000000002</v>
      </c>
      <c r="R133" s="184">
        <f>Q133*H133</f>
        <v>0.73994000000000004</v>
      </c>
      <c r="S133" s="184">
        <v>0</v>
      </c>
      <c r="T133" s="185">
        <f>S133*H133</f>
        <v>0</v>
      </c>
      <c r="U133" s="35"/>
      <c r="V133" s="35"/>
      <c r="W133" s="35"/>
      <c r="X133" s="35"/>
      <c r="Y133" s="35"/>
      <c r="Z133" s="35"/>
      <c r="AA133" s="35"/>
      <c r="AB133" s="35"/>
      <c r="AC133" s="35"/>
      <c r="AD133" s="35"/>
      <c r="AE133" s="35"/>
      <c r="AR133" s="186" t="s">
        <v>160</v>
      </c>
      <c r="AT133" s="186" t="s">
        <v>161</v>
      </c>
      <c r="AU133" s="186" t="s">
        <v>81</v>
      </c>
      <c r="AY133" s="18" t="s">
        <v>121</v>
      </c>
      <c r="BE133" s="187">
        <f>IF(N133="základní",J133,0)</f>
        <v>0</v>
      </c>
      <c r="BF133" s="187">
        <f>IF(N133="snížená",J133,0)</f>
        <v>0</v>
      </c>
      <c r="BG133" s="187">
        <f>IF(N133="zákl. přenesená",J133,0)</f>
        <v>0</v>
      </c>
      <c r="BH133" s="187">
        <f>IF(N133="sníž. přenesená",J133,0)</f>
        <v>0</v>
      </c>
      <c r="BI133" s="187">
        <f>IF(N133="nulová",J133,0)</f>
        <v>0</v>
      </c>
      <c r="BJ133" s="18" t="s">
        <v>79</v>
      </c>
      <c r="BK133" s="187">
        <f>ROUND(I133*H133,2)</f>
        <v>0</v>
      </c>
      <c r="BL133" s="18" t="s">
        <v>136</v>
      </c>
      <c r="BM133" s="186" t="s">
        <v>234</v>
      </c>
    </row>
    <row r="134" spans="1:65" s="13" customFormat="1" ht="11.25">
      <c r="B134" s="188"/>
      <c r="C134" s="189"/>
      <c r="D134" s="190" t="s">
        <v>131</v>
      </c>
      <c r="E134" s="191" t="s">
        <v>19</v>
      </c>
      <c r="F134" s="192" t="s">
        <v>235</v>
      </c>
      <c r="G134" s="189"/>
      <c r="H134" s="193">
        <v>2</v>
      </c>
      <c r="I134" s="194"/>
      <c r="J134" s="189"/>
      <c r="K134" s="189"/>
      <c r="L134" s="195"/>
      <c r="M134" s="196"/>
      <c r="N134" s="197"/>
      <c r="O134" s="197"/>
      <c r="P134" s="197"/>
      <c r="Q134" s="197"/>
      <c r="R134" s="197"/>
      <c r="S134" s="197"/>
      <c r="T134" s="198"/>
      <c r="AT134" s="199" t="s">
        <v>131</v>
      </c>
      <c r="AU134" s="199" t="s">
        <v>81</v>
      </c>
      <c r="AV134" s="13" t="s">
        <v>81</v>
      </c>
      <c r="AW134" s="13" t="s">
        <v>32</v>
      </c>
      <c r="AX134" s="13" t="s">
        <v>79</v>
      </c>
      <c r="AY134" s="199" t="s">
        <v>121</v>
      </c>
    </row>
    <row r="135" spans="1:65" s="2" customFormat="1" ht="16.5" customHeight="1">
      <c r="A135" s="35"/>
      <c r="B135" s="36"/>
      <c r="C135" s="200" t="s">
        <v>236</v>
      </c>
      <c r="D135" s="211" t="s">
        <v>161</v>
      </c>
      <c r="E135" s="201" t="s">
        <v>237</v>
      </c>
      <c r="F135" s="202" t="s">
        <v>238</v>
      </c>
      <c r="G135" s="203" t="s">
        <v>135</v>
      </c>
      <c r="H135" s="204">
        <v>4</v>
      </c>
      <c r="I135" s="205"/>
      <c r="J135" s="206">
        <f>ROUND(I135*H135,2)</f>
        <v>0</v>
      </c>
      <c r="K135" s="202" t="s">
        <v>19</v>
      </c>
      <c r="L135" s="207"/>
      <c r="M135" s="208" t="s">
        <v>19</v>
      </c>
      <c r="N135" s="209" t="s">
        <v>42</v>
      </c>
      <c r="O135" s="65"/>
      <c r="P135" s="184">
        <f>O135*H135</f>
        <v>0</v>
      </c>
      <c r="Q135" s="184">
        <v>6.4979999999999996E-2</v>
      </c>
      <c r="R135" s="184">
        <f>Q135*H135</f>
        <v>0.25991999999999998</v>
      </c>
      <c r="S135" s="184">
        <v>0</v>
      </c>
      <c r="T135" s="185">
        <f>S135*H135</f>
        <v>0</v>
      </c>
      <c r="U135" s="35"/>
      <c r="V135" s="35"/>
      <c r="W135" s="35"/>
      <c r="X135" s="35"/>
      <c r="Y135" s="35"/>
      <c r="Z135" s="35"/>
      <c r="AA135" s="35"/>
      <c r="AB135" s="35"/>
      <c r="AC135" s="35"/>
      <c r="AD135" s="35"/>
      <c r="AE135" s="35"/>
      <c r="AR135" s="186" t="s">
        <v>160</v>
      </c>
      <c r="AT135" s="186" t="s">
        <v>161</v>
      </c>
      <c r="AU135" s="186" t="s">
        <v>81</v>
      </c>
      <c r="AY135" s="18" t="s">
        <v>121</v>
      </c>
      <c r="BE135" s="187">
        <f>IF(N135="základní",J135,0)</f>
        <v>0</v>
      </c>
      <c r="BF135" s="187">
        <f>IF(N135="snížená",J135,0)</f>
        <v>0</v>
      </c>
      <c r="BG135" s="187">
        <f>IF(N135="zákl. přenesená",J135,0)</f>
        <v>0</v>
      </c>
      <c r="BH135" s="187">
        <f>IF(N135="sníž. přenesená",J135,0)</f>
        <v>0</v>
      </c>
      <c r="BI135" s="187">
        <f>IF(N135="nulová",J135,0)</f>
        <v>0</v>
      </c>
      <c r="BJ135" s="18" t="s">
        <v>79</v>
      </c>
      <c r="BK135" s="187">
        <f>ROUND(I135*H135,2)</f>
        <v>0</v>
      </c>
      <c r="BL135" s="18" t="s">
        <v>136</v>
      </c>
      <c r="BM135" s="186" t="s">
        <v>239</v>
      </c>
    </row>
    <row r="136" spans="1:65" s="13" customFormat="1" ht="11.25">
      <c r="B136" s="188"/>
      <c r="C136" s="189"/>
      <c r="D136" s="190" t="s">
        <v>131</v>
      </c>
      <c r="E136" s="191" t="s">
        <v>19</v>
      </c>
      <c r="F136" s="192" t="s">
        <v>240</v>
      </c>
      <c r="G136" s="189"/>
      <c r="H136" s="193">
        <v>2</v>
      </c>
      <c r="I136" s="194"/>
      <c r="J136" s="189"/>
      <c r="K136" s="189"/>
      <c r="L136" s="195"/>
      <c r="M136" s="196"/>
      <c r="N136" s="197"/>
      <c r="O136" s="197"/>
      <c r="P136" s="197"/>
      <c r="Q136" s="197"/>
      <c r="R136" s="197"/>
      <c r="S136" s="197"/>
      <c r="T136" s="198"/>
      <c r="AT136" s="199" t="s">
        <v>131</v>
      </c>
      <c r="AU136" s="199" t="s">
        <v>81</v>
      </c>
      <c r="AV136" s="13" t="s">
        <v>81</v>
      </c>
      <c r="AW136" s="13" t="s">
        <v>32</v>
      </c>
      <c r="AX136" s="13" t="s">
        <v>71</v>
      </c>
      <c r="AY136" s="199" t="s">
        <v>121</v>
      </c>
    </row>
    <row r="137" spans="1:65" s="13" customFormat="1" ht="11.25">
      <c r="B137" s="188"/>
      <c r="C137" s="189"/>
      <c r="D137" s="190" t="s">
        <v>131</v>
      </c>
      <c r="E137" s="191" t="s">
        <v>19</v>
      </c>
      <c r="F137" s="192" t="s">
        <v>241</v>
      </c>
      <c r="G137" s="189"/>
      <c r="H137" s="193">
        <v>2</v>
      </c>
      <c r="I137" s="194"/>
      <c r="J137" s="189"/>
      <c r="K137" s="189"/>
      <c r="L137" s="195"/>
      <c r="M137" s="196"/>
      <c r="N137" s="197"/>
      <c r="O137" s="197"/>
      <c r="P137" s="197"/>
      <c r="Q137" s="197"/>
      <c r="R137" s="197"/>
      <c r="S137" s="197"/>
      <c r="T137" s="198"/>
      <c r="AT137" s="199" t="s">
        <v>131</v>
      </c>
      <c r="AU137" s="199" t="s">
        <v>81</v>
      </c>
      <c r="AV137" s="13" t="s">
        <v>81</v>
      </c>
      <c r="AW137" s="13" t="s">
        <v>32</v>
      </c>
      <c r="AX137" s="13" t="s">
        <v>71</v>
      </c>
      <c r="AY137" s="199" t="s">
        <v>121</v>
      </c>
    </row>
    <row r="138" spans="1:65" s="15" customFormat="1" ht="11.25">
      <c r="B138" s="222"/>
      <c r="C138" s="223"/>
      <c r="D138" s="190" t="s">
        <v>131</v>
      </c>
      <c r="E138" s="224" t="s">
        <v>19</v>
      </c>
      <c r="F138" s="225" t="s">
        <v>197</v>
      </c>
      <c r="G138" s="223"/>
      <c r="H138" s="226">
        <v>4</v>
      </c>
      <c r="I138" s="227"/>
      <c r="J138" s="223"/>
      <c r="K138" s="223"/>
      <c r="L138" s="228"/>
      <c r="M138" s="229"/>
      <c r="N138" s="230"/>
      <c r="O138" s="230"/>
      <c r="P138" s="230"/>
      <c r="Q138" s="230"/>
      <c r="R138" s="230"/>
      <c r="S138" s="230"/>
      <c r="T138" s="231"/>
      <c r="AT138" s="232" t="s">
        <v>131</v>
      </c>
      <c r="AU138" s="232" t="s">
        <v>81</v>
      </c>
      <c r="AV138" s="15" t="s">
        <v>136</v>
      </c>
      <c r="AW138" s="15" t="s">
        <v>32</v>
      </c>
      <c r="AX138" s="15" t="s">
        <v>79</v>
      </c>
      <c r="AY138" s="232" t="s">
        <v>121</v>
      </c>
    </row>
    <row r="139" spans="1:65" s="2" customFormat="1" ht="55.5" customHeight="1">
      <c r="A139" s="35"/>
      <c r="B139" s="36"/>
      <c r="C139" s="174" t="s">
        <v>242</v>
      </c>
      <c r="D139" s="174" t="s">
        <v>124</v>
      </c>
      <c r="E139" s="176" t="s">
        <v>243</v>
      </c>
      <c r="F139" s="177" t="s">
        <v>244</v>
      </c>
      <c r="G139" s="178" t="s">
        <v>215</v>
      </c>
      <c r="H139" s="179">
        <v>75</v>
      </c>
      <c r="I139" s="180"/>
      <c r="J139" s="181">
        <f>ROUND(I139*H139,2)</f>
        <v>0</v>
      </c>
      <c r="K139" s="177" t="s">
        <v>128</v>
      </c>
      <c r="L139" s="40"/>
      <c r="M139" s="182" t="s">
        <v>19</v>
      </c>
      <c r="N139" s="183" t="s">
        <v>42</v>
      </c>
      <c r="O139" s="65"/>
      <c r="P139" s="184">
        <f>O139*H139</f>
        <v>0</v>
      </c>
      <c r="Q139" s="184">
        <v>0</v>
      </c>
      <c r="R139" s="184">
        <f>Q139*H139</f>
        <v>0</v>
      </c>
      <c r="S139" s="184">
        <v>0</v>
      </c>
      <c r="T139" s="185">
        <f>S139*H139</f>
        <v>0</v>
      </c>
      <c r="U139" s="35"/>
      <c r="V139" s="35"/>
      <c r="W139" s="35"/>
      <c r="X139" s="35"/>
      <c r="Y139" s="35"/>
      <c r="Z139" s="35"/>
      <c r="AA139" s="35"/>
      <c r="AB139" s="35"/>
      <c r="AC139" s="35"/>
      <c r="AD139" s="35"/>
      <c r="AE139" s="35"/>
      <c r="AR139" s="186" t="s">
        <v>136</v>
      </c>
      <c r="AT139" s="186" t="s">
        <v>124</v>
      </c>
      <c r="AU139" s="186" t="s">
        <v>81</v>
      </c>
      <c r="AY139" s="18" t="s">
        <v>121</v>
      </c>
      <c r="BE139" s="187">
        <f>IF(N139="základní",J139,0)</f>
        <v>0</v>
      </c>
      <c r="BF139" s="187">
        <f>IF(N139="snížená",J139,0)</f>
        <v>0</v>
      </c>
      <c r="BG139" s="187">
        <f>IF(N139="zákl. přenesená",J139,0)</f>
        <v>0</v>
      </c>
      <c r="BH139" s="187">
        <f>IF(N139="sníž. přenesená",J139,0)</f>
        <v>0</v>
      </c>
      <c r="BI139" s="187">
        <f>IF(N139="nulová",J139,0)</f>
        <v>0</v>
      </c>
      <c r="BJ139" s="18" t="s">
        <v>79</v>
      </c>
      <c r="BK139" s="187">
        <f>ROUND(I139*H139,2)</f>
        <v>0</v>
      </c>
      <c r="BL139" s="18" t="s">
        <v>136</v>
      </c>
      <c r="BM139" s="186" t="s">
        <v>245</v>
      </c>
    </row>
    <row r="140" spans="1:65" s="13" customFormat="1" ht="11.25">
      <c r="B140" s="188"/>
      <c r="C140" s="189"/>
      <c r="D140" s="190" t="s">
        <v>131</v>
      </c>
      <c r="E140" s="191" t="s">
        <v>19</v>
      </c>
      <c r="F140" s="192" t="s">
        <v>246</v>
      </c>
      <c r="G140" s="189"/>
      <c r="H140" s="193">
        <v>75</v>
      </c>
      <c r="I140" s="194"/>
      <c r="J140" s="189"/>
      <c r="K140" s="189"/>
      <c r="L140" s="195"/>
      <c r="M140" s="196"/>
      <c r="N140" s="197"/>
      <c r="O140" s="197"/>
      <c r="P140" s="197"/>
      <c r="Q140" s="197"/>
      <c r="R140" s="197"/>
      <c r="S140" s="197"/>
      <c r="T140" s="198"/>
      <c r="AT140" s="199" t="s">
        <v>131</v>
      </c>
      <c r="AU140" s="199" t="s">
        <v>81</v>
      </c>
      <c r="AV140" s="13" t="s">
        <v>81</v>
      </c>
      <c r="AW140" s="13" t="s">
        <v>32</v>
      </c>
      <c r="AX140" s="13" t="s">
        <v>79</v>
      </c>
      <c r="AY140" s="199" t="s">
        <v>121</v>
      </c>
    </row>
    <row r="141" spans="1:65" s="2" customFormat="1" ht="16.5" customHeight="1">
      <c r="A141" s="35"/>
      <c r="B141" s="36"/>
      <c r="C141" s="200" t="s">
        <v>247</v>
      </c>
      <c r="D141" s="200" t="s">
        <v>161</v>
      </c>
      <c r="E141" s="201" t="s">
        <v>248</v>
      </c>
      <c r="F141" s="202" t="s">
        <v>249</v>
      </c>
      <c r="G141" s="203" t="s">
        <v>135</v>
      </c>
      <c r="H141" s="204">
        <v>1</v>
      </c>
      <c r="I141" s="205"/>
      <c r="J141" s="206">
        <f>ROUND(I141*H141,2)</f>
        <v>0</v>
      </c>
      <c r="K141" s="202" t="s">
        <v>128</v>
      </c>
      <c r="L141" s="207"/>
      <c r="M141" s="208" t="s">
        <v>19</v>
      </c>
      <c r="N141" s="209" t="s">
        <v>42</v>
      </c>
      <c r="O141" s="65"/>
      <c r="P141" s="184">
        <f>O141*H141</f>
        <v>0</v>
      </c>
      <c r="Q141" s="184">
        <v>4.8734999999999999</v>
      </c>
      <c r="R141" s="184">
        <f>Q141*H141</f>
        <v>4.8734999999999999</v>
      </c>
      <c r="S141" s="184">
        <v>0</v>
      </c>
      <c r="T141" s="185">
        <f>S141*H141</f>
        <v>0</v>
      </c>
      <c r="U141" s="35"/>
      <c r="V141" s="35"/>
      <c r="W141" s="35"/>
      <c r="X141" s="35"/>
      <c r="Y141" s="35"/>
      <c r="Z141" s="35"/>
      <c r="AA141" s="35"/>
      <c r="AB141" s="35"/>
      <c r="AC141" s="35"/>
      <c r="AD141" s="35"/>
      <c r="AE141" s="35"/>
      <c r="AR141" s="186" t="s">
        <v>160</v>
      </c>
      <c r="AT141" s="186" t="s">
        <v>161</v>
      </c>
      <c r="AU141" s="186" t="s">
        <v>81</v>
      </c>
      <c r="AY141" s="18" t="s">
        <v>121</v>
      </c>
      <c r="BE141" s="187">
        <f>IF(N141="základní",J141,0)</f>
        <v>0</v>
      </c>
      <c r="BF141" s="187">
        <f>IF(N141="snížená",J141,0)</f>
        <v>0</v>
      </c>
      <c r="BG141" s="187">
        <f>IF(N141="zákl. přenesená",J141,0)</f>
        <v>0</v>
      </c>
      <c r="BH141" s="187">
        <f>IF(N141="sníž. přenesená",J141,0)</f>
        <v>0</v>
      </c>
      <c r="BI141" s="187">
        <f>IF(N141="nulová",J141,0)</f>
        <v>0</v>
      </c>
      <c r="BJ141" s="18" t="s">
        <v>79</v>
      </c>
      <c r="BK141" s="187">
        <f>ROUND(I141*H141,2)</f>
        <v>0</v>
      </c>
      <c r="BL141" s="18" t="s">
        <v>136</v>
      </c>
      <c r="BM141" s="186" t="s">
        <v>250</v>
      </c>
    </row>
    <row r="142" spans="1:65" s="13" customFormat="1" ht="11.25">
      <c r="B142" s="188"/>
      <c r="C142" s="189"/>
      <c r="D142" s="190" t="s">
        <v>131</v>
      </c>
      <c r="E142" s="191" t="s">
        <v>19</v>
      </c>
      <c r="F142" s="192" t="s">
        <v>251</v>
      </c>
      <c r="G142" s="189"/>
      <c r="H142" s="193">
        <v>1</v>
      </c>
      <c r="I142" s="194"/>
      <c r="J142" s="189"/>
      <c r="K142" s="189"/>
      <c r="L142" s="195"/>
      <c r="M142" s="196"/>
      <c r="N142" s="197"/>
      <c r="O142" s="197"/>
      <c r="P142" s="197"/>
      <c r="Q142" s="197"/>
      <c r="R142" s="197"/>
      <c r="S142" s="197"/>
      <c r="T142" s="198"/>
      <c r="AT142" s="199" t="s">
        <v>131</v>
      </c>
      <c r="AU142" s="199" t="s">
        <v>81</v>
      </c>
      <c r="AV142" s="13" t="s">
        <v>81</v>
      </c>
      <c r="AW142" s="13" t="s">
        <v>32</v>
      </c>
      <c r="AX142" s="13" t="s">
        <v>79</v>
      </c>
      <c r="AY142" s="199" t="s">
        <v>121</v>
      </c>
    </row>
    <row r="143" spans="1:65" s="2" customFormat="1" ht="55.5" customHeight="1">
      <c r="A143" s="35"/>
      <c r="B143" s="36"/>
      <c r="C143" s="174" t="s">
        <v>252</v>
      </c>
      <c r="D143" s="175" t="s">
        <v>124</v>
      </c>
      <c r="E143" s="176" t="s">
        <v>253</v>
      </c>
      <c r="F143" s="177" t="s">
        <v>254</v>
      </c>
      <c r="G143" s="178" t="s">
        <v>255</v>
      </c>
      <c r="H143" s="179">
        <v>16</v>
      </c>
      <c r="I143" s="180"/>
      <c r="J143" s="181">
        <f>ROUND(I143*H143,2)</f>
        <v>0</v>
      </c>
      <c r="K143" s="177" t="s">
        <v>128</v>
      </c>
      <c r="L143" s="40"/>
      <c r="M143" s="182" t="s">
        <v>19</v>
      </c>
      <c r="N143" s="183" t="s">
        <v>42</v>
      </c>
      <c r="O143" s="65"/>
      <c r="P143" s="184">
        <f>O143*H143</f>
        <v>0</v>
      </c>
      <c r="Q143" s="184">
        <v>0</v>
      </c>
      <c r="R143" s="184">
        <f>Q143*H143</f>
        <v>0</v>
      </c>
      <c r="S143" s="184">
        <v>0</v>
      </c>
      <c r="T143" s="185">
        <f>S143*H143</f>
        <v>0</v>
      </c>
      <c r="U143" s="35"/>
      <c r="V143" s="35"/>
      <c r="W143" s="35"/>
      <c r="X143" s="35"/>
      <c r="Y143" s="35"/>
      <c r="Z143" s="35"/>
      <c r="AA143" s="35"/>
      <c r="AB143" s="35"/>
      <c r="AC143" s="35"/>
      <c r="AD143" s="35"/>
      <c r="AE143" s="35"/>
      <c r="AR143" s="186" t="s">
        <v>136</v>
      </c>
      <c r="AT143" s="186" t="s">
        <v>124</v>
      </c>
      <c r="AU143" s="186" t="s">
        <v>81</v>
      </c>
      <c r="AY143" s="18" t="s">
        <v>121</v>
      </c>
      <c r="BE143" s="187">
        <f>IF(N143="základní",J143,0)</f>
        <v>0</v>
      </c>
      <c r="BF143" s="187">
        <f>IF(N143="snížená",J143,0)</f>
        <v>0</v>
      </c>
      <c r="BG143" s="187">
        <f>IF(N143="zákl. přenesená",J143,0)</f>
        <v>0</v>
      </c>
      <c r="BH143" s="187">
        <f>IF(N143="sníž. přenesená",J143,0)</f>
        <v>0</v>
      </c>
      <c r="BI143" s="187">
        <f>IF(N143="nulová",J143,0)</f>
        <v>0</v>
      </c>
      <c r="BJ143" s="18" t="s">
        <v>79</v>
      </c>
      <c r="BK143" s="187">
        <f>ROUND(I143*H143,2)</f>
        <v>0</v>
      </c>
      <c r="BL143" s="18" t="s">
        <v>136</v>
      </c>
      <c r="BM143" s="186" t="s">
        <v>256</v>
      </c>
    </row>
    <row r="144" spans="1:65" s="2" customFormat="1" ht="62.65" customHeight="1">
      <c r="A144" s="35"/>
      <c r="B144" s="36"/>
      <c r="C144" s="174" t="s">
        <v>257</v>
      </c>
      <c r="D144" s="175" t="s">
        <v>124</v>
      </c>
      <c r="E144" s="176" t="s">
        <v>258</v>
      </c>
      <c r="F144" s="177" t="s">
        <v>259</v>
      </c>
      <c r="G144" s="178" t="s">
        <v>255</v>
      </c>
      <c r="H144" s="179">
        <v>4</v>
      </c>
      <c r="I144" s="180"/>
      <c r="J144" s="181">
        <f>ROUND(I144*H144,2)</f>
        <v>0</v>
      </c>
      <c r="K144" s="177" t="s">
        <v>128</v>
      </c>
      <c r="L144" s="40"/>
      <c r="M144" s="182" t="s">
        <v>19</v>
      </c>
      <c r="N144" s="183" t="s">
        <v>42</v>
      </c>
      <c r="O144" s="65"/>
      <c r="P144" s="184">
        <f>O144*H144</f>
        <v>0</v>
      </c>
      <c r="Q144" s="184">
        <v>0</v>
      </c>
      <c r="R144" s="184">
        <f>Q144*H144</f>
        <v>0</v>
      </c>
      <c r="S144" s="184">
        <v>0</v>
      </c>
      <c r="T144" s="185">
        <f>S144*H144</f>
        <v>0</v>
      </c>
      <c r="U144" s="35"/>
      <c r="V144" s="35"/>
      <c r="W144" s="35"/>
      <c r="X144" s="35"/>
      <c r="Y144" s="35"/>
      <c r="Z144" s="35"/>
      <c r="AA144" s="35"/>
      <c r="AB144" s="35"/>
      <c r="AC144" s="35"/>
      <c r="AD144" s="35"/>
      <c r="AE144" s="35"/>
      <c r="AR144" s="186" t="s">
        <v>136</v>
      </c>
      <c r="AT144" s="186" t="s">
        <v>124</v>
      </c>
      <c r="AU144" s="186" t="s">
        <v>81</v>
      </c>
      <c r="AY144" s="18" t="s">
        <v>121</v>
      </c>
      <c r="BE144" s="187">
        <f>IF(N144="základní",J144,0)</f>
        <v>0</v>
      </c>
      <c r="BF144" s="187">
        <f>IF(N144="snížená",J144,0)</f>
        <v>0</v>
      </c>
      <c r="BG144" s="187">
        <f>IF(N144="zákl. přenesená",J144,0)</f>
        <v>0</v>
      </c>
      <c r="BH144" s="187">
        <f>IF(N144="sníž. přenesená",J144,0)</f>
        <v>0</v>
      </c>
      <c r="BI144" s="187">
        <f>IF(N144="nulová",J144,0)</f>
        <v>0</v>
      </c>
      <c r="BJ144" s="18" t="s">
        <v>79</v>
      </c>
      <c r="BK144" s="187">
        <f>ROUND(I144*H144,2)</f>
        <v>0</v>
      </c>
      <c r="BL144" s="18" t="s">
        <v>136</v>
      </c>
      <c r="BM144" s="186" t="s">
        <v>260</v>
      </c>
    </row>
    <row r="145" spans="1:65" s="2" customFormat="1" ht="55.5" customHeight="1">
      <c r="A145" s="35"/>
      <c r="B145" s="36"/>
      <c r="C145" s="174" t="s">
        <v>261</v>
      </c>
      <c r="D145" s="233" t="s">
        <v>124</v>
      </c>
      <c r="E145" s="176" t="s">
        <v>262</v>
      </c>
      <c r="F145" s="177" t="s">
        <v>263</v>
      </c>
      <c r="G145" s="178" t="s">
        <v>215</v>
      </c>
      <c r="H145" s="179">
        <v>682</v>
      </c>
      <c r="I145" s="180"/>
      <c r="J145" s="181">
        <f>ROUND(I145*H145,2)</f>
        <v>0</v>
      </c>
      <c r="K145" s="177" t="s">
        <v>128</v>
      </c>
      <c r="L145" s="40"/>
      <c r="M145" s="182" t="s">
        <v>19</v>
      </c>
      <c r="N145" s="183" t="s">
        <v>42</v>
      </c>
      <c r="O145" s="65"/>
      <c r="P145" s="184">
        <f>O145*H145</f>
        <v>0</v>
      </c>
      <c r="Q145" s="184">
        <v>0</v>
      </c>
      <c r="R145" s="184">
        <f>Q145*H145</f>
        <v>0</v>
      </c>
      <c r="S145" s="184">
        <v>0</v>
      </c>
      <c r="T145" s="185">
        <f>S145*H145</f>
        <v>0</v>
      </c>
      <c r="U145" s="35"/>
      <c r="V145" s="35"/>
      <c r="W145" s="35"/>
      <c r="X145" s="35"/>
      <c r="Y145" s="35"/>
      <c r="Z145" s="35"/>
      <c r="AA145" s="35"/>
      <c r="AB145" s="35"/>
      <c r="AC145" s="35"/>
      <c r="AD145" s="35"/>
      <c r="AE145" s="35"/>
      <c r="AR145" s="186" t="s">
        <v>136</v>
      </c>
      <c r="AT145" s="186" t="s">
        <v>124</v>
      </c>
      <c r="AU145" s="186" t="s">
        <v>81</v>
      </c>
      <c r="AY145" s="18" t="s">
        <v>121</v>
      </c>
      <c r="BE145" s="187">
        <f>IF(N145="základní",J145,0)</f>
        <v>0</v>
      </c>
      <c r="BF145" s="187">
        <f>IF(N145="snížená",J145,0)</f>
        <v>0</v>
      </c>
      <c r="BG145" s="187">
        <f>IF(N145="zákl. přenesená",J145,0)</f>
        <v>0</v>
      </c>
      <c r="BH145" s="187">
        <f>IF(N145="sníž. přenesená",J145,0)</f>
        <v>0</v>
      </c>
      <c r="BI145" s="187">
        <f>IF(N145="nulová",J145,0)</f>
        <v>0</v>
      </c>
      <c r="BJ145" s="18" t="s">
        <v>79</v>
      </c>
      <c r="BK145" s="187">
        <f>ROUND(I145*H145,2)</f>
        <v>0</v>
      </c>
      <c r="BL145" s="18" t="s">
        <v>136</v>
      </c>
      <c r="BM145" s="186" t="s">
        <v>264</v>
      </c>
    </row>
    <row r="146" spans="1:65" s="13" customFormat="1" ht="11.25">
      <c r="B146" s="188"/>
      <c r="C146" s="189"/>
      <c r="D146" s="190" t="s">
        <v>131</v>
      </c>
      <c r="E146" s="191" t="s">
        <v>19</v>
      </c>
      <c r="F146" s="192" t="s">
        <v>265</v>
      </c>
      <c r="G146" s="189"/>
      <c r="H146" s="193">
        <v>682</v>
      </c>
      <c r="I146" s="194"/>
      <c r="J146" s="189"/>
      <c r="K146" s="189"/>
      <c r="L146" s="195"/>
      <c r="M146" s="196"/>
      <c r="N146" s="197"/>
      <c r="O146" s="197"/>
      <c r="P146" s="197"/>
      <c r="Q146" s="197"/>
      <c r="R146" s="197"/>
      <c r="S146" s="197"/>
      <c r="T146" s="198"/>
      <c r="AT146" s="199" t="s">
        <v>131</v>
      </c>
      <c r="AU146" s="199" t="s">
        <v>81</v>
      </c>
      <c r="AV146" s="13" t="s">
        <v>81</v>
      </c>
      <c r="AW146" s="13" t="s">
        <v>32</v>
      </c>
      <c r="AX146" s="13" t="s">
        <v>79</v>
      </c>
      <c r="AY146" s="199" t="s">
        <v>121</v>
      </c>
    </row>
    <row r="147" spans="1:65" s="2" customFormat="1" ht="49.15" customHeight="1">
      <c r="A147" s="35"/>
      <c r="B147" s="36"/>
      <c r="C147" s="174" t="s">
        <v>266</v>
      </c>
      <c r="D147" s="175" t="s">
        <v>124</v>
      </c>
      <c r="E147" s="176" t="s">
        <v>267</v>
      </c>
      <c r="F147" s="177" t="s">
        <v>268</v>
      </c>
      <c r="G147" s="178" t="s">
        <v>255</v>
      </c>
      <c r="H147" s="179">
        <v>4</v>
      </c>
      <c r="I147" s="180"/>
      <c r="J147" s="181">
        <f>ROUND(I147*H147,2)</f>
        <v>0</v>
      </c>
      <c r="K147" s="177" t="s">
        <v>128</v>
      </c>
      <c r="L147" s="40"/>
      <c r="M147" s="182" t="s">
        <v>19</v>
      </c>
      <c r="N147" s="183" t="s">
        <v>42</v>
      </c>
      <c r="O147" s="65"/>
      <c r="P147" s="184">
        <f>O147*H147</f>
        <v>0</v>
      </c>
      <c r="Q147" s="184">
        <v>0</v>
      </c>
      <c r="R147" s="184">
        <f>Q147*H147</f>
        <v>0</v>
      </c>
      <c r="S147" s="184">
        <v>0</v>
      </c>
      <c r="T147" s="185">
        <f>S147*H147</f>
        <v>0</v>
      </c>
      <c r="U147" s="35"/>
      <c r="V147" s="35"/>
      <c r="W147" s="35"/>
      <c r="X147" s="35"/>
      <c r="Y147" s="35"/>
      <c r="Z147" s="35"/>
      <c r="AA147" s="35"/>
      <c r="AB147" s="35"/>
      <c r="AC147" s="35"/>
      <c r="AD147" s="35"/>
      <c r="AE147" s="35"/>
      <c r="AR147" s="186" t="s">
        <v>136</v>
      </c>
      <c r="AT147" s="186" t="s">
        <v>124</v>
      </c>
      <c r="AU147" s="186" t="s">
        <v>81</v>
      </c>
      <c r="AY147" s="18" t="s">
        <v>121</v>
      </c>
      <c r="BE147" s="187">
        <f>IF(N147="základní",J147,0)</f>
        <v>0</v>
      </c>
      <c r="BF147" s="187">
        <f>IF(N147="snížená",J147,0)</f>
        <v>0</v>
      </c>
      <c r="BG147" s="187">
        <f>IF(N147="zákl. přenesená",J147,0)</f>
        <v>0</v>
      </c>
      <c r="BH147" s="187">
        <f>IF(N147="sníž. přenesená",J147,0)</f>
        <v>0</v>
      </c>
      <c r="BI147" s="187">
        <f>IF(N147="nulová",J147,0)</f>
        <v>0</v>
      </c>
      <c r="BJ147" s="18" t="s">
        <v>79</v>
      </c>
      <c r="BK147" s="187">
        <f>ROUND(I147*H147,2)</f>
        <v>0</v>
      </c>
      <c r="BL147" s="18" t="s">
        <v>136</v>
      </c>
      <c r="BM147" s="186" t="s">
        <v>269</v>
      </c>
    </row>
    <row r="148" spans="1:65" s="2" customFormat="1" ht="24.2" customHeight="1">
      <c r="A148" s="35"/>
      <c r="B148" s="36"/>
      <c r="C148" s="174" t="s">
        <v>270</v>
      </c>
      <c r="D148" s="174" t="s">
        <v>124</v>
      </c>
      <c r="E148" s="176" t="s">
        <v>271</v>
      </c>
      <c r="F148" s="177" t="s">
        <v>272</v>
      </c>
      <c r="G148" s="178" t="s">
        <v>135</v>
      </c>
      <c r="H148" s="179">
        <v>24</v>
      </c>
      <c r="I148" s="180"/>
      <c r="J148" s="181">
        <f>ROUND(I148*H148,2)</f>
        <v>0</v>
      </c>
      <c r="K148" s="177" t="s">
        <v>128</v>
      </c>
      <c r="L148" s="40"/>
      <c r="M148" s="182" t="s">
        <v>19</v>
      </c>
      <c r="N148" s="183" t="s">
        <v>42</v>
      </c>
      <c r="O148" s="65"/>
      <c r="P148" s="184">
        <f>O148*H148</f>
        <v>0</v>
      </c>
      <c r="Q148" s="184">
        <v>0</v>
      </c>
      <c r="R148" s="184">
        <f>Q148*H148</f>
        <v>0</v>
      </c>
      <c r="S148" s="184">
        <v>0</v>
      </c>
      <c r="T148" s="185">
        <f>S148*H148</f>
        <v>0</v>
      </c>
      <c r="U148" s="35"/>
      <c r="V148" s="35"/>
      <c r="W148" s="35"/>
      <c r="X148" s="35"/>
      <c r="Y148" s="35"/>
      <c r="Z148" s="35"/>
      <c r="AA148" s="35"/>
      <c r="AB148" s="35"/>
      <c r="AC148" s="35"/>
      <c r="AD148" s="35"/>
      <c r="AE148" s="35"/>
      <c r="AR148" s="186" t="s">
        <v>136</v>
      </c>
      <c r="AT148" s="186" t="s">
        <v>124</v>
      </c>
      <c r="AU148" s="186" t="s">
        <v>81</v>
      </c>
      <c r="AY148" s="18" t="s">
        <v>121</v>
      </c>
      <c r="BE148" s="187">
        <f>IF(N148="základní",J148,0)</f>
        <v>0</v>
      </c>
      <c r="BF148" s="187">
        <f>IF(N148="snížená",J148,0)</f>
        <v>0</v>
      </c>
      <c r="BG148" s="187">
        <f>IF(N148="zákl. přenesená",J148,0)</f>
        <v>0</v>
      </c>
      <c r="BH148" s="187">
        <f>IF(N148="sníž. přenesená",J148,0)</f>
        <v>0</v>
      </c>
      <c r="BI148" s="187">
        <f>IF(N148="nulová",J148,0)</f>
        <v>0</v>
      </c>
      <c r="BJ148" s="18" t="s">
        <v>79</v>
      </c>
      <c r="BK148" s="187">
        <f>ROUND(I148*H148,2)</f>
        <v>0</v>
      </c>
      <c r="BL148" s="18" t="s">
        <v>136</v>
      </c>
      <c r="BM148" s="186" t="s">
        <v>273</v>
      </c>
    </row>
    <row r="149" spans="1:65" s="13" customFormat="1" ht="11.25">
      <c r="B149" s="188"/>
      <c r="C149" s="189"/>
      <c r="D149" s="190" t="s">
        <v>131</v>
      </c>
      <c r="E149" s="191" t="s">
        <v>19</v>
      </c>
      <c r="F149" s="192" t="s">
        <v>274</v>
      </c>
      <c r="G149" s="189"/>
      <c r="H149" s="193">
        <v>24</v>
      </c>
      <c r="I149" s="194"/>
      <c r="J149" s="189"/>
      <c r="K149" s="189"/>
      <c r="L149" s="195"/>
      <c r="M149" s="196"/>
      <c r="N149" s="197"/>
      <c r="O149" s="197"/>
      <c r="P149" s="197"/>
      <c r="Q149" s="197"/>
      <c r="R149" s="197"/>
      <c r="S149" s="197"/>
      <c r="T149" s="198"/>
      <c r="AT149" s="199" t="s">
        <v>131</v>
      </c>
      <c r="AU149" s="199" t="s">
        <v>81</v>
      </c>
      <c r="AV149" s="13" t="s">
        <v>81</v>
      </c>
      <c r="AW149" s="13" t="s">
        <v>32</v>
      </c>
      <c r="AX149" s="13" t="s">
        <v>79</v>
      </c>
      <c r="AY149" s="199" t="s">
        <v>121</v>
      </c>
    </row>
    <row r="150" spans="1:65" s="2" customFormat="1" ht="78" customHeight="1">
      <c r="A150" s="35"/>
      <c r="B150" s="36"/>
      <c r="C150" s="174" t="s">
        <v>275</v>
      </c>
      <c r="D150" s="175" t="s">
        <v>124</v>
      </c>
      <c r="E150" s="176" t="s">
        <v>276</v>
      </c>
      <c r="F150" s="177" t="s">
        <v>277</v>
      </c>
      <c r="G150" s="178" t="s">
        <v>185</v>
      </c>
      <c r="H150" s="179">
        <v>2.7850000000000001</v>
      </c>
      <c r="I150" s="180"/>
      <c r="J150" s="181">
        <f>ROUND(I150*H150,2)</f>
        <v>0</v>
      </c>
      <c r="K150" s="177" t="s">
        <v>128</v>
      </c>
      <c r="L150" s="40"/>
      <c r="M150" s="182" t="s">
        <v>19</v>
      </c>
      <c r="N150" s="183" t="s">
        <v>42</v>
      </c>
      <c r="O150" s="65"/>
      <c r="P150" s="184">
        <f>O150*H150</f>
        <v>0</v>
      </c>
      <c r="Q150" s="184">
        <v>0</v>
      </c>
      <c r="R150" s="184">
        <f>Q150*H150</f>
        <v>0</v>
      </c>
      <c r="S150" s="184">
        <v>0</v>
      </c>
      <c r="T150" s="185">
        <f>S150*H150</f>
        <v>0</v>
      </c>
      <c r="U150" s="35"/>
      <c r="V150" s="35"/>
      <c r="W150" s="35"/>
      <c r="X150" s="35"/>
      <c r="Y150" s="35"/>
      <c r="Z150" s="35"/>
      <c r="AA150" s="35"/>
      <c r="AB150" s="35"/>
      <c r="AC150" s="35"/>
      <c r="AD150" s="35"/>
      <c r="AE150" s="35"/>
      <c r="AR150" s="186" t="s">
        <v>129</v>
      </c>
      <c r="AT150" s="186" t="s">
        <v>124</v>
      </c>
      <c r="AU150" s="186" t="s">
        <v>81</v>
      </c>
      <c r="AY150" s="18" t="s">
        <v>121</v>
      </c>
      <c r="BE150" s="187">
        <f>IF(N150="základní",J150,0)</f>
        <v>0</v>
      </c>
      <c r="BF150" s="187">
        <f>IF(N150="snížená",J150,0)</f>
        <v>0</v>
      </c>
      <c r="BG150" s="187">
        <f>IF(N150="zákl. přenesená",J150,0)</f>
        <v>0</v>
      </c>
      <c r="BH150" s="187">
        <f>IF(N150="sníž. přenesená",J150,0)</f>
        <v>0</v>
      </c>
      <c r="BI150" s="187">
        <f>IF(N150="nulová",J150,0)</f>
        <v>0</v>
      </c>
      <c r="BJ150" s="18" t="s">
        <v>79</v>
      </c>
      <c r="BK150" s="187">
        <f>ROUND(I150*H150,2)</f>
        <v>0</v>
      </c>
      <c r="BL150" s="18" t="s">
        <v>129</v>
      </c>
      <c r="BM150" s="186" t="s">
        <v>278</v>
      </c>
    </row>
    <row r="151" spans="1:65" s="13" customFormat="1" ht="11.25">
      <c r="B151" s="188"/>
      <c r="C151" s="189"/>
      <c r="D151" s="190" t="s">
        <v>131</v>
      </c>
      <c r="E151" s="191" t="s">
        <v>19</v>
      </c>
      <c r="F151" s="192" t="s">
        <v>279</v>
      </c>
      <c r="G151" s="189"/>
      <c r="H151" s="193">
        <v>2.7850000000000001</v>
      </c>
      <c r="I151" s="194"/>
      <c r="J151" s="189"/>
      <c r="K151" s="189"/>
      <c r="L151" s="195"/>
      <c r="M151" s="196"/>
      <c r="N151" s="197"/>
      <c r="O151" s="197"/>
      <c r="P151" s="197"/>
      <c r="Q151" s="197"/>
      <c r="R151" s="197"/>
      <c r="S151" s="197"/>
      <c r="T151" s="198"/>
      <c r="AT151" s="199" t="s">
        <v>131</v>
      </c>
      <c r="AU151" s="199" t="s">
        <v>81</v>
      </c>
      <c r="AV151" s="13" t="s">
        <v>81</v>
      </c>
      <c r="AW151" s="13" t="s">
        <v>32</v>
      </c>
      <c r="AX151" s="13" t="s">
        <v>79</v>
      </c>
      <c r="AY151" s="199" t="s">
        <v>121</v>
      </c>
    </row>
    <row r="152" spans="1:65" s="2" customFormat="1" ht="78" customHeight="1">
      <c r="A152" s="35"/>
      <c r="B152" s="36"/>
      <c r="C152" s="174" t="s">
        <v>280</v>
      </c>
      <c r="D152" s="175" t="s">
        <v>124</v>
      </c>
      <c r="E152" s="176" t="s">
        <v>281</v>
      </c>
      <c r="F152" s="177" t="s">
        <v>282</v>
      </c>
      <c r="G152" s="178" t="s">
        <v>185</v>
      </c>
      <c r="H152" s="179">
        <v>250.65</v>
      </c>
      <c r="I152" s="180"/>
      <c r="J152" s="181">
        <f>ROUND(I152*H152,2)</f>
        <v>0</v>
      </c>
      <c r="K152" s="177" t="s">
        <v>128</v>
      </c>
      <c r="L152" s="40"/>
      <c r="M152" s="182" t="s">
        <v>19</v>
      </c>
      <c r="N152" s="183" t="s">
        <v>42</v>
      </c>
      <c r="O152" s="65"/>
      <c r="P152" s="184">
        <f>O152*H152</f>
        <v>0</v>
      </c>
      <c r="Q152" s="184">
        <v>0</v>
      </c>
      <c r="R152" s="184">
        <f>Q152*H152</f>
        <v>0</v>
      </c>
      <c r="S152" s="184">
        <v>0</v>
      </c>
      <c r="T152" s="185">
        <f>S152*H152</f>
        <v>0</v>
      </c>
      <c r="U152" s="35"/>
      <c r="V152" s="35"/>
      <c r="W152" s="35"/>
      <c r="X152" s="35"/>
      <c r="Y152" s="35"/>
      <c r="Z152" s="35"/>
      <c r="AA152" s="35"/>
      <c r="AB152" s="35"/>
      <c r="AC152" s="35"/>
      <c r="AD152" s="35"/>
      <c r="AE152" s="35"/>
      <c r="AR152" s="186" t="s">
        <v>129</v>
      </c>
      <c r="AT152" s="186" t="s">
        <v>124</v>
      </c>
      <c r="AU152" s="186" t="s">
        <v>81</v>
      </c>
      <c r="AY152" s="18" t="s">
        <v>121</v>
      </c>
      <c r="BE152" s="187">
        <f>IF(N152="základní",J152,0)</f>
        <v>0</v>
      </c>
      <c r="BF152" s="187">
        <f>IF(N152="snížená",J152,0)</f>
        <v>0</v>
      </c>
      <c r="BG152" s="187">
        <f>IF(N152="zákl. přenesená",J152,0)</f>
        <v>0</v>
      </c>
      <c r="BH152" s="187">
        <f>IF(N152="sníž. přenesená",J152,0)</f>
        <v>0</v>
      </c>
      <c r="BI152" s="187">
        <f>IF(N152="nulová",J152,0)</f>
        <v>0</v>
      </c>
      <c r="BJ152" s="18" t="s">
        <v>79</v>
      </c>
      <c r="BK152" s="187">
        <f>ROUND(I152*H152,2)</f>
        <v>0</v>
      </c>
      <c r="BL152" s="18" t="s">
        <v>129</v>
      </c>
      <c r="BM152" s="186" t="s">
        <v>283</v>
      </c>
    </row>
    <row r="153" spans="1:65" s="13" customFormat="1" ht="11.25">
      <c r="B153" s="188"/>
      <c r="C153" s="189"/>
      <c r="D153" s="190" t="s">
        <v>131</v>
      </c>
      <c r="E153" s="191" t="s">
        <v>19</v>
      </c>
      <c r="F153" s="192" t="s">
        <v>284</v>
      </c>
      <c r="G153" s="189"/>
      <c r="H153" s="193">
        <v>250.65</v>
      </c>
      <c r="I153" s="194"/>
      <c r="J153" s="189"/>
      <c r="K153" s="189"/>
      <c r="L153" s="195"/>
      <c r="M153" s="196"/>
      <c r="N153" s="197"/>
      <c r="O153" s="197"/>
      <c r="P153" s="197"/>
      <c r="Q153" s="197"/>
      <c r="R153" s="197"/>
      <c r="S153" s="197"/>
      <c r="T153" s="198"/>
      <c r="AT153" s="199" t="s">
        <v>131</v>
      </c>
      <c r="AU153" s="199" t="s">
        <v>81</v>
      </c>
      <c r="AV153" s="13" t="s">
        <v>81</v>
      </c>
      <c r="AW153" s="13" t="s">
        <v>32</v>
      </c>
      <c r="AX153" s="13" t="s">
        <v>79</v>
      </c>
      <c r="AY153" s="199" t="s">
        <v>121</v>
      </c>
    </row>
    <row r="154" spans="1:65" s="2" customFormat="1" ht="78" customHeight="1">
      <c r="A154" s="35"/>
      <c r="B154" s="36"/>
      <c r="C154" s="174" t="s">
        <v>285</v>
      </c>
      <c r="D154" s="174" t="s">
        <v>124</v>
      </c>
      <c r="E154" s="176" t="s">
        <v>286</v>
      </c>
      <c r="F154" s="177" t="s">
        <v>287</v>
      </c>
      <c r="G154" s="178" t="s">
        <v>185</v>
      </c>
      <c r="H154" s="179">
        <v>964.91399999999999</v>
      </c>
      <c r="I154" s="180"/>
      <c r="J154" s="181">
        <f>ROUND(I154*H154,2)</f>
        <v>0</v>
      </c>
      <c r="K154" s="177" t="s">
        <v>128</v>
      </c>
      <c r="L154" s="40"/>
      <c r="M154" s="182" t="s">
        <v>19</v>
      </c>
      <c r="N154" s="183" t="s">
        <v>42</v>
      </c>
      <c r="O154" s="65"/>
      <c r="P154" s="184">
        <f>O154*H154</f>
        <v>0</v>
      </c>
      <c r="Q154" s="184">
        <v>0</v>
      </c>
      <c r="R154" s="184">
        <f>Q154*H154</f>
        <v>0</v>
      </c>
      <c r="S154" s="184">
        <v>0</v>
      </c>
      <c r="T154" s="185">
        <f>S154*H154</f>
        <v>0</v>
      </c>
      <c r="U154" s="35"/>
      <c r="V154" s="35"/>
      <c r="W154" s="35"/>
      <c r="X154" s="35"/>
      <c r="Y154" s="35"/>
      <c r="Z154" s="35"/>
      <c r="AA154" s="35"/>
      <c r="AB154" s="35"/>
      <c r="AC154" s="35"/>
      <c r="AD154" s="35"/>
      <c r="AE154" s="35"/>
      <c r="AR154" s="186" t="s">
        <v>136</v>
      </c>
      <c r="AT154" s="186" t="s">
        <v>124</v>
      </c>
      <c r="AU154" s="186" t="s">
        <v>81</v>
      </c>
      <c r="AY154" s="18" t="s">
        <v>121</v>
      </c>
      <c r="BE154" s="187">
        <f>IF(N154="základní",J154,0)</f>
        <v>0</v>
      </c>
      <c r="BF154" s="187">
        <f>IF(N154="snížená",J154,0)</f>
        <v>0</v>
      </c>
      <c r="BG154" s="187">
        <f>IF(N154="zákl. přenesená",J154,0)</f>
        <v>0</v>
      </c>
      <c r="BH154" s="187">
        <f>IF(N154="sníž. přenesená",J154,0)</f>
        <v>0</v>
      </c>
      <c r="BI154" s="187">
        <f>IF(N154="nulová",J154,0)</f>
        <v>0</v>
      </c>
      <c r="BJ154" s="18" t="s">
        <v>79</v>
      </c>
      <c r="BK154" s="187">
        <f>ROUND(I154*H154,2)</f>
        <v>0</v>
      </c>
      <c r="BL154" s="18" t="s">
        <v>136</v>
      </c>
      <c r="BM154" s="186" t="s">
        <v>288</v>
      </c>
    </row>
    <row r="155" spans="1:65" s="14" customFormat="1" ht="11.25">
      <c r="B155" s="212"/>
      <c r="C155" s="213"/>
      <c r="D155" s="190" t="s">
        <v>131</v>
      </c>
      <c r="E155" s="214" t="s">
        <v>19</v>
      </c>
      <c r="F155" s="215" t="s">
        <v>289</v>
      </c>
      <c r="G155" s="213"/>
      <c r="H155" s="214" t="s">
        <v>19</v>
      </c>
      <c r="I155" s="216"/>
      <c r="J155" s="213"/>
      <c r="K155" s="213"/>
      <c r="L155" s="217"/>
      <c r="M155" s="218"/>
      <c r="N155" s="219"/>
      <c r="O155" s="219"/>
      <c r="P155" s="219"/>
      <c r="Q155" s="219"/>
      <c r="R155" s="219"/>
      <c r="S155" s="219"/>
      <c r="T155" s="220"/>
      <c r="AT155" s="221" t="s">
        <v>131</v>
      </c>
      <c r="AU155" s="221" t="s">
        <v>81</v>
      </c>
      <c r="AV155" s="14" t="s">
        <v>79</v>
      </c>
      <c r="AW155" s="14" t="s">
        <v>32</v>
      </c>
      <c r="AX155" s="14" t="s">
        <v>71</v>
      </c>
      <c r="AY155" s="221" t="s">
        <v>121</v>
      </c>
    </row>
    <row r="156" spans="1:65" s="13" customFormat="1" ht="11.25">
      <c r="B156" s="188"/>
      <c r="C156" s="189"/>
      <c r="D156" s="190" t="s">
        <v>131</v>
      </c>
      <c r="E156" s="191" t="s">
        <v>19</v>
      </c>
      <c r="F156" s="192" t="s">
        <v>290</v>
      </c>
      <c r="G156" s="189"/>
      <c r="H156" s="193">
        <v>946.5</v>
      </c>
      <c r="I156" s="194"/>
      <c r="J156" s="189"/>
      <c r="K156" s="189"/>
      <c r="L156" s="195"/>
      <c r="M156" s="196"/>
      <c r="N156" s="197"/>
      <c r="O156" s="197"/>
      <c r="P156" s="197"/>
      <c r="Q156" s="197"/>
      <c r="R156" s="197"/>
      <c r="S156" s="197"/>
      <c r="T156" s="198"/>
      <c r="AT156" s="199" t="s">
        <v>131</v>
      </c>
      <c r="AU156" s="199" t="s">
        <v>81</v>
      </c>
      <c r="AV156" s="13" t="s">
        <v>81</v>
      </c>
      <c r="AW156" s="13" t="s">
        <v>32</v>
      </c>
      <c r="AX156" s="13" t="s">
        <v>71</v>
      </c>
      <c r="AY156" s="199" t="s">
        <v>121</v>
      </c>
    </row>
    <row r="157" spans="1:65" s="13" customFormat="1" ht="11.25">
      <c r="B157" s="188"/>
      <c r="C157" s="189"/>
      <c r="D157" s="190" t="s">
        <v>131</v>
      </c>
      <c r="E157" s="191" t="s">
        <v>19</v>
      </c>
      <c r="F157" s="192" t="s">
        <v>291</v>
      </c>
      <c r="G157" s="189"/>
      <c r="H157" s="193">
        <v>18.414000000000001</v>
      </c>
      <c r="I157" s="194"/>
      <c r="J157" s="189"/>
      <c r="K157" s="189"/>
      <c r="L157" s="195"/>
      <c r="M157" s="196"/>
      <c r="N157" s="197"/>
      <c r="O157" s="197"/>
      <c r="P157" s="197"/>
      <c r="Q157" s="197"/>
      <c r="R157" s="197"/>
      <c r="S157" s="197"/>
      <c r="T157" s="198"/>
      <c r="AT157" s="199" t="s">
        <v>131</v>
      </c>
      <c r="AU157" s="199" t="s">
        <v>81</v>
      </c>
      <c r="AV157" s="13" t="s">
        <v>81</v>
      </c>
      <c r="AW157" s="13" t="s">
        <v>32</v>
      </c>
      <c r="AX157" s="13" t="s">
        <v>71</v>
      </c>
      <c r="AY157" s="199" t="s">
        <v>121</v>
      </c>
    </row>
    <row r="158" spans="1:65" s="15" customFormat="1" ht="11.25">
      <c r="B158" s="222"/>
      <c r="C158" s="223"/>
      <c r="D158" s="190" t="s">
        <v>131</v>
      </c>
      <c r="E158" s="224" t="s">
        <v>19</v>
      </c>
      <c r="F158" s="225" t="s">
        <v>197</v>
      </c>
      <c r="G158" s="223"/>
      <c r="H158" s="226">
        <v>964.91399999999999</v>
      </c>
      <c r="I158" s="227"/>
      <c r="J158" s="223"/>
      <c r="K158" s="223"/>
      <c r="L158" s="228"/>
      <c r="M158" s="229"/>
      <c r="N158" s="230"/>
      <c r="O158" s="230"/>
      <c r="P158" s="230"/>
      <c r="Q158" s="230"/>
      <c r="R158" s="230"/>
      <c r="S158" s="230"/>
      <c r="T158" s="231"/>
      <c r="AT158" s="232" t="s">
        <v>131</v>
      </c>
      <c r="AU158" s="232" t="s">
        <v>81</v>
      </c>
      <c r="AV158" s="15" t="s">
        <v>136</v>
      </c>
      <c r="AW158" s="15" t="s">
        <v>32</v>
      </c>
      <c r="AX158" s="15" t="s">
        <v>79</v>
      </c>
      <c r="AY158" s="232" t="s">
        <v>121</v>
      </c>
    </row>
    <row r="159" spans="1:65" s="2" customFormat="1" ht="44.25" customHeight="1">
      <c r="A159" s="35"/>
      <c r="B159" s="36"/>
      <c r="C159" s="174" t="s">
        <v>292</v>
      </c>
      <c r="D159" s="175" t="s">
        <v>124</v>
      </c>
      <c r="E159" s="176" t="s">
        <v>293</v>
      </c>
      <c r="F159" s="177" t="s">
        <v>294</v>
      </c>
      <c r="G159" s="178" t="s">
        <v>185</v>
      </c>
      <c r="H159" s="179">
        <v>1130</v>
      </c>
      <c r="I159" s="180"/>
      <c r="J159" s="181">
        <f>ROUND(I159*H159,2)</f>
        <v>0</v>
      </c>
      <c r="K159" s="177" t="s">
        <v>128</v>
      </c>
      <c r="L159" s="40"/>
      <c r="M159" s="182" t="s">
        <v>19</v>
      </c>
      <c r="N159" s="183" t="s">
        <v>42</v>
      </c>
      <c r="O159" s="65"/>
      <c r="P159" s="184">
        <f>O159*H159</f>
        <v>0</v>
      </c>
      <c r="Q159" s="184">
        <v>0</v>
      </c>
      <c r="R159" s="184">
        <f>Q159*H159</f>
        <v>0</v>
      </c>
      <c r="S159" s="184">
        <v>0</v>
      </c>
      <c r="T159" s="185">
        <f>S159*H159</f>
        <v>0</v>
      </c>
      <c r="U159" s="35"/>
      <c r="V159" s="35"/>
      <c r="W159" s="35"/>
      <c r="X159" s="35"/>
      <c r="Y159" s="35"/>
      <c r="Z159" s="35"/>
      <c r="AA159" s="35"/>
      <c r="AB159" s="35"/>
      <c r="AC159" s="35"/>
      <c r="AD159" s="35"/>
      <c r="AE159" s="35"/>
      <c r="AR159" s="186" t="s">
        <v>129</v>
      </c>
      <c r="AT159" s="186" t="s">
        <v>124</v>
      </c>
      <c r="AU159" s="186" t="s">
        <v>81</v>
      </c>
      <c r="AY159" s="18" t="s">
        <v>121</v>
      </c>
      <c r="BE159" s="187">
        <f>IF(N159="základní",J159,0)</f>
        <v>0</v>
      </c>
      <c r="BF159" s="187">
        <f>IF(N159="snížená",J159,0)</f>
        <v>0</v>
      </c>
      <c r="BG159" s="187">
        <f>IF(N159="zákl. přenesená",J159,0)</f>
        <v>0</v>
      </c>
      <c r="BH159" s="187">
        <f>IF(N159="sníž. přenesená",J159,0)</f>
        <v>0</v>
      </c>
      <c r="BI159" s="187">
        <f>IF(N159="nulová",J159,0)</f>
        <v>0</v>
      </c>
      <c r="BJ159" s="18" t="s">
        <v>79</v>
      </c>
      <c r="BK159" s="187">
        <f>ROUND(I159*H159,2)</f>
        <v>0</v>
      </c>
      <c r="BL159" s="18" t="s">
        <v>129</v>
      </c>
      <c r="BM159" s="186" t="s">
        <v>295</v>
      </c>
    </row>
    <row r="160" spans="1:65" s="13" customFormat="1" ht="11.25">
      <c r="B160" s="188"/>
      <c r="C160" s="189"/>
      <c r="D160" s="190" t="s">
        <v>131</v>
      </c>
      <c r="E160" s="191" t="s">
        <v>19</v>
      </c>
      <c r="F160" s="192" t="s">
        <v>296</v>
      </c>
      <c r="G160" s="189"/>
      <c r="H160" s="193">
        <v>1130</v>
      </c>
      <c r="I160" s="194"/>
      <c r="J160" s="189"/>
      <c r="K160" s="189"/>
      <c r="L160" s="195"/>
      <c r="M160" s="196"/>
      <c r="N160" s="197"/>
      <c r="O160" s="197"/>
      <c r="P160" s="197"/>
      <c r="Q160" s="197"/>
      <c r="R160" s="197"/>
      <c r="S160" s="197"/>
      <c r="T160" s="198"/>
      <c r="AT160" s="199" t="s">
        <v>131</v>
      </c>
      <c r="AU160" s="199" t="s">
        <v>81</v>
      </c>
      <c r="AV160" s="13" t="s">
        <v>81</v>
      </c>
      <c r="AW160" s="13" t="s">
        <v>32</v>
      </c>
      <c r="AX160" s="13" t="s">
        <v>79</v>
      </c>
      <c r="AY160" s="199" t="s">
        <v>121</v>
      </c>
    </row>
    <row r="161" spans="1:65" s="2" customFormat="1" ht="24.2" customHeight="1">
      <c r="A161" s="35"/>
      <c r="B161" s="36"/>
      <c r="C161" s="174" t="s">
        <v>297</v>
      </c>
      <c r="D161" s="175" t="s">
        <v>124</v>
      </c>
      <c r="E161" s="176" t="s">
        <v>298</v>
      </c>
      <c r="F161" s="177" t="s">
        <v>299</v>
      </c>
      <c r="G161" s="178" t="s">
        <v>185</v>
      </c>
      <c r="H161" s="179">
        <v>1130</v>
      </c>
      <c r="I161" s="180"/>
      <c r="J161" s="181">
        <f>ROUND(I161*H161,2)</f>
        <v>0</v>
      </c>
      <c r="K161" s="177" t="s">
        <v>128</v>
      </c>
      <c r="L161" s="40"/>
      <c r="M161" s="182" t="s">
        <v>19</v>
      </c>
      <c r="N161" s="183" t="s">
        <v>42</v>
      </c>
      <c r="O161" s="65"/>
      <c r="P161" s="184">
        <f>O161*H161</f>
        <v>0</v>
      </c>
      <c r="Q161" s="184">
        <v>0</v>
      </c>
      <c r="R161" s="184">
        <f>Q161*H161</f>
        <v>0</v>
      </c>
      <c r="S161" s="184">
        <v>0</v>
      </c>
      <c r="T161" s="185">
        <f>S161*H161</f>
        <v>0</v>
      </c>
      <c r="U161" s="35"/>
      <c r="V161" s="35"/>
      <c r="W161" s="35"/>
      <c r="X161" s="35"/>
      <c r="Y161" s="35"/>
      <c r="Z161" s="35"/>
      <c r="AA161" s="35"/>
      <c r="AB161" s="35"/>
      <c r="AC161" s="35"/>
      <c r="AD161" s="35"/>
      <c r="AE161" s="35"/>
      <c r="AR161" s="186" t="s">
        <v>129</v>
      </c>
      <c r="AT161" s="186" t="s">
        <v>124</v>
      </c>
      <c r="AU161" s="186" t="s">
        <v>81</v>
      </c>
      <c r="AY161" s="18" t="s">
        <v>121</v>
      </c>
      <c r="BE161" s="187">
        <f>IF(N161="základní",J161,0)</f>
        <v>0</v>
      </c>
      <c r="BF161" s="187">
        <f>IF(N161="snížená",J161,0)</f>
        <v>0</v>
      </c>
      <c r="BG161" s="187">
        <f>IF(N161="zákl. přenesená",J161,0)</f>
        <v>0</v>
      </c>
      <c r="BH161" s="187">
        <f>IF(N161="sníž. přenesená",J161,0)</f>
        <v>0</v>
      </c>
      <c r="BI161" s="187">
        <f>IF(N161="nulová",J161,0)</f>
        <v>0</v>
      </c>
      <c r="BJ161" s="18" t="s">
        <v>79</v>
      </c>
      <c r="BK161" s="187">
        <f>ROUND(I161*H161,2)</f>
        <v>0</v>
      </c>
      <c r="BL161" s="18" t="s">
        <v>129</v>
      </c>
      <c r="BM161" s="186" t="s">
        <v>300</v>
      </c>
    </row>
    <row r="162" spans="1:65" s="13" customFormat="1" ht="11.25">
      <c r="B162" s="188"/>
      <c r="C162" s="189"/>
      <c r="D162" s="190" t="s">
        <v>131</v>
      </c>
      <c r="E162" s="191" t="s">
        <v>19</v>
      </c>
      <c r="F162" s="192" t="s">
        <v>296</v>
      </c>
      <c r="G162" s="189"/>
      <c r="H162" s="193">
        <v>1130</v>
      </c>
      <c r="I162" s="194"/>
      <c r="J162" s="189"/>
      <c r="K162" s="189"/>
      <c r="L162" s="195"/>
      <c r="M162" s="196"/>
      <c r="N162" s="197"/>
      <c r="O162" s="197"/>
      <c r="P162" s="197"/>
      <c r="Q162" s="197"/>
      <c r="R162" s="197"/>
      <c r="S162" s="197"/>
      <c r="T162" s="198"/>
      <c r="AT162" s="199" t="s">
        <v>131</v>
      </c>
      <c r="AU162" s="199" t="s">
        <v>81</v>
      </c>
      <c r="AV162" s="13" t="s">
        <v>81</v>
      </c>
      <c r="AW162" s="13" t="s">
        <v>32</v>
      </c>
      <c r="AX162" s="13" t="s">
        <v>79</v>
      </c>
      <c r="AY162" s="199" t="s">
        <v>121</v>
      </c>
    </row>
    <row r="163" spans="1:65" s="2" customFormat="1" ht="90" customHeight="1">
      <c r="A163" s="35"/>
      <c r="B163" s="36"/>
      <c r="C163" s="174" t="s">
        <v>301</v>
      </c>
      <c r="D163" s="174" t="s">
        <v>124</v>
      </c>
      <c r="E163" s="176" t="s">
        <v>302</v>
      </c>
      <c r="F163" s="177" t="s">
        <v>303</v>
      </c>
      <c r="G163" s="178" t="s">
        <v>185</v>
      </c>
      <c r="H163" s="179">
        <v>10.134</v>
      </c>
      <c r="I163" s="180"/>
      <c r="J163" s="181">
        <f>ROUND(I163*H163,2)</f>
        <v>0</v>
      </c>
      <c r="K163" s="177" t="s">
        <v>128</v>
      </c>
      <c r="L163" s="40"/>
      <c r="M163" s="182" t="s">
        <v>19</v>
      </c>
      <c r="N163" s="183" t="s">
        <v>42</v>
      </c>
      <c r="O163" s="65"/>
      <c r="P163" s="184">
        <f>O163*H163</f>
        <v>0</v>
      </c>
      <c r="Q163" s="184">
        <v>0</v>
      </c>
      <c r="R163" s="184">
        <f>Q163*H163</f>
        <v>0</v>
      </c>
      <c r="S163" s="184">
        <v>0</v>
      </c>
      <c r="T163" s="185">
        <f>S163*H163</f>
        <v>0</v>
      </c>
      <c r="U163" s="35"/>
      <c r="V163" s="35"/>
      <c r="W163" s="35"/>
      <c r="X163" s="35"/>
      <c r="Y163" s="35"/>
      <c r="Z163" s="35"/>
      <c r="AA163" s="35"/>
      <c r="AB163" s="35"/>
      <c r="AC163" s="35"/>
      <c r="AD163" s="35"/>
      <c r="AE163" s="35"/>
      <c r="AR163" s="186" t="s">
        <v>136</v>
      </c>
      <c r="AT163" s="186" t="s">
        <v>124</v>
      </c>
      <c r="AU163" s="186" t="s">
        <v>81</v>
      </c>
      <c r="AY163" s="18" t="s">
        <v>121</v>
      </c>
      <c r="BE163" s="187">
        <f>IF(N163="základní",J163,0)</f>
        <v>0</v>
      </c>
      <c r="BF163" s="187">
        <f>IF(N163="snížená",J163,0)</f>
        <v>0</v>
      </c>
      <c r="BG163" s="187">
        <f>IF(N163="zákl. přenesená",J163,0)</f>
        <v>0</v>
      </c>
      <c r="BH163" s="187">
        <f>IF(N163="sníž. přenesená",J163,0)</f>
        <v>0</v>
      </c>
      <c r="BI163" s="187">
        <f>IF(N163="nulová",J163,0)</f>
        <v>0</v>
      </c>
      <c r="BJ163" s="18" t="s">
        <v>79</v>
      </c>
      <c r="BK163" s="187">
        <f>ROUND(I163*H163,2)</f>
        <v>0</v>
      </c>
      <c r="BL163" s="18" t="s">
        <v>136</v>
      </c>
      <c r="BM163" s="186" t="s">
        <v>304</v>
      </c>
    </row>
    <row r="164" spans="1:65" s="14" customFormat="1" ht="11.25">
      <c r="B164" s="212"/>
      <c r="C164" s="213"/>
      <c r="D164" s="190" t="s">
        <v>131</v>
      </c>
      <c r="E164" s="214" t="s">
        <v>19</v>
      </c>
      <c r="F164" s="215" t="s">
        <v>305</v>
      </c>
      <c r="G164" s="213"/>
      <c r="H164" s="214" t="s">
        <v>19</v>
      </c>
      <c r="I164" s="216"/>
      <c r="J164" s="213"/>
      <c r="K164" s="213"/>
      <c r="L164" s="217"/>
      <c r="M164" s="218"/>
      <c r="N164" s="219"/>
      <c r="O164" s="219"/>
      <c r="P164" s="219"/>
      <c r="Q164" s="219"/>
      <c r="R164" s="219"/>
      <c r="S164" s="219"/>
      <c r="T164" s="220"/>
      <c r="AT164" s="221" t="s">
        <v>131</v>
      </c>
      <c r="AU164" s="221" t="s">
        <v>81</v>
      </c>
      <c r="AV164" s="14" t="s">
        <v>79</v>
      </c>
      <c r="AW164" s="14" t="s">
        <v>32</v>
      </c>
      <c r="AX164" s="14" t="s">
        <v>71</v>
      </c>
      <c r="AY164" s="221" t="s">
        <v>121</v>
      </c>
    </row>
    <row r="165" spans="1:65" s="13" customFormat="1" ht="11.25">
      <c r="B165" s="188"/>
      <c r="C165" s="189"/>
      <c r="D165" s="190" t="s">
        <v>131</v>
      </c>
      <c r="E165" s="191" t="s">
        <v>19</v>
      </c>
      <c r="F165" s="192" t="s">
        <v>306</v>
      </c>
      <c r="G165" s="189"/>
      <c r="H165" s="193">
        <v>5.26</v>
      </c>
      <c r="I165" s="194"/>
      <c r="J165" s="189"/>
      <c r="K165" s="189"/>
      <c r="L165" s="195"/>
      <c r="M165" s="196"/>
      <c r="N165" s="197"/>
      <c r="O165" s="197"/>
      <c r="P165" s="197"/>
      <c r="Q165" s="197"/>
      <c r="R165" s="197"/>
      <c r="S165" s="197"/>
      <c r="T165" s="198"/>
      <c r="AT165" s="199" t="s">
        <v>131</v>
      </c>
      <c r="AU165" s="199" t="s">
        <v>81</v>
      </c>
      <c r="AV165" s="13" t="s">
        <v>81</v>
      </c>
      <c r="AW165" s="13" t="s">
        <v>32</v>
      </c>
      <c r="AX165" s="13" t="s">
        <v>71</v>
      </c>
      <c r="AY165" s="199" t="s">
        <v>121</v>
      </c>
    </row>
    <row r="166" spans="1:65" s="13" customFormat="1" ht="11.25">
      <c r="B166" s="188"/>
      <c r="C166" s="189"/>
      <c r="D166" s="190" t="s">
        <v>131</v>
      </c>
      <c r="E166" s="191" t="s">
        <v>19</v>
      </c>
      <c r="F166" s="192" t="s">
        <v>307</v>
      </c>
      <c r="G166" s="189"/>
      <c r="H166" s="193">
        <v>4.8739999999999997</v>
      </c>
      <c r="I166" s="194"/>
      <c r="J166" s="189"/>
      <c r="K166" s="189"/>
      <c r="L166" s="195"/>
      <c r="M166" s="196"/>
      <c r="N166" s="197"/>
      <c r="O166" s="197"/>
      <c r="P166" s="197"/>
      <c r="Q166" s="197"/>
      <c r="R166" s="197"/>
      <c r="S166" s="197"/>
      <c r="T166" s="198"/>
      <c r="AT166" s="199" t="s">
        <v>131</v>
      </c>
      <c r="AU166" s="199" t="s">
        <v>81</v>
      </c>
      <c r="AV166" s="13" t="s">
        <v>81</v>
      </c>
      <c r="AW166" s="13" t="s">
        <v>32</v>
      </c>
      <c r="AX166" s="13" t="s">
        <v>71</v>
      </c>
      <c r="AY166" s="199" t="s">
        <v>121</v>
      </c>
    </row>
    <row r="167" spans="1:65" s="15" customFormat="1" ht="11.25">
      <c r="B167" s="222"/>
      <c r="C167" s="223"/>
      <c r="D167" s="190" t="s">
        <v>131</v>
      </c>
      <c r="E167" s="224" t="s">
        <v>19</v>
      </c>
      <c r="F167" s="225" t="s">
        <v>197</v>
      </c>
      <c r="G167" s="223"/>
      <c r="H167" s="226">
        <v>10.134</v>
      </c>
      <c r="I167" s="227"/>
      <c r="J167" s="223"/>
      <c r="K167" s="223"/>
      <c r="L167" s="228"/>
      <c r="M167" s="229"/>
      <c r="N167" s="230"/>
      <c r="O167" s="230"/>
      <c r="P167" s="230"/>
      <c r="Q167" s="230"/>
      <c r="R167" s="230"/>
      <c r="S167" s="230"/>
      <c r="T167" s="231"/>
      <c r="AT167" s="232" t="s">
        <v>131</v>
      </c>
      <c r="AU167" s="232" t="s">
        <v>81</v>
      </c>
      <c r="AV167" s="15" t="s">
        <v>136</v>
      </c>
      <c r="AW167" s="15" t="s">
        <v>32</v>
      </c>
      <c r="AX167" s="15" t="s">
        <v>79</v>
      </c>
      <c r="AY167" s="232" t="s">
        <v>121</v>
      </c>
    </row>
    <row r="168" spans="1:65" s="2" customFormat="1" ht="78" customHeight="1">
      <c r="A168" s="35"/>
      <c r="B168" s="36"/>
      <c r="C168" s="174" t="s">
        <v>308</v>
      </c>
      <c r="D168" s="174" t="s">
        <v>124</v>
      </c>
      <c r="E168" s="176" t="s">
        <v>309</v>
      </c>
      <c r="F168" s="177" t="s">
        <v>310</v>
      </c>
      <c r="G168" s="178" t="s">
        <v>185</v>
      </c>
      <c r="H168" s="179">
        <v>0.34399999999999997</v>
      </c>
      <c r="I168" s="180"/>
      <c r="J168" s="181">
        <f>ROUND(I168*H168,2)</f>
        <v>0</v>
      </c>
      <c r="K168" s="177" t="s">
        <v>128</v>
      </c>
      <c r="L168" s="40"/>
      <c r="M168" s="182" t="s">
        <v>19</v>
      </c>
      <c r="N168" s="183" t="s">
        <v>42</v>
      </c>
      <c r="O168" s="65"/>
      <c r="P168" s="184">
        <f>O168*H168</f>
        <v>0</v>
      </c>
      <c r="Q168" s="184">
        <v>0</v>
      </c>
      <c r="R168" s="184">
        <f>Q168*H168</f>
        <v>0</v>
      </c>
      <c r="S168" s="184">
        <v>0</v>
      </c>
      <c r="T168" s="185">
        <f>S168*H168</f>
        <v>0</v>
      </c>
      <c r="U168" s="35"/>
      <c r="V168" s="35"/>
      <c r="W168" s="35"/>
      <c r="X168" s="35"/>
      <c r="Y168" s="35"/>
      <c r="Z168" s="35"/>
      <c r="AA168" s="35"/>
      <c r="AB168" s="35"/>
      <c r="AC168" s="35"/>
      <c r="AD168" s="35"/>
      <c r="AE168" s="35"/>
      <c r="AR168" s="186" t="s">
        <v>136</v>
      </c>
      <c r="AT168" s="186" t="s">
        <v>124</v>
      </c>
      <c r="AU168" s="186" t="s">
        <v>81</v>
      </c>
      <c r="AY168" s="18" t="s">
        <v>121</v>
      </c>
      <c r="BE168" s="187">
        <f>IF(N168="základní",J168,0)</f>
        <v>0</v>
      </c>
      <c r="BF168" s="187">
        <f>IF(N168="snížená",J168,0)</f>
        <v>0</v>
      </c>
      <c r="BG168" s="187">
        <f>IF(N168="zákl. přenesená",J168,0)</f>
        <v>0</v>
      </c>
      <c r="BH168" s="187">
        <f>IF(N168="sníž. přenesená",J168,0)</f>
        <v>0</v>
      </c>
      <c r="BI168" s="187">
        <f>IF(N168="nulová",J168,0)</f>
        <v>0</v>
      </c>
      <c r="BJ168" s="18" t="s">
        <v>79</v>
      </c>
      <c r="BK168" s="187">
        <f>ROUND(I168*H168,2)</f>
        <v>0</v>
      </c>
      <c r="BL168" s="18" t="s">
        <v>136</v>
      </c>
      <c r="BM168" s="186" t="s">
        <v>311</v>
      </c>
    </row>
    <row r="169" spans="1:65" s="13" customFormat="1" ht="11.25">
      <c r="B169" s="188"/>
      <c r="C169" s="189"/>
      <c r="D169" s="190" t="s">
        <v>131</v>
      </c>
      <c r="E169" s="191" t="s">
        <v>19</v>
      </c>
      <c r="F169" s="192" t="s">
        <v>312</v>
      </c>
      <c r="G169" s="189"/>
      <c r="H169" s="193">
        <v>0.24099999999999999</v>
      </c>
      <c r="I169" s="194"/>
      <c r="J169" s="189"/>
      <c r="K169" s="189"/>
      <c r="L169" s="195"/>
      <c r="M169" s="196"/>
      <c r="N169" s="197"/>
      <c r="O169" s="197"/>
      <c r="P169" s="197"/>
      <c r="Q169" s="197"/>
      <c r="R169" s="197"/>
      <c r="S169" s="197"/>
      <c r="T169" s="198"/>
      <c r="AT169" s="199" t="s">
        <v>131</v>
      </c>
      <c r="AU169" s="199" t="s">
        <v>81</v>
      </c>
      <c r="AV169" s="13" t="s">
        <v>81</v>
      </c>
      <c r="AW169" s="13" t="s">
        <v>32</v>
      </c>
      <c r="AX169" s="13" t="s">
        <v>71</v>
      </c>
      <c r="AY169" s="199" t="s">
        <v>121</v>
      </c>
    </row>
    <row r="170" spans="1:65" s="13" customFormat="1" ht="11.25">
      <c r="B170" s="188"/>
      <c r="C170" s="189"/>
      <c r="D170" s="190" t="s">
        <v>131</v>
      </c>
      <c r="E170" s="191" t="s">
        <v>19</v>
      </c>
      <c r="F170" s="192" t="s">
        <v>313</v>
      </c>
      <c r="G170" s="189"/>
      <c r="H170" s="193">
        <v>0.10299999999999999</v>
      </c>
      <c r="I170" s="194"/>
      <c r="J170" s="189"/>
      <c r="K170" s="189"/>
      <c r="L170" s="195"/>
      <c r="M170" s="196"/>
      <c r="N170" s="197"/>
      <c r="O170" s="197"/>
      <c r="P170" s="197"/>
      <c r="Q170" s="197"/>
      <c r="R170" s="197"/>
      <c r="S170" s="197"/>
      <c r="T170" s="198"/>
      <c r="AT170" s="199" t="s">
        <v>131</v>
      </c>
      <c r="AU170" s="199" t="s">
        <v>81</v>
      </c>
      <c r="AV170" s="13" t="s">
        <v>81</v>
      </c>
      <c r="AW170" s="13" t="s">
        <v>32</v>
      </c>
      <c r="AX170" s="13" t="s">
        <v>71</v>
      </c>
      <c r="AY170" s="199" t="s">
        <v>121</v>
      </c>
    </row>
    <row r="171" spans="1:65" s="15" customFormat="1" ht="11.25">
      <c r="B171" s="222"/>
      <c r="C171" s="223"/>
      <c r="D171" s="190" t="s">
        <v>131</v>
      </c>
      <c r="E171" s="224" t="s">
        <v>19</v>
      </c>
      <c r="F171" s="225" t="s">
        <v>197</v>
      </c>
      <c r="G171" s="223"/>
      <c r="H171" s="226">
        <v>0.34399999999999997</v>
      </c>
      <c r="I171" s="227"/>
      <c r="J171" s="223"/>
      <c r="K171" s="223"/>
      <c r="L171" s="228"/>
      <c r="M171" s="229"/>
      <c r="N171" s="230"/>
      <c r="O171" s="230"/>
      <c r="P171" s="230"/>
      <c r="Q171" s="230"/>
      <c r="R171" s="230"/>
      <c r="S171" s="230"/>
      <c r="T171" s="231"/>
      <c r="AT171" s="232" t="s">
        <v>131</v>
      </c>
      <c r="AU171" s="232" t="s">
        <v>81</v>
      </c>
      <c r="AV171" s="15" t="s">
        <v>136</v>
      </c>
      <c r="AW171" s="15" t="s">
        <v>32</v>
      </c>
      <c r="AX171" s="15" t="s">
        <v>79</v>
      </c>
      <c r="AY171" s="232" t="s">
        <v>121</v>
      </c>
    </row>
    <row r="172" spans="1:65" s="2" customFormat="1" ht="62.65" customHeight="1">
      <c r="A172" s="35"/>
      <c r="B172" s="36"/>
      <c r="C172" s="174" t="s">
        <v>314</v>
      </c>
      <c r="D172" s="174" t="s">
        <v>124</v>
      </c>
      <c r="E172" s="176" t="s">
        <v>315</v>
      </c>
      <c r="F172" s="177" t="s">
        <v>316</v>
      </c>
      <c r="G172" s="178" t="s">
        <v>185</v>
      </c>
      <c r="H172" s="179">
        <v>1130.3440000000001</v>
      </c>
      <c r="I172" s="180"/>
      <c r="J172" s="181">
        <f>ROUND(I172*H172,2)</f>
        <v>0</v>
      </c>
      <c r="K172" s="177" t="s">
        <v>128</v>
      </c>
      <c r="L172" s="40"/>
      <c r="M172" s="182" t="s">
        <v>19</v>
      </c>
      <c r="N172" s="183" t="s">
        <v>42</v>
      </c>
      <c r="O172" s="65"/>
      <c r="P172" s="184">
        <f>O172*H172</f>
        <v>0</v>
      </c>
      <c r="Q172" s="184">
        <v>0</v>
      </c>
      <c r="R172" s="184">
        <f>Q172*H172</f>
        <v>0</v>
      </c>
      <c r="S172" s="184">
        <v>0</v>
      </c>
      <c r="T172" s="185">
        <f>S172*H172</f>
        <v>0</v>
      </c>
      <c r="U172" s="35"/>
      <c r="V172" s="35"/>
      <c r="W172" s="35"/>
      <c r="X172" s="35"/>
      <c r="Y172" s="35"/>
      <c r="Z172" s="35"/>
      <c r="AA172" s="35"/>
      <c r="AB172" s="35"/>
      <c r="AC172" s="35"/>
      <c r="AD172" s="35"/>
      <c r="AE172" s="35"/>
      <c r="AR172" s="186" t="s">
        <v>136</v>
      </c>
      <c r="AT172" s="186" t="s">
        <v>124</v>
      </c>
      <c r="AU172" s="186" t="s">
        <v>81</v>
      </c>
      <c r="AY172" s="18" t="s">
        <v>121</v>
      </c>
      <c r="BE172" s="187">
        <f>IF(N172="základní",J172,0)</f>
        <v>0</v>
      </c>
      <c r="BF172" s="187">
        <f>IF(N172="snížená",J172,0)</f>
        <v>0</v>
      </c>
      <c r="BG172" s="187">
        <f>IF(N172="zákl. přenesená",J172,0)</f>
        <v>0</v>
      </c>
      <c r="BH172" s="187">
        <f>IF(N172="sníž. přenesená",J172,0)</f>
        <v>0</v>
      </c>
      <c r="BI172" s="187">
        <f>IF(N172="nulová",J172,0)</f>
        <v>0</v>
      </c>
      <c r="BJ172" s="18" t="s">
        <v>79</v>
      </c>
      <c r="BK172" s="187">
        <f>ROUND(I172*H172,2)</f>
        <v>0</v>
      </c>
      <c r="BL172" s="18" t="s">
        <v>136</v>
      </c>
      <c r="BM172" s="186" t="s">
        <v>317</v>
      </c>
    </row>
    <row r="173" spans="1:65" s="13" customFormat="1" ht="11.25">
      <c r="B173" s="188"/>
      <c r="C173" s="189"/>
      <c r="D173" s="190" t="s">
        <v>131</v>
      </c>
      <c r="E173" s="191" t="s">
        <v>19</v>
      </c>
      <c r="F173" s="192" t="s">
        <v>318</v>
      </c>
      <c r="G173" s="189"/>
      <c r="H173" s="193">
        <v>1130</v>
      </c>
      <c r="I173" s="194"/>
      <c r="J173" s="189"/>
      <c r="K173" s="189"/>
      <c r="L173" s="195"/>
      <c r="M173" s="196"/>
      <c r="N173" s="197"/>
      <c r="O173" s="197"/>
      <c r="P173" s="197"/>
      <c r="Q173" s="197"/>
      <c r="R173" s="197"/>
      <c r="S173" s="197"/>
      <c r="T173" s="198"/>
      <c r="AT173" s="199" t="s">
        <v>131</v>
      </c>
      <c r="AU173" s="199" t="s">
        <v>81</v>
      </c>
      <c r="AV173" s="13" t="s">
        <v>81</v>
      </c>
      <c r="AW173" s="13" t="s">
        <v>32</v>
      </c>
      <c r="AX173" s="13" t="s">
        <v>71</v>
      </c>
      <c r="AY173" s="199" t="s">
        <v>121</v>
      </c>
    </row>
    <row r="174" spans="1:65" s="13" customFormat="1" ht="11.25">
      <c r="B174" s="188"/>
      <c r="C174" s="189"/>
      <c r="D174" s="190" t="s">
        <v>131</v>
      </c>
      <c r="E174" s="191" t="s">
        <v>19</v>
      </c>
      <c r="F174" s="192" t="s">
        <v>319</v>
      </c>
      <c r="G174" s="189"/>
      <c r="H174" s="193">
        <v>0.34399999999999997</v>
      </c>
      <c r="I174" s="194"/>
      <c r="J174" s="189"/>
      <c r="K174" s="189"/>
      <c r="L174" s="195"/>
      <c r="M174" s="196"/>
      <c r="N174" s="197"/>
      <c r="O174" s="197"/>
      <c r="P174" s="197"/>
      <c r="Q174" s="197"/>
      <c r="R174" s="197"/>
      <c r="S174" s="197"/>
      <c r="T174" s="198"/>
      <c r="AT174" s="199" t="s">
        <v>131</v>
      </c>
      <c r="AU174" s="199" t="s">
        <v>81</v>
      </c>
      <c r="AV174" s="13" t="s">
        <v>81</v>
      </c>
      <c r="AW174" s="13" t="s">
        <v>32</v>
      </c>
      <c r="AX174" s="13" t="s">
        <v>71</v>
      </c>
      <c r="AY174" s="199" t="s">
        <v>121</v>
      </c>
    </row>
    <row r="175" spans="1:65" s="15" customFormat="1" ht="11.25">
      <c r="B175" s="222"/>
      <c r="C175" s="223"/>
      <c r="D175" s="190" t="s">
        <v>131</v>
      </c>
      <c r="E175" s="224" t="s">
        <v>19</v>
      </c>
      <c r="F175" s="225" t="s">
        <v>197</v>
      </c>
      <c r="G175" s="223"/>
      <c r="H175" s="226">
        <v>1130.3440000000001</v>
      </c>
      <c r="I175" s="227"/>
      <c r="J175" s="223"/>
      <c r="K175" s="223"/>
      <c r="L175" s="228"/>
      <c r="M175" s="229"/>
      <c r="N175" s="230"/>
      <c r="O175" s="230"/>
      <c r="P175" s="230"/>
      <c r="Q175" s="230"/>
      <c r="R175" s="230"/>
      <c r="S175" s="230"/>
      <c r="T175" s="231"/>
      <c r="AT175" s="232" t="s">
        <v>131</v>
      </c>
      <c r="AU175" s="232" t="s">
        <v>81</v>
      </c>
      <c r="AV175" s="15" t="s">
        <v>136</v>
      </c>
      <c r="AW175" s="15" t="s">
        <v>32</v>
      </c>
      <c r="AX175" s="15" t="s">
        <v>79</v>
      </c>
      <c r="AY175" s="232" t="s">
        <v>121</v>
      </c>
    </row>
    <row r="176" spans="1:65" s="2" customFormat="1" ht="66.75" customHeight="1">
      <c r="A176" s="35"/>
      <c r="B176" s="36"/>
      <c r="C176" s="174" t="s">
        <v>320</v>
      </c>
      <c r="D176" s="174" t="s">
        <v>124</v>
      </c>
      <c r="E176" s="176" t="s">
        <v>321</v>
      </c>
      <c r="F176" s="177" t="s">
        <v>322</v>
      </c>
      <c r="G176" s="178" t="s">
        <v>185</v>
      </c>
      <c r="H176" s="179">
        <v>353.38400000000001</v>
      </c>
      <c r="I176" s="180"/>
      <c r="J176" s="181">
        <f>ROUND(I176*H176,2)</f>
        <v>0</v>
      </c>
      <c r="K176" s="177" t="s">
        <v>128</v>
      </c>
      <c r="L176" s="40"/>
      <c r="M176" s="182" t="s">
        <v>19</v>
      </c>
      <c r="N176" s="183" t="s">
        <v>42</v>
      </c>
      <c r="O176" s="65"/>
      <c r="P176" s="184">
        <f>O176*H176</f>
        <v>0</v>
      </c>
      <c r="Q176" s="184">
        <v>0</v>
      </c>
      <c r="R176" s="184">
        <f>Q176*H176</f>
        <v>0</v>
      </c>
      <c r="S176" s="184">
        <v>0</v>
      </c>
      <c r="T176" s="185">
        <f>S176*H176</f>
        <v>0</v>
      </c>
      <c r="U176" s="35"/>
      <c r="V176" s="35"/>
      <c r="W176" s="35"/>
      <c r="X176" s="35"/>
      <c r="Y176" s="35"/>
      <c r="Z176" s="35"/>
      <c r="AA176" s="35"/>
      <c r="AB176" s="35"/>
      <c r="AC176" s="35"/>
      <c r="AD176" s="35"/>
      <c r="AE176" s="35"/>
      <c r="AR176" s="186" t="s">
        <v>136</v>
      </c>
      <c r="AT176" s="186" t="s">
        <v>124</v>
      </c>
      <c r="AU176" s="186" t="s">
        <v>81</v>
      </c>
      <c r="AY176" s="18" t="s">
        <v>121</v>
      </c>
      <c r="BE176" s="187">
        <f>IF(N176="základní",J176,0)</f>
        <v>0</v>
      </c>
      <c r="BF176" s="187">
        <f>IF(N176="snížená",J176,0)</f>
        <v>0</v>
      </c>
      <c r="BG176" s="187">
        <f>IF(N176="zákl. přenesená",J176,0)</f>
        <v>0</v>
      </c>
      <c r="BH176" s="187">
        <f>IF(N176="sníž. přenesená",J176,0)</f>
        <v>0</v>
      </c>
      <c r="BI176" s="187">
        <f>IF(N176="nulová",J176,0)</f>
        <v>0</v>
      </c>
      <c r="BJ176" s="18" t="s">
        <v>79</v>
      </c>
      <c r="BK176" s="187">
        <f>ROUND(I176*H176,2)</f>
        <v>0</v>
      </c>
      <c r="BL176" s="18" t="s">
        <v>136</v>
      </c>
      <c r="BM176" s="186" t="s">
        <v>323</v>
      </c>
    </row>
    <row r="177" spans="1:65" s="13" customFormat="1" ht="11.25">
      <c r="B177" s="188"/>
      <c r="C177" s="189"/>
      <c r="D177" s="190" t="s">
        <v>131</v>
      </c>
      <c r="E177" s="191" t="s">
        <v>19</v>
      </c>
      <c r="F177" s="192" t="s">
        <v>324</v>
      </c>
      <c r="G177" s="189"/>
      <c r="H177" s="193">
        <v>160.21799999999999</v>
      </c>
      <c r="I177" s="194"/>
      <c r="J177" s="189"/>
      <c r="K177" s="189"/>
      <c r="L177" s="195"/>
      <c r="M177" s="196"/>
      <c r="N177" s="197"/>
      <c r="O177" s="197"/>
      <c r="P177" s="197"/>
      <c r="Q177" s="197"/>
      <c r="R177" s="197"/>
      <c r="S177" s="197"/>
      <c r="T177" s="198"/>
      <c r="AT177" s="199" t="s">
        <v>131</v>
      </c>
      <c r="AU177" s="199" t="s">
        <v>81</v>
      </c>
      <c r="AV177" s="13" t="s">
        <v>81</v>
      </c>
      <c r="AW177" s="13" t="s">
        <v>32</v>
      </c>
      <c r="AX177" s="13" t="s">
        <v>71</v>
      </c>
      <c r="AY177" s="199" t="s">
        <v>121</v>
      </c>
    </row>
    <row r="178" spans="1:65" s="13" customFormat="1" ht="11.25">
      <c r="B178" s="188"/>
      <c r="C178" s="189"/>
      <c r="D178" s="190" t="s">
        <v>131</v>
      </c>
      <c r="E178" s="191" t="s">
        <v>19</v>
      </c>
      <c r="F178" s="192" t="s">
        <v>325</v>
      </c>
      <c r="G178" s="189"/>
      <c r="H178" s="193">
        <v>183.48</v>
      </c>
      <c r="I178" s="194"/>
      <c r="J178" s="189"/>
      <c r="K178" s="189"/>
      <c r="L178" s="195"/>
      <c r="M178" s="196"/>
      <c r="N178" s="197"/>
      <c r="O178" s="197"/>
      <c r="P178" s="197"/>
      <c r="Q178" s="197"/>
      <c r="R178" s="197"/>
      <c r="S178" s="197"/>
      <c r="T178" s="198"/>
      <c r="AT178" s="199" t="s">
        <v>131</v>
      </c>
      <c r="AU178" s="199" t="s">
        <v>81</v>
      </c>
      <c r="AV178" s="13" t="s">
        <v>81</v>
      </c>
      <c r="AW178" s="13" t="s">
        <v>32</v>
      </c>
      <c r="AX178" s="13" t="s">
        <v>71</v>
      </c>
      <c r="AY178" s="199" t="s">
        <v>121</v>
      </c>
    </row>
    <row r="179" spans="1:65" s="13" customFormat="1" ht="11.25">
      <c r="B179" s="188"/>
      <c r="C179" s="189"/>
      <c r="D179" s="190" t="s">
        <v>131</v>
      </c>
      <c r="E179" s="191" t="s">
        <v>19</v>
      </c>
      <c r="F179" s="192" t="s">
        <v>326</v>
      </c>
      <c r="G179" s="189"/>
      <c r="H179" s="193">
        <v>4.8739999999999997</v>
      </c>
      <c r="I179" s="194"/>
      <c r="J179" s="189"/>
      <c r="K179" s="189"/>
      <c r="L179" s="195"/>
      <c r="M179" s="196"/>
      <c r="N179" s="197"/>
      <c r="O179" s="197"/>
      <c r="P179" s="197"/>
      <c r="Q179" s="197"/>
      <c r="R179" s="197"/>
      <c r="S179" s="197"/>
      <c r="T179" s="198"/>
      <c r="AT179" s="199" t="s">
        <v>131</v>
      </c>
      <c r="AU179" s="199" t="s">
        <v>81</v>
      </c>
      <c r="AV179" s="13" t="s">
        <v>81</v>
      </c>
      <c r="AW179" s="13" t="s">
        <v>32</v>
      </c>
      <c r="AX179" s="13" t="s">
        <v>71</v>
      </c>
      <c r="AY179" s="199" t="s">
        <v>121</v>
      </c>
    </row>
    <row r="180" spans="1:65" s="13" customFormat="1" ht="11.25">
      <c r="B180" s="188"/>
      <c r="C180" s="189"/>
      <c r="D180" s="190" t="s">
        <v>131</v>
      </c>
      <c r="E180" s="191" t="s">
        <v>19</v>
      </c>
      <c r="F180" s="192" t="s">
        <v>327</v>
      </c>
      <c r="G180" s="189"/>
      <c r="H180" s="193">
        <v>4.8120000000000003</v>
      </c>
      <c r="I180" s="194"/>
      <c r="J180" s="189"/>
      <c r="K180" s="189"/>
      <c r="L180" s="195"/>
      <c r="M180" s="196"/>
      <c r="N180" s="197"/>
      <c r="O180" s="197"/>
      <c r="P180" s="197"/>
      <c r="Q180" s="197"/>
      <c r="R180" s="197"/>
      <c r="S180" s="197"/>
      <c r="T180" s="198"/>
      <c r="AT180" s="199" t="s">
        <v>131</v>
      </c>
      <c r="AU180" s="199" t="s">
        <v>81</v>
      </c>
      <c r="AV180" s="13" t="s">
        <v>81</v>
      </c>
      <c r="AW180" s="13" t="s">
        <v>32</v>
      </c>
      <c r="AX180" s="13" t="s">
        <v>71</v>
      </c>
      <c r="AY180" s="199" t="s">
        <v>121</v>
      </c>
    </row>
    <row r="181" spans="1:65" s="15" customFormat="1" ht="11.25">
      <c r="B181" s="222"/>
      <c r="C181" s="223"/>
      <c r="D181" s="190" t="s">
        <v>131</v>
      </c>
      <c r="E181" s="224" t="s">
        <v>19</v>
      </c>
      <c r="F181" s="225" t="s">
        <v>197</v>
      </c>
      <c r="G181" s="223"/>
      <c r="H181" s="226">
        <v>353.38400000000001</v>
      </c>
      <c r="I181" s="227"/>
      <c r="J181" s="223"/>
      <c r="K181" s="223"/>
      <c r="L181" s="228"/>
      <c r="M181" s="229"/>
      <c r="N181" s="230"/>
      <c r="O181" s="230"/>
      <c r="P181" s="230"/>
      <c r="Q181" s="230"/>
      <c r="R181" s="230"/>
      <c r="S181" s="230"/>
      <c r="T181" s="231"/>
      <c r="AT181" s="232" t="s">
        <v>131</v>
      </c>
      <c r="AU181" s="232" t="s">
        <v>81</v>
      </c>
      <c r="AV181" s="15" t="s">
        <v>136</v>
      </c>
      <c r="AW181" s="15" t="s">
        <v>32</v>
      </c>
      <c r="AX181" s="15" t="s">
        <v>79</v>
      </c>
      <c r="AY181" s="232" t="s">
        <v>121</v>
      </c>
    </row>
    <row r="182" spans="1:65" s="2" customFormat="1" ht="44.25" customHeight="1">
      <c r="A182" s="35"/>
      <c r="B182" s="36"/>
      <c r="C182" s="174" t="s">
        <v>328</v>
      </c>
      <c r="D182" s="174" t="s">
        <v>124</v>
      </c>
      <c r="E182" s="176" t="s">
        <v>329</v>
      </c>
      <c r="F182" s="177" t="s">
        <v>330</v>
      </c>
      <c r="G182" s="178" t="s">
        <v>185</v>
      </c>
      <c r="H182" s="179">
        <v>193.166</v>
      </c>
      <c r="I182" s="180"/>
      <c r="J182" s="181">
        <f>ROUND(I182*H182,2)</f>
        <v>0</v>
      </c>
      <c r="K182" s="177" t="s">
        <v>128</v>
      </c>
      <c r="L182" s="40"/>
      <c r="M182" s="182" t="s">
        <v>19</v>
      </c>
      <c r="N182" s="183" t="s">
        <v>42</v>
      </c>
      <c r="O182" s="65"/>
      <c r="P182" s="184">
        <f>O182*H182</f>
        <v>0</v>
      </c>
      <c r="Q182" s="184">
        <v>0</v>
      </c>
      <c r="R182" s="184">
        <f>Q182*H182</f>
        <v>0</v>
      </c>
      <c r="S182" s="184">
        <v>0</v>
      </c>
      <c r="T182" s="185">
        <f>S182*H182</f>
        <v>0</v>
      </c>
      <c r="U182" s="35"/>
      <c r="V182" s="35"/>
      <c r="W182" s="35"/>
      <c r="X182" s="35"/>
      <c r="Y182" s="35"/>
      <c r="Z182" s="35"/>
      <c r="AA182" s="35"/>
      <c r="AB182" s="35"/>
      <c r="AC182" s="35"/>
      <c r="AD182" s="35"/>
      <c r="AE182" s="35"/>
      <c r="AR182" s="186" t="s">
        <v>136</v>
      </c>
      <c r="AT182" s="186" t="s">
        <v>124</v>
      </c>
      <c r="AU182" s="186" t="s">
        <v>81</v>
      </c>
      <c r="AY182" s="18" t="s">
        <v>121</v>
      </c>
      <c r="BE182" s="187">
        <f>IF(N182="základní",J182,0)</f>
        <v>0</v>
      </c>
      <c r="BF182" s="187">
        <f>IF(N182="snížená",J182,0)</f>
        <v>0</v>
      </c>
      <c r="BG182" s="187">
        <f>IF(N182="zákl. přenesená",J182,0)</f>
        <v>0</v>
      </c>
      <c r="BH182" s="187">
        <f>IF(N182="sníž. přenesená",J182,0)</f>
        <v>0</v>
      </c>
      <c r="BI182" s="187">
        <f>IF(N182="nulová",J182,0)</f>
        <v>0</v>
      </c>
      <c r="BJ182" s="18" t="s">
        <v>79</v>
      </c>
      <c r="BK182" s="187">
        <f>ROUND(I182*H182,2)</f>
        <v>0</v>
      </c>
      <c r="BL182" s="18" t="s">
        <v>136</v>
      </c>
      <c r="BM182" s="186" t="s">
        <v>331</v>
      </c>
    </row>
    <row r="183" spans="1:65" s="13" customFormat="1" ht="11.25">
      <c r="B183" s="188"/>
      <c r="C183" s="189"/>
      <c r="D183" s="190" t="s">
        <v>131</v>
      </c>
      <c r="E183" s="191" t="s">
        <v>19</v>
      </c>
      <c r="F183" s="192" t="s">
        <v>332</v>
      </c>
      <c r="G183" s="189"/>
      <c r="H183" s="193">
        <v>183.48</v>
      </c>
      <c r="I183" s="194"/>
      <c r="J183" s="189"/>
      <c r="K183" s="189"/>
      <c r="L183" s="195"/>
      <c r="M183" s="196"/>
      <c r="N183" s="197"/>
      <c r="O183" s="197"/>
      <c r="P183" s="197"/>
      <c r="Q183" s="197"/>
      <c r="R183" s="197"/>
      <c r="S183" s="197"/>
      <c r="T183" s="198"/>
      <c r="AT183" s="199" t="s">
        <v>131</v>
      </c>
      <c r="AU183" s="199" t="s">
        <v>81</v>
      </c>
      <c r="AV183" s="13" t="s">
        <v>81</v>
      </c>
      <c r="AW183" s="13" t="s">
        <v>32</v>
      </c>
      <c r="AX183" s="13" t="s">
        <v>71</v>
      </c>
      <c r="AY183" s="199" t="s">
        <v>121</v>
      </c>
    </row>
    <row r="184" spans="1:65" s="13" customFormat="1" ht="11.25">
      <c r="B184" s="188"/>
      <c r="C184" s="189"/>
      <c r="D184" s="190" t="s">
        <v>131</v>
      </c>
      <c r="E184" s="191" t="s">
        <v>19</v>
      </c>
      <c r="F184" s="192" t="s">
        <v>333</v>
      </c>
      <c r="G184" s="189"/>
      <c r="H184" s="193">
        <v>4.8120000000000003</v>
      </c>
      <c r="I184" s="194"/>
      <c r="J184" s="189"/>
      <c r="K184" s="189"/>
      <c r="L184" s="195"/>
      <c r="M184" s="196"/>
      <c r="N184" s="197"/>
      <c r="O184" s="197"/>
      <c r="P184" s="197"/>
      <c r="Q184" s="197"/>
      <c r="R184" s="197"/>
      <c r="S184" s="197"/>
      <c r="T184" s="198"/>
      <c r="AT184" s="199" t="s">
        <v>131</v>
      </c>
      <c r="AU184" s="199" t="s">
        <v>81</v>
      </c>
      <c r="AV184" s="13" t="s">
        <v>81</v>
      </c>
      <c r="AW184" s="13" t="s">
        <v>32</v>
      </c>
      <c r="AX184" s="13" t="s">
        <v>71</v>
      </c>
      <c r="AY184" s="199" t="s">
        <v>121</v>
      </c>
    </row>
    <row r="185" spans="1:65" s="13" customFormat="1" ht="11.25">
      <c r="B185" s="188"/>
      <c r="C185" s="189"/>
      <c r="D185" s="190" t="s">
        <v>131</v>
      </c>
      <c r="E185" s="191" t="s">
        <v>19</v>
      </c>
      <c r="F185" s="192" t="s">
        <v>334</v>
      </c>
      <c r="G185" s="189"/>
      <c r="H185" s="193">
        <v>4.8739999999999997</v>
      </c>
      <c r="I185" s="194"/>
      <c r="J185" s="189"/>
      <c r="K185" s="189"/>
      <c r="L185" s="195"/>
      <c r="M185" s="196"/>
      <c r="N185" s="197"/>
      <c r="O185" s="197"/>
      <c r="P185" s="197"/>
      <c r="Q185" s="197"/>
      <c r="R185" s="197"/>
      <c r="S185" s="197"/>
      <c r="T185" s="198"/>
      <c r="AT185" s="199" t="s">
        <v>131</v>
      </c>
      <c r="AU185" s="199" t="s">
        <v>81</v>
      </c>
      <c r="AV185" s="13" t="s">
        <v>81</v>
      </c>
      <c r="AW185" s="13" t="s">
        <v>32</v>
      </c>
      <c r="AX185" s="13" t="s">
        <v>71</v>
      </c>
      <c r="AY185" s="199" t="s">
        <v>121</v>
      </c>
    </row>
    <row r="186" spans="1:65" s="15" customFormat="1" ht="11.25">
      <c r="B186" s="222"/>
      <c r="C186" s="223"/>
      <c r="D186" s="190" t="s">
        <v>131</v>
      </c>
      <c r="E186" s="224" t="s">
        <v>19</v>
      </c>
      <c r="F186" s="225" t="s">
        <v>197</v>
      </c>
      <c r="G186" s="223"/>
      <c r="H186" s="226">
        <v>193.166</v>
      </c>
      <c r="I186" s="227"/>
      <c r="J186" s="223"/>
      <c r="K186" s="223"/>
      <c r="L186" s="228"/>
      <c r="M186" s="229"/>
      <c r="N186" s="230"/>
      <c r="O186" s="230"/>
      <c r="P186" s="230"/>
      <c r="Q186" s="230"/>
      <c r="R186" s="230"/>
      <c r="S186" s="230"/>
      <c r="T186" s="231"/>
      <c r="AT186" s="232" t="s">
        <v>131</v>
      </c>
      <c r="AU186" s="232" t="s">
        <v>81</v>
      </c>
      <c r="AV186" s="15" t="s">
        <v>136</v>
      </c>
      <c r="AW186" s="15" t="s">
        <v>32</v>
      </c>
      <c r="AX186" s="15" t="s">
        <v>79</v>
      </c>
      <c r="AY186" s="232" t="s">
        <v>121</v>
      </c>
    </row>
    <row r="187" spans="1:65" s="2" customFormat="1" ht="24.2" customHeight="1">
      <c r="A187" s="35"/>
      <c r="B187" s="36"/>
      <c r="C187" s="174" t="s">
        <v>335</v>
      </c>
      <c r="D187" s="174" t="s">
        <v>124</v>
      </c>
      <c r="E187" s="176" t="s">
        <v>336</v>
      </c>
      <c r="F187" s="177" t="s">
        <v>337</v>
      </c>
      <c r="G187" s="178" t="s">
        <v>185</v>
      </c>
      <c r="H187" s="179">
        <v>353.38400000000001</v>
      </c>
      <c r="I187" s="180"/>
      <c r="J187" s="181">
        <f>ROUND(I187*H187,2)</f>
        <v>0</v>
      </c>
      <c r="K187" s="177" t="s">
        <v>128</v>
      </c>
      <c r="L187" s="40"/>
      <c r="M187" s="182" t="s">
        <v>19</v>
      </c>
      <c r="N187" s="183" t="s">
        <v>42</v>
      </c>
      <c r="O187" s="65"/>
      <c r="P187" s="184">
        <f>O187*H187</f>
        <v>0</v>
      </c>
      <c r="Q187" s="184">
        <v>0</v>
      </c>
      <c r="R187" s="184">
        <f>Q187*H187</f>
        <v>0</v>
      </c>
      <c r="S187" s="184">
        <v>0</v>
      </c>
      <c r="T187" s="185">
        <f>S187*H187</f>
        <v>0</v>
      </c>
      <c r="U187" s="35"/>
      <c r="V187" s="35"/>
      <c r="W187" s="35"/>
      <c r="X187" s="35"/>
      <c r="Y187" s="35"/>
      <c r="Z187" s="35"/>
      <c r="AA187" s="35"/>
      <c r="AB187" s="35"/>
      <c r="AC187" s="35"/>
      <c r="AD187" s="35"/>
      <c r="AE187" s="35"/>
      <c r="AR187" s="186" t="s">
        <v>136</v>
      </c>
      <c r="AT187" s="186" t="s">
        <v>124</v>
      </c>
      <c r="AU187" s="186" t="s">
        <v>81</v>
      </c>
      <c r="AY187" s="18" t="s">
        <v>121</v>
      </c>
      <c r="BE187" s="187">
        <f>IF(N187="základní",J187,0)</f>
        <v>0</v>
      </c>
      <c r="BF187" s="187">
        <f>IF(N187="snížená",J187,0)</f>
        <v>0</v>
      </c>
      <c r="BG187" s="187">
        <f>IF(N187="zákl. přenesená",J187,0)</f>
        <v>0</v>
      </c>
      <c r="BH187" s="187">
        <f>IF(N187="sníž. přenesená",J187,0)</f>
        <v>0</v>
      </c>
      <c r="BI187" s="187">
        <f>IF(N187="nulová",J187,0)</f>
        <v>0</v>
      </c>
      <c r="BJ187" s="18" t="s">
        <v>79</v>
      </c>
      <c r="BK187" s="187">
        <f>ROUND(I187*H187,2)</f>
        <v>0</v>
      </c>
      <c r="BL187" s="18" t="s">
        <v>136</v>
      </c>
      <c r="BM187" s="186" t="s">
        <v>338</v>
      </c>
    </row>
    <row r="188" spans="1:65" s="13" customFormat="1" ht="11.25">
      <c r="B188" s="188"/>
      <c r="C188" s="189"/>
      <c r="D188" s="190" t="s">
        <v>131</v>
      </c>
      <c r="E188" s="191" t="s">
        <v>19</v>
      </c>
      <c r="F188" s="192" t="s">
        <v>339</v>
      </c>
      <c r="G188" s="189"/>
      <c r="H188" s="193">
        <v>160.21799999999999</v>
      </c>
      <c r="I188" s="194"/>
      <c r="J188" s="189"/>
      <c r="K188" s="189"/>
      <c r="L188" s="195"/>
      <c r="M188" s="196"/>
      <c r="N188" s="197"/>
      <c r="O188" s="197"/>
      <c r="P188" s="197"/>
      <c r="Q188" s="197"/>
      <c r="R188" s="197"/>
      <c r="S188" s="197"/>
      <c r="T188" s="198"/>
      <c r="AT188" s="199" t="s">
        <v>131</v>
      </c>
      <c r="AU188" s="199" t="s">
        <v>81</v>
      </c>
      <c r="AV188" s="13" t="s">
        <v>81</v>
      </c>
      <c r="AW188" s="13" t="s">
        <v>32</v>
      </c>
      <c r="AX188" s="13" t="s">
        <v>71</v>
      </c>
      <c r="AY188" s="199" t="s">
        <v>121</v>
      </c>
    </row>
    <row r="189" spans="1:65" s="13" customFormat="1" ht="11.25">
      <c r="B189" s="188"/>
      <c r="C189" s="189"/>
      <c r="D189" s="190" t="s">
        <v>131</v>
      </c>
      <c r="E189" s="191" t="s">
        <v>19</v>
      </c>
      <c r="F189" s="192" t="s">
        <v>334</v>
      </c>
      <c r="G189" s="189"/>
      <c r="H189" s="193">
        <v>4.8739999999999997</v>
      </c>
      <c r="I189" s="194"/>
      <c r="J189" s="189"/>
      <c r="K189" s="189"/>
      <c r="L189" s="195"/>
      <c r="M189" s="196"/>
      <c r="N189" s="197"/>
      <c r="O189" s="197"/>
      <c r="P189" s="197"/>
      <c r="Q189" s="197"/>
      <c r="R189" s="197"/>
      <c r="S189" s="197"/>
      <c r="T189" s="198"/>
      <c r="AT189" s="199" t="s">
        <v>131</v>
      </c>
      <c r="AU189" s="199" t="s">
        <v>81</v>
      </c>
      <c r="AV189" s="13" t="s">
        <v>81</v>
      </c>
      <c r="AW189" s="13" t="s">
        <v>32</v>
      </c>
      <c r="AX189" s="13" t="s">
        <v>71</v>
      </c>
      <c r="AY189" s="199" t="s">
        <v>121</v>
      </c>
    </row>
    <row r="190" spans="1:65" s="13" customFormat="1" ht="11.25">
      <c r="B190" s="188"/>
      <c r="C190" s="189"/>
      <c r="D190" s="190" t="s">
        <v>131</v>
      </c>
      <c r="E190" s="191" t="s">
        <v>19</v>
      </c>
      <c r="F190" s="192" t="s">
        <v>340</v>
      </c>
      <c r="G190" s="189"/>
      <c r="H190" s="193">
        <v>183.48</v>
      </c>
      <c r="I190" s="194"/>
      <c r="J190" s="189"/>
      <c r="K190" s="189"/>
      <c r="L190" s="195"/>
      <c r="M190" s="196"/>
      <c r="N190" s="197"/>
      <c r="O190" s="197"/>
      <c r="P190" s="197"/>
      <c r="Q190" s="197"/>
      <c r="R190" s="197"/>
      <c r="S190" s="197"/>
      <c r="T190" s="198"/>
      <c r="AT190" s="199" t="s">
        <v>131</v>
      </c>
      <c r="AU190" s="199" t="s">
        <v>81</v>
      </c>
      <c r="AV190" s="13" t="s">
        <v>81</v>
      </c>
      <c r="AW190" s="13" t="s">
        <v>32</v>
      </c>
      <c r="AX190" s="13" t="s">
        <v>71</v>
      </c>
      <c r="AY190" s="199" t="s">
        <v>121</v>
      </c>
    </row>
    <row r="191" spans="1:65" s="13" customFormat="1" ht="11.25">
      <c r="B191" s="188"/>
      <c r="C191" s="189"/>
      <c r="D191" s="190" t="s">
        <v>131</v>
      </c>
      <c r="E191" s="191" t="s">
        <v>19</v>
      </c>
      <c r="F191" s="192" t="s">
        <v>327</v>
      </c>
      <c r="G191" s="189"/>
      <c r="H191" s="193">
        <v>4.8120000000000003</v>
      </c>
      <c r="I191" s="194"/>
      <c r="J191" s="189"/>
      <c r="K191" s="189"/>
      <c r="L191" s="195"/>
      <c r="M191" s="196"/>
      <c r="N191" s="197"/>
      <c r="O191" s="197"/>
      <c r="P191" s="197"/>
      <c r="Q191" s="197"/>
      <c r="R191" s="197"/>
      <c r="S191" s="197"/>
      <c r="T191" s="198"/>
      <c r="AT191" s="199" t="s">
        <v>131</v>
      </c>
      <c r="AU191" s="199" t="s">
        <v>81</v>
      </c>
      <c r="AV191" s="13" t="s">
        <v>81</v>
      </c>
      <c r="AW191" s="13" t="s">
        <v>32</v>
      </c>
      <c r="AX191" s="13" t="s">
        <v>71</v>
      </c>
      <c r="AY191" s="199" t="s">
        <v>121</v>
      </c>
    </row>
    <row r="192" spans="1:65" s="15" customFormat="1" ht="11.25">
      <c r="B192" s="222"/>
      <c r="C192" s="223"/>
      <c r="D192" s="190" t="s">
        <v>131</v>
      </c>
      <c r="E192" s="224" t="s">
        <v>19</v>
      </c>
      <c r="F192" s="225" t="s">
        <v>197</v>
      </c>
      <c r="G192" s="223"/>
      <c r="H192" s="226">
        <v>353.38400000000001</v>
      </c>
      <c r="I192" s="227"/>
      <c r="J192" s="223"/>
      <c r="K192" s="223"/>
      <c r="L192" s="228"/>
      <c r="M192" s="229"/>
      <c r="N192" s="230"/>
      <c r="O192" s="230"/>
      <c r="P192" s="230"/>
      <c r="Q192" s="230"/>
      <c r="R192" s="230"/>
      <c r="S192" s="230"/>
      <c r="T192" s="231"/>
      <c r="AT192" s="232" t="s">
        <v>131</v>
      </c>
      <c r="AU192" s="232" t="s">
        <v>81</v>
      </c>
      <c r="AV192" s="15" t="s">
        <v>136</v>
      </c>
      <c r="AW192" s="15" t="s">
        <v>32</v>
      </c>
      <c r="AX192" s="15" t="s">
        <v>79</v>
      </c>
      <c r="AY192" s="232" t="s">
        <v>121</v>
      </c>
    </row>
    <row r="193" spans="1:65" s="2" customFormat="1" ht="49.15" customHeight="1">
      <c r="A193" s="35"/>
      <c r="B193" s="36"/>
      <c r="C193" s="174" t="s">
        <v>341</v>
      </c>
      <c r="D193" s="174" t="s">
        <v>124</v>
      </c>
      <c r="E193" s="176" t="s">
        <v>342</v>
      </c>
      <c r="F193" s="177" t="s">
        <v>343</v>
      </c>
      <c r="G193" s="178" t="s">
        <v>185</v>
      </c>
      <c r="H193" s="179">
        <v>1130</v>
      </c>
      <c r="I193" s="180"/>
      <c r="J193" s="181">
        <f>ROUND(I193*H193,2)</f>
        <v>0</v>
      </c>
      <c r="K193" s="177" t="s">
        <v>128</v>
      </c>
      <c r="L193" s="40"/>
      <c r="M193" s="182" t="s">
        <v>19</v>
      </c>
      <c r="N193" s="183" t="s">
        <v>42</v>
      </c>
      <c r="O193" s="65"/>
      <c r="P193" s="184">
        <f>O193*H193</f>
        <v>0</v>
      </c>
      <c r="Q193" s="184">
        <v>0</v>
      </c>
      <c r="R193" s="184">
        <f>Q193*H193</f>
        <v>0</v>
      </c>
      <c r="S193" s="184">
        <v>0</v>
      </c>
      <c r="T193" s="185">
        <f>S193*H193</f>
        <v>0</v>
      </c>
      <c r="U193" s="35"/>
      <c r="V193" s="35"/>
      <c r="W193" s="35"/>
      <c r="X193" s="35"/>
      <c r="Y193" s="35"/>
      <c r="Z193" s="35"/>
      <c r="AA193" s="35"/>
      <c r="AB193" s="35"/>
      <c r="AC193" s="35"/>
      <c r="AD193" s="35"/>
      <c r="AE193" s="35"/>
      <c r="AR193" s="186" t="s">
        <v>136</v>
      </c>
      <c r="AT193" s="186" t="s">
        <v>124</v>
      </c>
      <c r="AU193" s="186" t="s">
        <v>81</v>
      </c>
      <c r="AY193" s="18" t="s">
        <v>121</v>
      </c>
      <c r="BE193" s="187">
        <f>IF(N193="základní",J193,0)</f>
        <v>0</v>
      </c>
      <c r="BF193" s="187">
        <f>IF(N193="snížená",J193,0)</f>
        <v>0</v>
      </c>
      <c r="BG193" s="187">
        <f>IF(N193="zákl. přenesená",J193,0)</f>
        <v>0</v>
      </c>
      <c r="BH193" s="187">
        <f>IF(N193="sníž. přenesená",J193,0)</f>
        <v>0</v>
      </c>
      <c r="BI193" s="187">
        <f>IF(N193="nulová",J193,0)</f>
        <v>0</v>
      </c>
      <c r="BJ193" s="18" t="s">
        <v>79</v>
      </c>
      <c r="BK193" s="187">
        <f>ROUND(I193*H193,2)</f>
        <v>0</v>
      </c>
      <c r="BL193" s="18" t="s">
        <v>136</v>
      </c>
      <c r="BM193" s="186" t="s">
        <v>344</v>
      </c>
    </row>
    <row r="194" spans="1:65" s="13" customFormat="1" ht="11.25">
      <c r="B194" s="188"/>
      <c r="C194" s="189"/>
      <c r="D194" s="190" t="s">
        <v>131</v>
      </c>
      <c r="E194" s="191" t="s">
        <v>19</v>
      </c>
      <c r="F194" s="192" t="s">
        <v>345</v>
      </c>
      <c r="G194" s="189"/>
      <c r="H194" s="193">
        <v>1130</v>
      </c>
      <c r="I194" s="194"/>
      <c r="J194" s="189"/>
      <c r="K194" s="189"/>
      <c r="L194" s="195"/>
      <c r="M194" s="196"/>
      <c r="N194" s="197"/>
      <c r="O194" s="197"/>
      <c r="P194" s="197"/>
      <c r="Q194" s="197"/>
      <c r="R194" s="197"/>
      <c r="S194" s="197"/>
      <c r="T194" s="198"/>
      <c r="AT194" s="199" t="s">
        <v>131</v>
      </c>
      <c r="AU194" s="199" t="s">
        <v>81</v>
      </c>
      <c r="AV194" s="13" t="s">
        <v>81</v>
      </c>
      <c r="AW194" s="13" t="s">
        <v>32</v>
      </c>
      <c r="AX194" s="13" t="s">
        <v>79</v>
      </c>
      <c r="AY194" s="199" t="s">
        <v>121</v>
      </c>
    </row>
    <row r="195" spans="1:65" s="2" customFormat="1" ht="44.25" customHeight="1">
      <c r="A195" s="35"/>
      <c r="B195" s="36"/>
      <c r="C195" s="174" t="s">
        <v>346</v>
      </c>
      <c r="D195" s="174" t="s">
        <v>124</v>
      </c>
      <c r="E195" s="176" t="s">
        <v>347</v>
      </c>
      <c r="F195" s="177" t="s">
        <v>348</v>
      </c>
      <c r="G195" s="178" t="s">
        <v>185</v>
      </c>
      <c r="H195" s="179">
        <v>0.34399999999999997</v>
      </c>
      <c r="I195" s="180"/>
      <c r="J195" s="181">
        <f>ROUND(I195*H195,2)</f>
        <v>0</v>
      </c>
      <c r="K195" s="177" t="s">
        <v>128</v>
      </c>
      <c r="L195" s="40"/>
      <c r="M195" s="182" t="s">
        <v>19</v>
      </c>
      <c r="N195" s="183" t="s">
        <v>42</v>
      </c>
      <c r="O195" s="65"/>
      <c r="P195" s="184">
        <f>O195*H195</f>
        <v>0</v>
      </c>
      <c r="Q195" s="184">
        <v>0</v>
      </c>
      <c r="R195" s="184">
        <f>Q195*H195</f>
        <v>0</v>
      </c>
      <c r="S195" s="184">
        <v>0</v>
      </c>
      <c r="T195" s="185">
        <f>S195*H195</f>
        <v>0</v>
      </c>
      <c r="U195" s="35"/>
      <c r="V195" s="35"/>
      <c r="W195" s="35"/>
      <c r="X195" s="35"/>
      <c r="Y195" s="35"/>
      <c r="Z195" s="35"/>
      <c r="AA195" s="35"/>
      <c r="AB195" s="35"/>
      <c r="AC195" s="35"/>
      <c r="AD195" s="35"/>
      <c r="AE195" s="35"/>
      <c r="AR195" s="186" t="s">
        <v>136</v>
      </c>
      <c r="AT195" s="186" t="s">
        <v>124</v>
      </c>
      <c r="AU195" s="186" t="s">
        <v>81</v>
      </c>
      <c r="AY195" s="18" t="s">
        <v>121</v>
      </c>
      <c r="BE195" s="187">
        <f>IF(N195="základní",J195,0)</f>
        <v>0</v>
      </c>
      <c r="BF195" s="187">
        <f>IF(N195="snížená",J195,0)</f>
        <v>0</v>
      </c>
      <c r="BG195" s="187">
        <f>IF(N195="zákl. přenesená",J195,0)</f>
        <v>0</v>
      </c>
      <c r="BH195" s="187">
        <f>IF(N195="sníž. přenesená",J195,0)</f>
        <v>0</v>
      </c>
      <c r="BI195" s="187">
        <f>IF(N195="nulová",J195,0)</f>
        <v>0</v>
      </c>
      <c r="BJ195" s="18" t="s">
        <v>79</v>
      </c>
      <c r="BK195" s="187">
        <f>ROUND(I195*H195,2)</f>
        <v>0</v>
      </c>
      <c r="BL195" s="18" t="s">
        <v>136</v>
      </c>
      <c r="BM195" s="186" t="s">
        <v>349</v>
      </c>
    </row>
    <row r="196" spans="1:65" s="13" customFormat="1" ht="11.25">
      <c r="B196" s="188"/>
      <c r="C196" s="189"/>
      <c r="D196" s="190" t="s">
        <v>131</v>
      </c>
      <c r="E196" s="191" t="s">
        <v>19</v>
      </c>
      <c r="F196" s="192" t="s">
        <v>350</v>
      </c>
      <c r="G196" s="189"/>
      <c r="H196" s="193">
        <v>0.34399999999999997</v>
      </c>
      <c r="I196" s="194"/>
      <c r="J196" s="189"/>
      <c r="K196" s="189"/>
      <c r="L196" s="195"/>
      <c r="M196" s="196"/>
      <c r="N196" s="197"/>
      <c r="O196" s="197"/>
      <c r="P196" s="197"/>
      <c r="Q196" s="197"/>
      <c r="R196" s="197"/>
      <c r="S196" s="197"/>
      <c r="T196" s="198"/>
      <c r="AT196" s="199" t="s">
        <v>131</v>
      </c>
      <c r="AU196" s="199" t="s">
        <v>81</v>
      </c>
      <c r="AV196" s="13" t="s">
        <v>81</v>
      </c>
      <c r="AW196" s="13" t="s">
        <v>32</v>
      </c>
      <c r="AX196" s="13" t="s">
        <v>79</v>
      </c>
      <c r="AY196" s="199" t="s">
        <v>121</v>
      </c>
    </row>
    <row r="197" spans="1:65" s="2" customFormat="1" ht="44.25" customHeight="1">
      <c r="A197" s="35"/>
      <c r="B197" s="36"/>
      <c r="C197" s="174" t="s">
        <v>351</v>
      </c>
      <c r="D197" s="174" t="s">
        <v>124</v>
      </c>
      <c r="E197" s="176" t="s">
        <v>352</v>
      </c>
      <c r="F197" s="177" t="s">
        <v>353</v>
      </c>
      <c r="G197" s="178" t="s">
        <v>135</v>
      </c>
      <c r="H197" s="179">
        <v>5</v>
      </c>
      <c r="I197" s="180"/>
      <c r="J197" s="181">
        <f>ROUND(I197*H197,2)</f>
        <v>0</v>
      </c>
      <c r="K197" s="177" t="s">
        <v>128</v>
      </c>
      <c r="L197" s="40"/>
      <c r="M197" s="182" t="s">
        <v>19</v>
      </c>
      <c r="N197" s="183" t="s">
        <v>42</v>
      </c>
      <c r="O197" s="65"/>
      <c r="P197" s="184">
        <f>O197*H197</f>
        <v>0</v>
      </c>
      <c r="Q197" s="184">
        <v>0</v>
      </c>
      <c r="R197" s="184">
        <f>Q197*H197</f>
        <v>0</v>
      </c>
      <c r="S197" s="184">
        <v>0</v>
      </c>
      <c r="T197" s="185">
        <f>S197*H197</f>
        <v>0</v>
      </c>
      <c r="U197" s="35"/>
      <c r="V197" s="35"/>
      <c r="W197" s="35"/>
      <c r="X197" s="35"/>
      <c r="Y197" s="35"/>
      <c r="Z197" s="35"/>
      <c r="AA197" s="35"/>
      <c r="AB197" s="35"/>
      <c r="AC197" s="35"/>
      <c r="AD197" s="35"/>
      <c r="AE197" s="35"/>
      <c r="AR197" s="186" t="s">
        <v>136</v>
      </c>
      <c r="AT197" s="186" t="s">
        <v>124</v>
      </c>
      <c r="AU197" s="186" t="s">
        <v>81</v>
      </c>
      <c r="AY197" s="18" t="s">
        <v>121</v>
      </c>
      <c r="BE197" s="187">
        <f>IF(N197="základní",J197,0)</f>
        <v>0</v>
      </c>
      <c r="BF197" s="187">
        <f>IF(N197="snížená",J197,0)</f>
        <v>0</v>
      </c>
      <c r="BG197" s="187">
        <f>IF(N197="zákl. přenesená",J197,0)</f>
        <v>0</v>
      </c>
      <c r="BH197" s="187">
        <f>IF(N197="sníž. přenesená",J197,0)</f>
        <v>0</v>
      </c>
      <c r="BI197" s="187">
        <f>IF(N197="nulová",J197,0)</f>
        <v>0</v>
      </c>
      <c r="BJ197" s="18" t="s">
        <v>79</v>
      </c>
      <c r="BK197" s="187">
        <f>ROUND(I197*H197,2)</f>
        <v>0</v>
      </c>
      <c r="BL197" s="18" t="s">
        <v>136</v>
      </c>
      <c r="BM197" s="186" t="s">
        <v>354</v>
      </c>
    </row>
    <row r="198" spans="1:65" s="14" customFormat="1" ht="11.25">
      <c r="B198" s="212"/>
      <c r="C198" s="213"/>
      <c r="D198" s="190" t="s">
        <v>131</v>
      </c>
      <c r="E198" s="214" t="s">
        <v>19</v>
      </c>
      <c r="F198" s="215" t="s">
        <v>355</v>
      </c>
      <c r="G198" s="213"/>
      <c r="H198" s="214" t="s">
        <v>19</v>
      </c>
      <c r="I198" s="216"/>
      <c r="J198" s="213"/>
      <c r="K198" s="213"/>
      <c r="L198" s="217"/>
      <c r="M198" s="218"/>
      <c r="N198" s="219"/>
      <c r="O198" s="219"/>
      <c r="P198" s="219"/>
      <c r="Q198" s="219"/>
      <c r="R198" s="219"/>
      <c r="S198" s="219"/>
      <c r="T198" s="220"/>
      <c r="AT198" s="221" t="s">
        <v>131</v>
      </c>
      <c r="AU198" s="221" t="s">
        <v>81</v>
      </c>
      <c r="AV198" s="14" t="s">
        <v>79</v>
      </c>
      <c r="AW198" s="14" t="s">
        <v>32</v>
      </c>
      <c r="AX198" s="14" t="s">
        <v>71</v>
      </c>
      <c r="AY198" s="221" t="s">
        <v>121</v>
      </c>
    </row>
    <row r="199" spans="1:65" s="13" customFormat="1" ht="11.25">
      <c r="B199" s="188"/>
      <c r="C199" s="189"/>
      <c r="D199" s="190" t="s">
        <v>131</v>
      </c>
      <c r="E199" s="191" t="s">
        <v>19</v>
      </c>
      <c r="F199" s="192" t="s">
        <v>122</v>
      </c>
      <c r="G199" s="189"/>
      <c r="H199" s="193">
        <v>5</v>
      </c>
      <c r="I199" s="194"/>
      <c r="J199" s="189"/>
      <c r="K199" s="189"/>
      <c r="L199" s="195"/>
      <c r="M199" s="234"/>
      <c r="N199" s="235"/>
      <c r="O199" s="235"/>
      <c r="P199" s="235"/>
      <c r="Q199" s="235"/>
      <c r="R199" s="235"/>
      <c r="S199" s="235"/>
      <c r="T199" s="236"/>
      <c r="AT199" s="199" t="s">
        <v>131</v>
      </c>
      <c r="AU199" s="199" t="s">
        <v>81</v>
      </c>
      <c r="AV199" s="13" t="s">
        <v>81</v>
      </c>
      <c r="AW199" s="13" t="s">
        <v>32</v>
      </c>
      <c r="AX199" s="13" t="s">
        <v>79</v>
      </c>
      <c r="AY199" s="199" t="s">
        <v>121</v>
      </c>
    </row>
    <row r="200" spans="1:65" s="2" customFormat="1" ht="6.95" customHeight="1">
      <c r="A200" s="35"/>
      <c r="B200" s="48"/>
      <c r="C200" s="49"/>
      <c r="D200" s="49"/>
      <c r="E200" s="49"/>
      <c r="F200" s="49"/>
      <c r="G200" s="49"/>
      <c r="H200" s="49"/>
      <c r="I200" s="49"/>
      <c r="J200" s="49"/>
      <c r="K200" s="49"/>
      <c r="L200" s="40"/>
      <c r="M200" s="35"/>
      <c r="O200" s="35"/>
      <c r="P200" s="35"/>
      <c r="Q200" s="35"/>
      <c r="R200" s="35"/>
      <c r="S200" s="35"/>
      <c r="T200" s="35"/>
      <c r="U200" s="35"/>
      <c r="V200" s="35"/>
      <c r="W200" s="35"/>
      <c r="X200" s="35"/>
      <c r="Y200" s="35"/>
      <c r="Z200" s="35"/>
      <c r="AA200" s="35"/>
      <c r="AB200" s="35"/>
      <c r="AC200" s="35"/>
      <c r="AD200" s="35"/>
      <c r="AE200" s="35"/>
    </row>
  </sheetData>
  <sheetProtection algorithmName="SHA-512" hashValue="lzsyelX6rNWS58+choXXA4Mz/dRE/wP1EPnWMf7CMDxOvauDhYHWgsdAKKr+mlucwLp6eLWABvRr1LUqx0eIyQ==" saltValue="iDZOvjR38xtBeky9B8xl1qexPJ/kH/cwh2aRZacwpt5BGAHEL6XWB5FEVytmnxP7yu7WJS9bPmjtLB1u78RAHw==" spinCount="100000" sheet="1" objects="1" scenarios="1" formatColumns="0" formatRows="0" autoFilter="0"/>
  <autoFilter ref="C80:K199"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80"/>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5"/>
      <c r="M2" s="365"/>
      <c r="N2" s="365"/>
      <c r="O2" s="365"/>
      <c r="P2" s="365"/>
      <c r="Q2" s="365"/>
      <c r="R2" s="365"/>
      <c r="S2" s="365"/>
      <c r="T2" s="365"/>
      <c r="U2" s="365"/>
      <c r="V2" s="365"/>
      <c r="AT2" s="18" t="s">
        <v>84</v>
      </c>
    </row>
    <row r="3" spans="1:46" s="1" customFormat="1" ht="6.95" customHeight="1">
      <c r="B3" s="102"/>
      <c r="C3" s="103"/>
      <c r="D3" s="103"/>
      <c r="E3" s="103"/>
      <c r="F3" s="103"/>
      <c r="G3" s="103"/>
      <c r="H3" s="103"/>
      <c r="I3" s="103"/>
      <c r="J3" s="103"/>
      <c r="K3" s="103"/>
      <c r="L3" s="21"/>
      <c r="AT3" s="18" t="s">
        <v>81</v>
      </c>
    </row>
    <row r="4" spans="1:46" s="1" customFormat="1" ht="24.95" customHeight="1">
      <c r="B4" s="21"/>
      <c r="D4" s="104" t="s">
        <v>97</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staniční koleje v žst. Ústí n.L západ 2, 2b.SK_OPRAVA Č. 1</v>
      </c>
      <c r="F7" s="367"/>
      <c r="G7" s="367"/>
      <c r="H7" s="367"/>
      <c r="L7" s="21"/>
    </row>
    <row r="8" spans="1:46" s="2" customFormat="1" ht="12" customHeight="1">
      <c r="A8" s="35"/>
      <c r="B8" s="40"/>
      <c r="C8" s="35"/>
      <c r="D8" s="106" t="s">
        <v>98</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356</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26. 10. 2022</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22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33</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34</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35</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72" t="s">
        <v>19</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37</v>
      </c>
      <c r="E30" s="35"/>
      <c r="F30" s="35"/>
      <c r="G30" s="35"/>
      <c r="H30" s="35"/>
      <c r="I30" s="35"/>
      <c r="J30" s="115">
        <f>ROUND(J81,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39</v>
      </c>
      <c r="G32" s="35"/>
      <c r="H32" s="35"/>
      <c r="I32" s="116" t="s">
        <v>38</v>
      </c>
      <c r="J32" s="116" t="s">
        <v>40</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41</v>
      </c>
      <c r="E33" s="106" t="s">
        <v>42</v>
      </c>
      <c r="F33" s="118">
        <f>ROUND((SUM(BE81:BE179)),  2)</f>
        <v>0</v>
      </c>
      <c r="G33" s="35"/>
      <c r="H33" s="35"/>
      <c r="I33" s="119">
        <v>0.21</v>
      </c>
      <c r="J33" s="118">
        <f>ROUND(((SUM(BE81:BE179))*I33),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43</v>
      </c>
      <c r="F34" s="118">
        <f>ROUND((SUM(BF81:BF179)),  2)</f>
        <v>0</v>
      </c>
      <c r="G34" s="35"/>
      <c r="H34" s="35"/>
      <c r="I34" s="119">
        <v>0.15</v>
      </c>
      <c r="J34" s="118">
        <f>ROUND(((SUM(BF81:BF179))*I34),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44</v>
      </c>
      <c r="F35" s="118">
        <f>ROUND((SUM(BG81:BG179)),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45</v>
      </c>
      <c r="F36" s="118">
        <f>ROUND((SUM(BH81:BH179)),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46</v>
      </c>
      <c r="F37" s="118">
        <f>ROUND((SUM(BI81:BI179)),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47</v>
      </c>
      <c r="E39" s="122"/>
      <c r="F39" s="122"/>
      <c r="G39" s="123" t="s">
        <v>48</v>
      </c>
      <c r="H39" s="124" t="s">
        <v>49</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100</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staniční koleje v žst. Ústí n.L západ 2, 2b.SK_OPRAVA Č. 1</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98</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26" t="str">
        <f>E9</f>
        <v>02 - Oprava SK č. 2</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26. 10. 2022</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OŘ Ústí nad Labem</v>
      </c>
      <c r="G54" s="37"/>
      <c r="H54" s="37"/>
      <c r="I54" s="30" t="s">
        <v>31</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33</v>
      </c>
      <c r="J55" s="33" t="str">
        <f>E24</f>
        <v>Tomáš Šrédl</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101</v>
      </c>
      <c r="D57" s="132"/>
      <c r="E57" s="132"/>
      <c r="F57" s="132"/>
      <c r="G57" s="132"/>
      <c r="H57" s="132"/>
      <c r="I57" s="132"/>
      <c r="J57" s="133" t="s">
        <v>102</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69</v>
      </c>
      <c r="D59" s="37"/>
      <c r="E59" s="37"/>
      <c r="F59" s="37"/>
      <c r="G59" s="37"/>
      <c r="H59" s="37"/>
      <c r="I59" s="37"/>
      <c r="J59" s="78">
        <f>J81</f>
        <v>0</v>
      </c>
      <c r="K59" s="37"/>
      <c r="L59" s="107"/>
      <c r="S59" s="35"/>
      <c r="T59" s="35"/>
      <c r="U59" s="35"/>
      <c r="V59" s="35"/>
      <c r="W59" s="35"/>
      <c r="X59" s="35"/>
      <c r="Y59" s="35"/>
      <c r="Z59" s="35"/>
      <c r="AA59" s="35"/>
      <c r="AB59" s="35"/>
      <c r="AC59" s="35"/>
      <c r="AD59" s="35"/>
      <c r="AE59" s="35"/>
      <c r="AU59" s="18" t="s">
        <v>103</v>
      </c>
    </row>
    <row r="60" spans="1:47" s="9" customFormat="1" ht="24.95" customHeight="1">
      <c r="B60" s="135"/>
      <c r="C60" s="136"/>
      <c r="D60" s="137" t="s">
        <v>104</v>
      </c>
      <c r="E60" s="138"/>
      <c r="F60" s="138"/>
      <c r="G60" s="138"/>
      <c r="H60" s="138"/>
      <c r="I60" s="138"/>
      <c r="J60" s="139">
        <f>J82</f>
        <v>0</v>
      </c>
      <c r="K60" s="136"/>
      <c r="L60" s="140"/>
    </row>
    <row r="61" spans="1:47" s="10" customFormat="1" ht="19.899999999999999" customHeight="1">
      <c r="B61" s="141"/>
      <c r="C61" s="142"/>
      <c r="D61" s="143" t="s">
        <v>105</v>
      </c>
      <c r="E61" s="144"/>
      <c r="F61" s="144"/>
      <c r="G61" s="144"/>
      <c r="H61" s="144"/>
      <c r="I61" s="144"/>
      <c r="J61" s="145">
        <f>J83</f>
        <v>0</v>
      </c>
      <c r="K61" s="142"/>
      <c r="L61" s="146"/>
    </row>
    <row r="62" spans="1:47" s="2" customFormat="1" ht="21.75" customHeight="1">
      <c r="A62" s="35"/>
      <c r="B62" s="36"/>
      <c r="C62" s="37"/>
      <c r="D62" s="37"/>
      <c r="E62" s="37"/>
      <c r="F62" s="37"/>
      <c r="G62" s="37"/>
      <c r="H62" s="37"/>
      <c r="I62" s="37"/>
      <c r="J62" s="37"/>
      <c r="K62" s="37"/>
      <c r="L62" s="107"/>
      <c r="S62" s="35"/>
      <c r="T62" s="35"/>
      <c r="U62" s="35"/>
      <c r="V62" s="35"/>
      <c r="W62" s="35"/>
      <c r="X62" s="35"/>
      <c r="Y62" s="35"/>
      <c r="Z62" s="35"/>
      <c r="AA62" s="35"/>
      <c r="AB62" s="35"/>
      <c r="AC62" s="35"/>
      <c r="AD62" s="35"/>
      <c r="AE62" s="35"/>
    </row>
    <row r="63" spans="1:47" s="2" customFormat="1" ht="6.95" customHeight="1">
      <c r="A63" s="35"/>
      <c r="B63" s="48"/>
      <c r="C63" s="49"/>
      <c r="D63" s="49"/>
      <c r="E63" s="49"/>
      <c r="F63" s="49"/>
      <c r="G63" s="49"/>
      <c r="H63" s="49"/>
      <c r="I63" s="49"/>
      <c r="J63" s="49"/>
      <c r="K63" s="49"/>
      <c r="L63" s="107"/>
      <c r="S63" s="35"/>
      <c r="T63" s="35"/>
      <c r="U63" s="35"/>
      <c r="V63" s="35"/>
      <c r="W63" s="35"/>
      <c r="X63" s="35"/>
      <c r="Y63" s="35"/>
      <c r="Z63" s="35"/>
      <c r="AA63" s="35"/>
      <c r="AB63" s="35"/>
      <c r="AC63" s="35"/>
      <c r="AD63" s="35"/>
      <c r="AE63" s="35"/>
    </row>
    <row r="67" spans="1:31" s="2" customFormat="1" ht="6.95" customHeight="1">
      <c r="A67" s="35"/>
      <c r="B67" s="50"/>
      <c r="C67" s="51"/>
      <c r="D67" s="51"/>
      <c r="E67" s="51"/>
      <c r="F67" s="51"/>
      <c r="G67" s="51"/>
      <c r="H67" s="51"/>
      <c r="I67" s="51"/>
      <c r="J67" s="51"/>
      <c r="K67" s="51"/>
      <c r="L67" s="107"/>
      <c r="S67" s="35"/>
      <c r="T67" s="35"/>
      <c r="U67" s="35"/>
      <c r="V67" s="35"/>
      <c r="W67" s="35"/>
      <c r="X67" s="35"/>
      <c r="Y67" s="35"/>
      <c r="Z67" s="35"/>
      <c r="AA67" s="35"/>
      <c r="AB67" s="35"/>
      <c r="AC67" s="35"/>
      <c r="AD67" s="35"/>
      <c r="AE67" s="35"/>
    </row>
    <row r="68" spans="1:31" s="2" customFormat="1" ht="24.95" customHeight="1">
      <c r="A68" s="35"/>
      <c r="B68" s="36"/>
      <c r="C68" s="24" t="s">
        <v>106</v>
      </c>
      <c r="D68" s="37"/>
      <c r="E68" s="37"/>
      <c r="F68" s="37"/>
      <c r="G68" s="37"/>
      <c r="H68" s="37"/>
      <c r="I68" s="37"/>
      <c r="J68" s="37"/>
      <c r="K68" s="37"/>
      <c r="L68" s="107"/>
      <c r="S68" s="35"/>
      <c r="T68" s="35"/>
      <c r="U68" s="35"/>
      <c r="V68" s="35"/>
      <c r="W68" s="35"/>
      <c r="X68" s="35"/>
      <c r="Y68" s="35"/>
      <c r="Z68" s="35"/>
      <c r="AA68" s="35"/>
      <c r="AB68" s="35"/>
      <c r="AC68" s="35"/>
      <c r="AD68" s="35"/>
      <c r="AE68" s="35"/>
    </row>
    <row r="69" spans="1:31" s="2" customFormat="1" ht="6.95" customHeight="1">
      <c r="A69" s="35"/>
      <c r="B69" s="36"/>
      <c r="C69" s="37"/>
      <c r="D69" s="37"/>
      <c r="E69" s="37"/>
      <c r="F69" s="37"/>
      <c r="G69" s="37"/>
      <c r="H69" s="37"/>
      <c r="I69" s="37"/>
      <c r="J69" s="37"/>
      <c r="K69" s="37"/>
      <c r="L69" s="107"/>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07"/>
      <c r="S70" s="35"/>
      <c r="T70" s="35"/>
      <c r="U70" s="35"/>
      <c r="V70" s="35"/>
      <c r="W70" s="35"/>
      <c r="X70" s="35"/>
      <c r="Y70" s="35"/>
      <c r="Z70" s="35"/>
      <c r="AA70" s="35"/>
      <c r="AB70" s="35"/>
      <c r="AC70" s="35"/>
      <c r="AD70" s="35"/>
      <c r="AE70" s="35"/>
    </row>
    <row r="71" spans="1:31" s="2" customFormat="1" ht="16.5" customHeight="1">
      <c r="A71" s="35"/>
      <c r="B71" s="36"/>
      <c r="C71" s="37"/>
      <c r="D71" s="37"/>
      <c r="E71" s="373" t="str">
        <f>E7</f>
        <v>Oprava staniční koleje v žst. Ústí n.L západ 2, 2b.SK_OPRAVA Č. 1</v>
      </c>
      <c r="F71" s="374"/>
      <c r="G71" s="374"/>
      <c r="H71" s="374"/>
      <c r="I71" s="37"/>
      <c r="J71" s="37"/>
      <c r="K71" s="37"/>
      <c r="L71" s="107"/>
      <c r="S71" s="35"/>
      <c r="T71" s="35"/>
      <c r="U71" s="35"/>
      <c r="V71" s="35"/>
      <c r="W71" s="35"/>
      <c r="X71" s="35"/>
      <c r="Y71" s="35"/>
      <c r="Z71" s="35"/>
      <c r="AA71" s="35"/>
      <c r="AB71" s="35"/>
      <c r="AC71" s="35"/>
      <c r="AD71" s="35"/>
      <c r="AE71" s="35"/>
    </row>
    <row r="72" spans="1:31" s="2" customFormat="1" ht="12" customHeight="1">
      <c r="A72" s="35"/>
      <c r="B72" s="36"/>
      <c r="C72" s="30" t="s">
        <v>98</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16.5" customHeight="1">
      <c r="A73" s="35"/>
      <c r="B73" s="36"/>
      <c r="C73" s="37"/>
      <c r="D73" s="37"/>
      <c r="E73" s="326" t="str">
        <f>E9</f>
        <v>02 - Oprava SK č. 2</v>
      </c>
      <c r="F73" s="375"/>
      <c r="G73" s="375"/>
      <c r="H73" s="375"/>
      <c r="I73" s="37"/>
      <c r="J73" s="37"/>
      <c r="K73" s="37"/>
      <c r="L73" s="10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 xml:space="preserve"> </v>
      </c>
      <c r="G75" s="37"/>
      <c r="H75" s="37"/>
      <c r="I75" s="30" t="s">
        <v>23</v>
      </c>
      <c r="J75" s="60" t="str">
        <f>IF(J12="","",J12)</f>
        <v>26. 10. 2022</v>
      </c>
      <c r="K75" s="37"/>
      <c r="L75" s="10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5.2" customHeight="1">
      <c r="A77" s="35"/>
      <c r="B77" s="36"/>
      <c r="C77" s="30" t="s">
        <v>25</v>
      </c>
      <c r="D77" s="37"/>
      <c r="E77" s="37"/>
      <c r="F77" s="28" t="str">
        <f>E15</f>
        <v>OŘ Ústí nad Labem</v>
      </c>
      <c r="G77" s="37"/>
      <c r="H77" s="37"/>
      <c r="I77" s="30" t="s">
        <v>31</v>
      </c>
      <c r="J77" s="33" t="str">
        <f>E21</f>
        <v xml:space="preserve"> </v>
      </c>
      <c r="K77" s="37"/>
      <c r="L77" s="107"/>
      <c r="S77" s="35"/>
      <c r="T77" s="35"/>
      <c r="U77" s="35"/>
      <c r="V77" s="35"/>
      <c r="W77" s="35"/>
      <c r="X77" s="35"/>
      <c r="Y77" s="35"/>
      <c r="Z77" s="35"/>
      <c r="AA77" s="35"/>
      <c r="AB77" s="35"/>
      <c r="AC77" s="35"/>
      <c r="AD77" s="35"/>
      <c r="AE77" s="35"/>
    </row>
    <row r="78" spans="1:31" s="2" customFormat="1" ht="15.2" customHeight="1">
      <c r="A78" s="35"/>
      <c r="B78" s="36"/>
      <c r="C78" s="30" t="s">
        <v>29</v>
      </c>
      <c r="D78" s="37"/>
      <c r="E78" s="37"/>
      <c r="F78" s="28" t="str">
        <f>IF(E18="","",E18)</f>
        <v>Vyplň údaj</v>
      </c>
      <c r="G78" s="37"/>
      <c r="H78" s="37"/>
      <c r="I78" s="30" t="s">
        <v>33</v>
      </c>
      <c r="J78" s="33" t="str">
        <f>E24</f>
        <v>Tomáš Šrédl</v>
      </c>
      <c r="K78" s="37"/>
      <c r="L78" s="107"/>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11" customFormat="1" ht="29.25" customHeight="1">
      <c r="A80" s="147"/>
      <c r="B80" s="148"/>
      <c r="C80" s="149" t="s">
        <v>107</v>
      </c>
      <c r="D80" s="150" t="s">
        <v>56</v>
      </c>
      <c r="E80" s="150" t="s">
        <v>52</v>
      </c>
      <c r="F80" s="150" t="s">
        <v>53</v>
      </c>
      <c r="G80" s="150" t="s">
        <v>108</v>
      </c>
      <c r="H80" s="150" t="s">
        <v>109</v>
      </c>
      <c r="I80" s="150" t="s">
        <v>110</v>
      </c>
      <c r="J80" s="150" t="s">
        <v>102</v>
      </c>
      <c r="K80" s="151" t="s">
        <v>111</v>
      </c>
      <c r="L80" s="152"/>
      <c r="M80" s="69" t="s">
        <v>19</v>
      </c>
      <c r="N80" s="70" t="s">
        <v>41</v>
      </c>
      <c r="O80" s="70" t="s">
        <v>112</v>
      </c>
      <c r="P80" s="70" t="s">
        <v>113</v>
      </c>
      <c r="Q80" s="70" t="s">
        <v>114</v>
      </c>
      <c r="R80" s="70" t="s">
        <v>115</v>
      </c>
      <c r="S80" s="70" t="s">
        <v>116</v>
      </c>
      <c r="T80" s="71" t="s">
        <v>117</v>
      </c>
      <c r="U80" s="147"/>
      <c r="V80" s="147"/>
      <c r="W80" s="147"/>
      <c r="X80" s="147"/>
      <c r="Y80" s="147"/>
      <c r="Z80" s="147"/>
      <c r="AA80" s="147"/>
      <c r="AB80" s="147"/>
      <c r="AC80" s="147"/>
      <c r="AD80" s="147"/>
      <c r="AE80" s="147"/>
    </row>
    <row r="81" spans="1:65" s="2" customFormat="1" ht="22.9" customHeight="1">
      <c r="A81" s="35"/>
      <c r="B81" s="36"/>
      <c r="C81" s="76" t="s">
        <v>118</v>
      </c>
      <c r="D81" s="37"/>
      <c r="E81" s="37"/>
      <c r="F81" s="37"/>
      <c r="G81" s="37"/>
      <c r="H81" s="37"/>
      <c r="I81" s="37"/>
      <c r="J81" s="153">
        <f>BK81</f>
        <v>0</v>
      </c>
      <c r="K81" s="37"/>
      <c r="L81" s="40"/>
      <c r="M81" s="72"/>
      <c r="N81" s="154"/>
      <c r="O81" s="73"/>
      <c r="P81" s="155">
        <f>P82</f>
        <v>0</v>
      </c>
      <c r="Q81" s="73"/>
      <c r="R81" s="155">
        <f>R82</f>
        <v>1397.4300900000001</v>
      </c>
      <c r="S81" s="73"/>
      <c r="T81" s="156">
        <f>T82</f>
        <v>0</v>
      </c>
      <c r="U81" s="35"/>
      <c r="V81" s="35"/>
      <c r="W81" s="35"/>
      <c r="X81" s="35"/>
      <c r="Y81" s="35"/>
      <c r="Z81" s="35"/>
      <c r="AA81" s="35"/>
      <c r="AB81" s="35"/>
      <c r="AC81" s="35"/>
      <c r="AD81" s="35"/>
      <c r="AE81" s="35"/>
      <c r="AT81" s="18" t="s">
        <v>70</v>
      </c>
      <c r="AU81" s="18" t="s">
        <v>103</v>
      </c>
      <c r="BK81" s="157">
        <f>BK82</f>
        <v>0</v>
      </c>
    </row>
    <row r="82" spans="1:65" s="12" customFormat="1" ht="25.9" customHeight="1">
      <c r="B82" s="158"/>
      <c r="C82" s="159"/>
      <c r="D82" s="160" t="s">
        <v>70</v>
      </c>
      <c r="E82" s="161" t="s">
        <v>119</v>
      </c>
      <c r="F82" s="161" t="s">
        <v>120</v>
      </c>
      <c r="G82" s="159"/>
      <c r="H82" s="159"/>
      <c r="I82" s="162"/>
      <c r="J82" s="163">
        <f>BK82</f>
        <v>0</v>
      </c>
      <c r="K82" s="159"/>
      <c r="L82" s="164"/>
      <c r="M82" s="165"/>
      <c r="N82" s="166"/>
      <c r="O82" s="166"/>
      <c r="P82" s="167">
        <f>P83</f>
        <v>0</v>
      </c>
      <c r="Q82" s="166"/>
      <c r="R82" s="167">
        <f>R83</f>
        <v>1397.4300900000001</v>
      </c>
      <c r="S82" s="166"/>
      <c r="T82" s="168">
        <f>T83</f>
        <v>0</v>
      </c>
      <c r="AR82" s="169" t="s">
        <v>79</v>
      </c>
      <c r="AT82" s="170" t="s">
        <v>70</v>
      </c>
      <c r="AU82" s="170" t="s">
        <v>71</v>
      </c>
      <c r="AY82" s="169" t="s">
        <v>121</v>
      </c>
      <c r="BK82" s="171">
        <f>BK83</f>
        <v>0</v>
      </c>
    </row>
    <row r="83" spans="1:65" s="12" customFormat="1" ht="22.9" customHeight="1">
      <c r="B83" s="158"/>
      <c r="C83" s="159"/>
      <c r="D83" s="160" t="s">
        <v>70</v>
      </c>
      <c r="E83" s="172" t="s">
        <v>122</v>
      </c>
      <c r="F83" s="172" t="s">
        <v>123</v>
      </c>
      <c r="G83" s="159"/>
      <c r="H83" s="159"/>
      <c r="I83" s="162"/>
      <c r="J83" s="173">
        <f>BK83</f>
        <v>0</v>
      </c>
      <c r="K83" s="159"/>
      <c r="L83" s="164"/>
      <c r="M83" s="165"/>
      <c r="N83" s="166"/>
      <c r="O83" s="166"/>
      <c r="P83" s="167">
        <f>SUM(P84:P179)</f>
        <v>0</v>
      </c>
      <c r="Q83" s="166"/>
      <c r="R83" s="167">
        <f>SUM(R84:R179)</f>
        <v>1397.4300900000001</v>
      </c>
      <c r="S83" s="166"/>
      <c r="T83" s="168">
        <f>SUM(T84:T179)</f>
        <v>0</v>
      </c>
      <c r="AR83" s="169" t="s">
        <v>79</v>
      </c>
      <c r="AT83" s="170" t="s">
        <v>70</v>
      </c>
      <c r="AU83" s="170" t="s">
        <v>79</v>
      </c>
      <c r="AY83" s="169" t="s">
        <v>121</v>
      </c>
      <c r="BK83" s="171">
        <f>SUM(BK84:BK179)</f>
        <v>0</v>
      </c>
    </row>
    <row r="84" spans="1:65" s="2" customFormat="1" ht="62.65" customHeight="1">
      <c r="A84" s="35"/>
      <c r="B84" s="36"/>
      <c r="C84" s="174" t="s">
        <v>79</v>
      </c>
      <c r="D84" s="174" t="s">
        <v>124</v>
      </c>
      <c r="E84" s="176" t="s">
        <v>357</v>
      </c>
      <c r="F84" s="177" t="s">
        <v>358</v>
      </c>
      <c r="G84" s="178" t="s">
        <v>215</v>
      </c>
      <c r="H84" s="179">
        <v>1390</v>
      </c>
      <c r="I84" s="180"/>
      <c r="J84" s="181">
        <f>ROUND(I84*H84,2)</f>
        <v>0</v>
      </c>
      <c r="K84" s="177" t="s">
        <v>128</v>
      </c>
      <c r="L84" s="40"/>
      <c r="M84" s="182" t="s">
        <v>19</v>
      </c>
      <c r="N84" s="183" t="s">
        <v>42</v>
      </c>
      <c r="O84" s="65"/>
      <c r="P84" s="184">
        <f>O84*H84</f>
        <v>0</v>
      </c>
      <c r="Q84" s="184">
        <v>0</v>
      </c>
      <c r="R84" s="184">
        <f>Q84*H84</f>
        <v>0</v>
      </c>
      <c r="S84" s="184">
        <v>0</v>
      </c>
      <c r="T84" s="185">
        <f>S84*H84</f>
        <v>0</v>
      </c>
      <c r="U84" s="35"/>
      <c r="V84" s="35"/>
      <c r="W84" s="35"/>
      <c r="X84" s="35"/>
      <c r="Y84" s="35"/>
      <c r="Z84" s="35"/>
      <c r="AA84" s="35"/>
      <c r="AB84" s="35"/>
      <c r="AC84" s="35"/>
      <c r="AD84" s="35"/>
      <c r="AE84" s="35"/>
      <c r="AR84" s="186" t="s">
        <v>136</v>
      </c>
      <c r="AT84" s="186" t="s">
        <v>124</v>
      </c>
      <c r="AU84" s="186" t="s">
        <v>81</v>
      </c>
      <c r="AY84" s="18" t="s">
        <v>121</v>
      </c>
      <c r="BE84" s="187">
        <f>IF(N84="základní",J84,0)</f>
        <v>0</v>
      </c>
      <c r="BF84" s="187">
        <f>IF(N84="snížená",J84,0)</f>
        <v>0</v>
      </c>
      <c r="BG84" s="187">
        <f>IF(N84="zákl. přenesená",J84,0)</f>
        <v>0</v>
      </c>
      <c r="BH84" s="187">
        <f>IF(N84="sníž. přenesená",J84,0)</f>
        <v>0</v>
      </c>
      <c r="BI84" s="187">
        <f>IF(N84="nulová",J84,0)</f>
        <v>0</v>
      </c>
      <c r="BJ84" s="18" t="s">
        <v>79</v>
      </c>
      <c r="BK84" s="187">
        <f>ROUND(I84*H84,2)</f>
        <v>0</v>
      </c>
      <c r="BL84" s="18" t="s">
        <v>136</v>
      </c>
      <c r="BM84" s="186" t="s">
        <v>359</v>
      </c>
    </row>
    <row r="85" spans="1:65" s="13" customFormat="1" ht="11.25">
      <c r="B85" s="188"/>
      <c r="C85" s="189"/>
      <c r="D85" s="190" t="s">
        <v>131</v>
      </c>
      <c r="E85" s="191" t="s">
        <v>19</v>
      </c>
      <c r="F85" s="192" t="s">
        <v>360</v>
      </c>
      <c r="G85" s="189"/>
      <c r="H85" s="193">
        <v>1390</v>
      </c>
      <c r="I85" s="194"/>
      <c r="J85" s="189"/>
      <c r="K85" s="189"/>
      <c r="L85" s="195"/>
      <c r="M85" s="196"/>
      <c r="N85" s="197"/>
      <c r="O85" s="197"/>
      <c r="P85" s="197"/>
      <c r="Q85" s="197"/>
      <c r="R85" s="197"/>
      <c r="S85" s="197"/>
      <c r="T85" s="198"/>
      <c r="AT85" s="199" t="s">
        <v>131</v>
      </c>
      <c r="AU85" s="199" t="s">
        <v>81</v>
      </c>
      <c r="AV85" s="13" t="s">
        <v>81</v>
      </c>
      <c r="AW85" s="13" t="s">
        <v>32</v>
      </c>
      <c r="AX85" s="13" t="s">
        <v>79</v>
      </c>
      <c r="AY85" s="199" t="s">
        <v>121</v>
      </c>
    </row>
    <row r="86" spans="1:65" s="2" customFormat="1" ht="24.2" customHeight="1">
      <c r="A86" s="35"/>
      <c r="B86" s="36"/>
      <c r="C86" s="174" t="s">
        <v>81</v>
      </c>
      <c r="D86" s="174" t="s">
        <v>124</v>
      </c>
      <c r="E86" s="176" t="s">
        <v>146</v>
      </c>
      <c r="F86" s="177" t="s">
        <v>147</v>
      </c>
      <c r="G86" s="178" t="s">
        <v>135</v>
      </c>
      <c r="H86" s="179">
        <v>120</v>
      </c>
      <c r="I86" s="180"/>
      <c r="J86" s="181">
        <f>ROUND(I86*H86,2)</f>
        <v>0</v>
      </c>
      <c r="K86" s="177" t="s">
        <v>128</v>
      </c>
      <c r="L86" s="40"/>
      <c r="M86" s="182" t="s">
        <v>19</v>
      </c>
      <c r="N86" s="183" t="s">
        <v>42</v>
      </c>
      <c r="O86" s="65"/>
      <c r="P86" s="184">
        <f>O86*H86</f>
        <v>0</v>
      </c>
      <c r="Q86" s="184">
        <v>0</v>
      </c>
      <c r="R86" s="184">
        <f>Q86*H86</f>
        <v>0</v>
      </c>
      <c r="S86" s="184">
        <v>0</v>
      </c>
      <c r="T86" s="185">
        <f>S86*H86</f>
        <v>0</v>
      </c>
      <c r="U86" s="35"/>
      <c r="V86" s="35"/>
      <c r="W86" s="35"/>
      <c r="X86" s="35"/>
      <c r="Y86" s="35"/>
      <c r="Z86" s="35"/>
      <c r="AA86" s="35"/>
      <c r="AB86" s="35"/>
      <c r="AC86" s="35"/>
      <c r="AD86" s="35"/>
      <c r="AE86" s="35"/>
      <c r="AR86" s="186" t="s">
        <v>136</v>
      </c>
      <c r="AT86" s="186" t="s">
        <v>124</v>
      </c>
      <c r="AU86" s="186" t="s">
        <v>81</v>
      </c>
      <c r="AY86" s="18" t="s">
        <v>121</v>
      </c>
      <c r="BE86" s="187">
        <f>IF(N86="základní",J86,0)</f>
        <v>0</v>
      </c>
      <c r="BF86" s="187">
        <f>IF(N86="snížená",J86,0)</f>
        <v>0</v>
      </c>
      <c r="BG86" s="187">
        <f>IF(N86="zákl. přenesená",J86,0)</f>
        <v>0</v>
      </c>
      <c r="BH86" s="187">
        <f>IF(N86="sníž. přenesená",J86,0)</f>
        <v>0</v>
      </c>
      <c r="BI86" s="187">
        <f>IF(N86="nulová",J86,0)</f>
        <v>0</v>
      </c>
      <c r="BJ86" s="18" t="s">
        <v>79</v>
      </c>
      <c r="BK86" s="187">
        <f>ROUND(I86*H86,2)</f>
        <v>0</v>
      </c>
      <c r="BL86" s="18" t="s">
        <v>136</v>
      </c>
      <c r="BM86" s="186" t="s">
        <v>361</v>
      </c>
    </row>
    <row r="87" spans="1:65" s="2" customFormat="1" ht="16.5" customHeight="1">
      <c r="A87" s="35"/>
      <c r="B87" s="36"/>
      <c r="C87" s="200" t="s">
        <v>139</v>
      </c>
      <c r="D87" s="200" t="s">
        <v>161</v>
      </c>
      <c r="E87" s="201" t="s">
        <v>362</v>
      </c>
      <c r="F87" s="202" t="s">
        <v>363</v>
      </c>
      <c r="G87" s="203" t="s">
        <v>135</v>
      </c>
      <c r="H87" s="204">
        <v>1132</v>
      </c>
      <c r="I87" s="205"/>
      <c r="J87" s="206">
        <f>ROUND(I87*H87,2)</f>
        <v>0</v>
      </c>
      <c r="K87" s="202" t="s">
        <v>128</v>
      </c>
      <c r="L87" s="207"/>
      <c r="M87" s="208" t="s">
        <v>19</v>
      </c>
      <c r="N87" s="209" t="s">
        <v>42</v>
      </c>
      <c r="O87" s="65"/>
      <c r="P87" s="184">
        <f>O87*H87</f>
        <v>0</v>
      </c>
      <c r="Q87" s="184">
        <v>0.32705000000000001</v>
      </c>
      <c r="R87" s="184">
        <f>Q87*H87</f>
        <v>370.22059999999999</v>
      </c>
      <c r="S87" s="184">
        <v>0</v>
      </c>
      <c r="T87" s="185">
        <f>S87*H87</f>
        <v>0</v>
      </c>
      <c r="U87" s="35"/>
      <c r="V87" s="35"/>
      <c r="W87" s="35"/>
      <c r="X87" s="35"/>
      <c r="Y87" s="35"/>
      <c r="Z87" s="35"/>
      <c r="AA87" s="35"/>
      <c r="AB87" s="35"/>
      <c r="AC87" s="35"/>
      <c r="AD87" s="35"/>
      <c r="AE87" s="35"/>
      <c r="AR87" s="186" t="s">
        <v>160</v>
      </c>
      <c r="AT87" s="186" t="s">
        <v>161</v>
      </c>
      <c r="AU87" s="186" t="s">
        <v>81</v>
      </c>
      <c r="AY87" s="18" t="s">
        <v>121</v>
      </c>
      <c r="BE87" s="187">
        <f>IF(N87="základní",J87,0)</f>
        <v>0</v>
      </c>
      <c r="BF87" s="187">
        <f>IF(N87="snížená",J87,0)</f>
        <v>0</v>
      </c>
      <c r="BG87" s="187">
        <f>IF(N87="zákl. přenesená",J87,0)</f>
        <v>0</v>
      </c>
      <c r="BH87" s="187">
        <f>IF(N87="sníž. přenesená",J87,0)</f>
        <v>0</v>
      </c>
      <c r="BI87" s="187">
        <f>IF(N87="nulová",J87,0)</f>
        <v>0</v>
      </c>
      <c r="BJ87" s="18" t="s">
        <v>79</v>
      </c>
      <c r="BK87" s="187">
        <f>ROUND(I87*H87,2)</f>
        <v>0</v>
      </c>
      <c r="BL87" s="18" t="s">
        <v>136</v>
      </c>
      <c r="BM87" s="186" t="s">
        <v>364</v>
      </c>
    </row>
    <row r="88" spans="1:65" s="13" customFormat="1" ht="11.25">
      <c r="B88" s="188"/>
      <c r="C88" s="189"/>
      <c r="D88" s="190" t="s">
        <v>131</v>
      </c>
      <c r="E88" s="191" t="s">
        <v>19</v>
      </c>
      <c r="F88" s="192" t="s">
        <v>365</v>
      </c>
      <c r="G88" s="189"/>
      <c r="H88" s="193">
        <v>1132</v>
      </c>
      <c r="I88" s="194"/>
      <c r="J88" s="189"/>
      <c r="K88" s="189"/>
      <c r="L88" s="195"/>
      <c r="M88" s="196"/>
      <c r="N88" s="197"/>
      <c r="O88" s="197"/>
      <c r="P88" s="197"/>
      <c r="Q88" s="197"/>
      <c r="R88" s="197"/>
      <c r="S88" s="197"/>
      <c r="T88" s="198"/>
      <c r="AT88" s="199" t="s">
        <v>131</v>
      </c>
      <c r="AU88" s="199" t="s">
        <v>81</v>
      </c>
      <c r="AV88" s="13" t="s">
        <v>81</v>
      </c>
      <c r="AW88" s="13" t="s">
        <v>32</v>
      </c>
      <c r="AX88" s="13" t="s">
        <v>79</v>
      </c>
      <c r="AY88" s="199" t="s">
        <v>121</v>
      </c>
    </row>
    <row r="89" spans="1:65" s="2" customFormat="1" ht="16.5" customHeight="1">
      <c r="A89" s="35"/>
      <c r="B89" s="36"/>
      <c r="C89" s="200" t="s">
        <v>136</v>
      </c>
      <c r="D89" s="200" t="s">
        <v>161</v>
      </c>
      <c r="E89" s="201" t="s">
        <v>162</v>
      </c>
      <c r="F89" s="202" t="s">
        <v>163</v>
      </c>
      <c r="G89" s="203" t="s">
        <v>135</v>
      </c>
      <c r="H89" s="204">
        <v>46</v>
      </c>
      <c r="I89" s="205"/>
      <c r="J89" s="206">
        <f>ROUND(I89*H89,2)</f>
        <v>0</v>
      </c>
      <c r="K89" s="202" t="s">
        <v>128</v>
      </c>
      <c r="L89" s="207"/>
      <c r="M89" s="208" t="s">
        <v>19</v>
      </c>
      <c r="N89" s="209" t="s">
        <v>42</v>
      </c>
      <c r="O89" s="65"/>
      <c r="P89" s="184">
        <f>O89*H89</f>
        <v>0</v>
      </c>
      <c r="Q89" s="184">
        <v>2.1000000000000001E-4</v>
      </c>
      <c r="R89" s="184">
        <f>Q89*H89</f>
        <v>9.6600000000000002E-3</v>
      </c>
      <c r="S89" s="184">
        <v>0</v>
      </c>
      <c r="T89" s="185">
        <f>S89*H89</f>
        <v>0</v>
      </c>
      <c r="U89" s="35"/>
      <c r="V89" s="35"/>
      <c r="W89" s="35"/>
      <c r="X89" s="35"/>
      <c r="Y89" s="35"/>
      <c r="Z89" s="35"/>
      <c r="AA89" s="35"/>
      <c r="AB89" s="35"/>
      <c r="AC89" s="35"/>
      <c r="AD89" s="35"/>
      <c r="AE89" s="35"/>
      <c r="AR89" s="186" t="s">
        <v>160</v>
      </c>
      <c r="AT89" s="186" t="s">
        <v>161</v>
      </c>
      <c r="AU89" s="186" t="s">
        <v>81</v>
      </c>
      <c r="AY89" s="18" t="s">
        <v>121</v>
      </c>
      <c r="BE89" s="187">
        <f>IF(N89="základní",J89,0)</f>
        <v>0</v>
      </c>
      <c r="BF89" s="187">
        <f>IF(N89="snížená",J89,0)</f>
        <v>0</v>
      </c>
      <c r="BG89" s="187">
        <f>IF(N89="zákl. přenesená",J89,0)</f>
        <v>0</v>
      </c>
      <c r="BH89" s="187">
        <f>IF(N89="sníž. přenesená",J89,0)</f>
        <v>0</v>
      </c>
      <c r="BI89" s="187">
        <f>IF(N89="nulová",J89,0)</f>
        <v>0</v>
      </c>
      <c r="BJ89" s="18" t="s">
        <v>79</v>
      </c>
      <c r="BK89" s="187">
        <f>ROUND(I89*H89,2)</f>
        <v>0</v>
      </c>
      <c r="BL89" s="18" t="s">
        <v>136</v>
      </c>
      <c r="BM89" s="186" t="s">
        <v>366</v>
      </c>
    </row>
    <row r="90" spans="1:65" s="13" customFormat="1" ht="11.25">
      <c r="B90" s="188"/>
      <c r="C90" s="189"/>
      <c r="D90" s="190" t="s">
        <v>131</v>
      </c>
      <c r="E90" s="191" t="s">
        <v>19</v>
      </c>
      <c r="F90" s="192" t="s">
        <v>367</v>
      </c>
      <c r="G90" s="189"/>
      <c r="H90" s="193">
        <v>46</v>
      </c>
      <c r="I90" s="194"/>
      <c r="J90" s="189"/>
      <c r="K90" s="189"/>
      <c r="L90" s="195"/>
      <c r="M90" s="196"/>
      <c r="N90" s="197"/>
      <c r="O90" s="197"/>
      <c r="P90" s="197"/>
      <c r="Q90" s="197"/>
      <c r="R90" s="197"/>
      <c r="S90" s="197"/>
      <c r="T90" s="198"/>
      <c r="AT90" s="199" t="s">
        <v>131</v>
      </c>
      <c r="AU90" s="199" t="s">
        <v>81</v>
      </c>
      <c r="AV90" s="13" t="s">
        <v>81</v>
      </c>
      <c r="AW90" s="13" t="s">
        <v>32</v>
      </c>
      <c r="AX90" s="13" t="s">
        <v>79</v>
      </c>
      <c r="AY90" s="199" t="s">
        <v>121</v>
      </c>
    </row>
    <row r="91" spans="1:65" s="2" customFormat="1" ht="24.2" customHeight="1">
      <c r="A91" s="35"/>
      <c r="B91" s="36"/>
      <c r="C91" s="174" t="s">
        <v>122</v>
      </c>
      <c r="D91" s="174" t="s">
        <v>124</v>
      </c>
      <c r="E91" s="176" t="s">
        <v>368</v>
      </c>
      <c r="F91" s="177" t="s">
        <v>369</v>
      </c>
      <c r="G91" s="178" t="s">
        <v>135</v>
      </c>
      <c r="H91" s="179">
        <v>1132</v>
      </c>
      <c r="I91" s="180"/>
      <c r="J91" s="181">
        <f>ROUND(I91*H91,2)</f>
        <v>0</v>
      </c>
      <c r="K91" s="177" t="s">
        <v>128</v>
      </c>
      <c r="L91" s="40"/>
      <c r="M91" s="182" t="s">
        <v>19</v>
      </c>
      <c r="N91" s="183" t="s">
        <v>42</v>
      </c>
      <c r="O91" s="65"/>
      <c r="P91" s="184">
        <f>O91*H91</f>
        <v>0</v>
      </c>
      <c r="Q91" s="184">
        <v>0</v>
      </c>
      <c r="R91" s="184">
        <f>Q91*H91</f>
        <v>0</v>
      </c>
      <c r="S91" s="184">
        <v>0</v>
      </c>
      <c r="T91" s="185">
        <f>S91*H91</f>
        <v>0</v>
      </c>
      <c r="U91" s="35"/>
      <c r="V91" s="35"/>
      <c r="W91" s="35"/>
      <c r="X91" s="35"/>
      <c r="Y91" s="35"/>
      <c r="Z91" s="35"/>
      <c r="AA91" s="35"/>
      <c r="AB91" s="35"/>
      <c r="AC91" s="35"/>
      <c r="AD91" s="35"/>
      <c r="AE91" s="35"/>
      <c r="AR91" s="186" t="s">
        <v>136</v>
      </c>
      <c r="AT91" s="186" t="s">
        <v>124</v>
      </c>
      <c r="AU91" s="186" t="s">
        <v>81</v>
      </c>
      <c r="AY91" s="18" t="s">
        <v>121</v>
      </c>
      <c r="BE91" s="187">
        <f>IF(N91="základní",J91,0)</f>
        <v>0</v>
      </c>
      <c r="BF91" s="187">
        <f>IF(N91="snížená",J91,0)</f>
        <v>0</v>
      </c>
      <c r="BG91" s="187">
        <f>IF(N91="zákl. přenesená",J91,0)</f>
        <v>0</v>
      </c>
      <c r="BH91" s="187">
        <f>IF(N91="sníž. přenesená",J91,0)</f>
        <v>0</v>
      </c>
      <c r="BI91" s="187">
        <f>IF(N91="nulová",J91,0)</f>
        <v>0</v>
      </c>
      <c r="BJ91" s="18" t="s">
        <v>79</v>
      </c>
      <c r="BK91" s="187">
        <f>ROUND(I91*H91,2)</f>
        <v>0</v>
      </c>
      <c r="BL91" s="18" t="s">
        <v>136</v>
      </c>
      <c r="BM91" s="186" t="s">
        <v>370</v>
      </c>
    </row>
    <row r="92" spans="1:65" s="13" customFormat="1" ht="11.25">
      <c r="B92" s="188"/>
      <c r="C92" s="189"/>
      <c r="D92" s="190" t="s">
        <v>131</v>
      </c>
      <c r="E92" s="191" t="s">
        <v>19</v>
      </c>
      <c r="F92" s="192" t="s">
        <v>371</v>
      </c>
      <c r="G92" s="189"/>
      <c r="H92" s="193">
        <v>1132</v>
      </c>
      <c r="I92" s="194"/>
      <c r="J92" s="189"/>
      <c r="K92" s="189"/>
      <c r="L92" s="195"/>
      <c r="M92" s="196"/>
      <c r="N92" s="197"/>
      <c r="O92" s="197"/>
      <c r="P92" s="197"/>
      <c r="Q92" s="197"/>
      <c r="R92" s="197"/>
      <c r="S92" s="197"/>
      <c r="T92" s="198"/>
      <c r="AT92" s="199" t="s">
        <v>131</v>
      </c>
      <c r="AU92" s="199" t="s">
        <v>81</v>
      </c>
      <c r="AV92" s="13" t="s">
        <v>81</v>
      </c>
      <c r="AW92" s="13" t="s">
        <v>32</v>
      </c>
      <c r="AX92" s="13" t="s">
        <v>79</v>
      </c>
      <c r="AY92" s="199" t="s">
        <v>121</v>
      </c>
    </row>
    <row r="93" spans="1:65" s="2" customFormat="1" ht="24.2" customHeight="1">
      <c r="A93" s="35"/>
      <c r="B93" s="36"/>
      <c r="C93" s="174" t="s">
        <v>150</v>
      </c>
      <c r="D93" s="174" t="s">
        <v>124</v>
      </c>
      <c r="E93" s="176" t="s">
        <v>156</v>
      </c>
      <c r="F93" s="177" t="s">
        <v>157</v>
      </c>
      <c r="G93" s="178" t="s">
        <v>135</v>
      </c>
      <c r="H93" s="179">
        <v>23</v>
      </c>
      <c r="I93" s="180"/>
      <c r="J93" s="181">
        <f>ROUND(I93*H93,2)</f>
        <v>0</v>
      </c>
      <c r="K93" s="177" t="s">
        <v>128</v>
      </c>
      <c r="L93" s="40"/>
      <c r="M93" s="182" t="s">
        <v>19</v>
      </c>
      <c r="N93" s="183" t="s">
        <v>42</v>
      </c>
      <c r="O93" s="65"/>
      <c r="P93" s="184">
        <f>O93*H93</f>
        <v>0</v>
      </c>
      <c r="Q93" s="184">
        <v>0</v>
      </c>
      <c r="R93" s="184">
        <f>Q93*H93</f>
        <v>0</v>
      </c>
      <c r="S93" s="184">
        <v>0</v>
      </c>
      <c r="T93" s="185">
        <f>S93*H93</f>
        <v>0</v>
      </c>
      <c r="U93" s="35"/>
      <c r="V93" s="35"/>
      <c r="W93" s="35"/>
      <c r="X93" s="35"/>
      <c r="Y93" s="35"/>
      <c r="Z93" s="35"/>
      <c r="AA93" s="35"/>
      <c r="AB93" s="35"/>
      <c r="AC93" s="35"/>
      <c r="AD93" s="35"/>
      <c r="AE93" s="35"/>
      <c r="AR93" s="186" t="s">
        <v>136</v>
      </c>
      <c r="AT93" s="186" t="s">
        <v>124</v>
      </c>
      <c r="AU93" s="186" t="s">
        <v>81</v>
      </c>
      <c r="AY93" s="18" t="s">
        <v>121</v>
      </c>
      <c r="BE93" s="187">
        <f>IF(N93="základní",J93,0)</f>
        <v>0</v>
      </c>
      <c r="BF93" s="187">
        <f>IF(N93="snížená",J93,0)</f>
        <v>0</v>
      </c>
      <c r="BG93" s="187">
        <f>IF(N93="zákl. přenesená",J93,0)</f>
        <v>0</v>
      </c>
      <c r="BH93" s="187">
        <f>IF(N93="sníž. přenesená",J93,0)</f>
        <v>0</v>
      </c>
      <c r="BI93" s="187">
        <f>IF(N93="nulová",J93,0)</f>
        <v>0</v>
      </c>
      <c r="BJ93" s="18" t="s">
        <v>79</v>
      </c>
      <c r="BK93" s="187">
        <f>ROUND(I93*H93,2)</f>
        <v>0</v>
      </c>
      <c r="BL93" s="18" t="s">
        <v>136</v>
      </c>
      <c r="BM93" s="186" t="s">
        <v>372</v>
      </c>
    </row>
    <row r="94" spans="1:65" s="13" customFormat="1" ht="11.25">
      <c r="B94" s="188"/>
      <c r="C94" s="189"/>
      <c r="D94" s="190" t="s">
        <v>131</v>
      </c>
      <c r="E94" s="191" t="s">
        <v>19</v>
      </c>
      <c r="F94" s="192" t="s">
        <v>373</v>
      </c>
      <c r="G94" s="189"/>
      <c r="H94" s="193">
        <v>23</v>
      </c>
      <c r="I94" s="194"/>
      <c r="J94" s="189"/>
      <c r="K94" s="189"/>
      <c r="L94" s="195"/>
      <c r="M94" s="196"/>
      <c r="N94" s="197"/>
      <c r="O94" s="197"/>
      <c r="P94" s="197"/>
      <c r="Q94" s="197"/>
      <c r="R94" s="197"/>
      <c r="S94" s="197"/>
      <c r="T94" s="198"/>
      <c r="AT94" s="199" t="s">
        <v>131</v>
      </c>
      <c r="AU94" s="199" t="s">
        <v>81</v>
      </c>
      <c r="AV94" s="13" t="s">
        <v>81</v>
      </c>
      <c r="AW94" s="13" t="s">
        <v>32</v>
      </c>
      <c r="AX94" s="13" t="s">
        <v>79</v>
      </c>
      <c r="AY94" s="199" t="s">
        <v>121</v>
      </c>
    </row>
    <row r="95" spans="1:65" s="2" customFormat="1" ht="90" customHeight="1">
      <c r="A95" s="35"/>
      <c r="B95" s="36"/>
      <c r="C95" s="174" t="s">
        <v>155</v>
      </c>
      <c r="D95" s="174" t="s">
        <v>124</v>
      </c>
      <c r="E95" s="176" t="s">
        <v>151</v>
      </c>
      <c r="F95" s="177" t="s">
        <v>152</v>
      </c>
      <c r="G95" s="178" t="s">
        <v>135</v>
      </c>
      <c r="H95" s="179">
        <v>23</v>
      </c>
      <c r="I95" s="180"/>
      <c r="J95" s="181">
        <f>ROUND(I95*H95,2)</f>
        <v>0</v>
      </c>
      <c r="K95" s="177" t="s">
        <v>128</v>
      </c>
      <c r="L95" s="40"/>
      <c r="M95" s="182" t="s">
        <v>19</v>
      </c>
      <c r="N95" s="183" t="s">
        <v>42</v>
      </c>
      <c r="O95" s="65"/>
      <c r="P95" s="184">
        <f>O95*H95</f>
        <v>0</v>
      </c>
      <c r="Q95" s="184">
        <v>0</v>
      </c>
      <c r="R95" s="184">
        <f>Q95*H95</f>
        <v>0</v>
      </c>
      <c r="S95" s="184">
        <v>0</v>
      </c>
      <c r="T95" s="185">
        <f>S95*H95</f>
        <v>0</v>
      </c>
      <c r="U95" s="35"/>
      <c r="V95" s="35"/>
      <c r="W95" s="35"/>
      <c r="X95" s="35"/>
      <c r="Y95" s="35"/>
      <c r="Z95" s="35"/>
      <c r="AA95" s="35"/>
      <c r="AB95" s="35"/>
      <c r="AC95" s="35"/>
      <c r="AD95" s="35"/>
      <c r="AE95" s="35"/>
      <c r="AR95" s="186" t="s">
        <v>136</v>
      </c>
      <c r="AT95" s="186" t="s">
        <v>124</v>
      </c>
      <c r="AU95" s="186" t="s">
        <v>81</v>
      </c>
      <c r="AY95" s="18" t="s">
        <v>121</v>
      </c>
      <c r="BE95" s="187">
        <f>IF(N95="základní",J95,0)</f>
        <v>0</v>
      </c>
      <c r="BF95" s="187">
        <f>IF(N95="snížená",J95,0)</f>
        <v>0</v>
      </c>
      <c r="BG95" s="187">
        <f>IF(N95="zákl. přenesená",J95,0)</f>
        <v>0</v>
      </c>
      <c r="BH95" s="187">
        <f>IF(N95="sníž. přenesená",J95,0)</f>
        <v>0</v>
      </c>
      <c r="BI95" s="187">
        <f>IF(N95="nulová",J95,0)</f>
        <v>0</v>
      </c>
      <c r="BJ95" s="18" t="s">
        <v>79</v>
      </c>
      <c r="BK95" s="187">
        <f>ROUND(I95*H95,2)</f>
        <v>0</v>
      </c>
      <c r="BL95" s="18" t="s">
        <v>136</v>
      </c>
      <c r="BM95" s="186" t="s">
        <v>374</v>
      </c>
    </row>
    <row r="96" spans="1:65" s="13" customFormat="1" ht="11.25">
      <c r="B96" s="188"/>
      <c r="C96" s="189"/>
      <c r="D96" s="190" t="s">
        <v>131</v>
      </c>
      <c r="E96" s="191" t="s">
        <v>19</v>
      </c>
      <c r="F96" s="192" t="s">
        <v>375</v>
      </c>
      <c r="G96" s="189"/>
      <c r="H96" s="193">
        <v>5</v>
      </c>
      <c r="I96" s="194"/>
      <c r="J96" s="189"/>
      <c r="K96" s="189"/>
      <c r="L96" s="195"/>
      <c r="M96" s="196"/>
      <c r="N96" s="197"/>
      <c r="O96" s="197"/>
      <c r="P96" s="197"/>
      <c r="Q96" s="197"/>
      <c r="R96" s="197"/>
      <c r="S96" s="197"/>
      <c r="T96" s="198"/>
      <c r="AT96" s="199" t="s">
        <v>131</v>
      </c>
      <c r="AU96" s="199" t="s">
        <v>81</v>
      </c>
      <c r="AV96" s="13" t="s">
        <v>81</v>
      </c>
      <c r="AW96" s="13" t="s">
        <v>32</v>
      </c>
      <c r="AX96" s="13" t="s">
        <v>71</v>
      </c>
      <c r="AY96" s="199" t="s">
        <v>121</v>
      </c>
    </row>
    <row r="97" spans="1:65" s="13" customFormat="1" ht="11.25">
      <c r="B97" s="188"/>
      <c r="C97" s="189"/>
      <c r="D97" s="190" t="s">
        <v>131</v>
      </c>
      <c r="E97" s="191" t="s">
        <v>19</v>
      </c>
      <c r="F97" s="192" t="s">
        <v>376</v>
      </c>
      <c r="G97" s="189"/>
      <c r="H97" s="193">
        <v>18</v>
      </c>
      <c r="I97" s="194"/>
      <c r="J97" s="189"/>
      <c r="K97" s="189"/>
      <c r="L97" s="195"/>
      <c r="M97" s="196"/>
      <c r="N97" s="197"/>
      <c r="O97" s="197"/>
      <c r="P97" s="197"/>
      <c r="Q97" s="197"/>
      <c r="R97" s="197"/>
      <c r="S97" s="197"/>
      <c r="T97" s="198"/>
      <c r="AT97" s="199" t="s">
        <v>131</v>
      </c>
      <c r="AU97" s="199" t="s">
        <v>81</v>
      </c>
      <c r="AV97" s="13" t="s">
        <v>81</v>
      </c>
      <c r="AW97" s="13" t="s">
        <v>32</v>
      </c>
      <c r="AX97" s="13" t="s">
        <v>71</v>
      </c>
      <c r="AY97" s="199" t="s">
        <v>121</v>
      </c>
    </row>
    <row r="98" spans="1:65" s="15" customFormat="1" ht="11.25">
      <c r="B98" s="222"/>
      <c r="C98" s="223"/>
      <c r="D98" s="190" t="s">
        <v>131</v>
      </c>
      <c r="E98" s="224" t="s">
        <v>19</v>
      </c>
      <c r="F98" s="225" t="s">
        <v>197</v>
      </c>
      <c r="G98" s="223"/>
      <c r="H98" s="226">
        <v>23</v>
      </c>
      <c r="I98" s="227"/>
      <c r="J98" s="223"/>
      <c r="K98" s="223"/>
      <c r="L98" s="228"/>
      <c r="M98" s="229"/>
      <c r="N98" s="230"/>
      <c r="O98" s="230"/>
      <c r="P98" s="230"/>
      <c r="Q98" s="230"/>
      <c r="R98" s="230"/>
      <c r="S98" s="230"/>
      <c r="T98" s="231"/>
      <c r="AT98" s="232" t="s">
        <v>131</v>
      </c>
      <c r="AU98" s="232" t="s">
        <v>81</v>
      </c>
      <c r="AV98" s="15" t="s">
        <v>136</v>
      </c>
      <c r="AW98" s="15" t="s">
        <v>32</v>
      </c>
      <c r="AX98" s="15" t="s">
        <v>79</v>
      </c>
      <c r="AY98" s="232" t="s">
        <v>121</v>
      </c>
    </row>
    <row r="99" spans="1:65" s="2" customFormat="1" ht="55.5" customHeight="1">
      <c r="A99" s="35"/>
      <c r="B99" s="36"/>
      <c r="C99" s="174" t="s">
        <v>160</v>
      </c>
      <c r="D99" s="174" t="s">
        <v>124</v>
      </c>
      <c r="E99" s="176" t="s">
        <v>243</v>
      </c>
      <c r="F99" s="177" t="s">
        <v>244</v>
      </c>
      <c r="G99" s="178" t="s">
        <v>215</v>
      </c>
      <c r="H99" s="179">
        <v>24</v>
      </c>
      <c r="I99" s="180"/>
      <c r="J99" s="181">
        <f>ROUND(I99*H99,2)</f>
        <v>0</v>
      </c>
      <c r="K99" s="177" t="s">
        <v>128</v>
      </c>
      <c r="L99" s="40"/>
      <c r="M99" s="182" t="s">
        <v>19</v>
      </c>
      <c r="N99" s="183" t="s">
        <v>42</v>
      </c>
      <c r="O99" s="65"/>
      <c r="P99" s="184">
        <f>O99*H99</f>
        <v>0</v>
      </c>
      <c r="Q99" s="184">
        <v>0</v>
      </c>
      <c r="R99" s="184">
        <f>Q99*H99</f>
        <v>0</v>
      </c>
      <c r="S99" s="184">
        <v>0</v>
      </c>
      <c r="T99" s="185">
        <f>S99*H99</f>
        <v>0</v>
      </c>
      <c r="U99" s="35"/>
      <c r="V99" s="35"/>
      <c r="W99" s="35"/>
      <c r="X99" s="35"/>
      <c r="Y99" s="35"/>
      <c r="Z99" s="35"/>
      <c r="AA99" s="35"/>
      <c r="AB99" s="35"/>
      <c r="AC99" s="35"/>
      <c r="AD99" s="35"/>
      <c r="AE99" s="35"/>
      <c r="AR99" s="186" t="s">
        <v>136</v>
      </c>
      <c r="AT99" s="186" t="s">
        <v>124</v>
      </c>
      <c r="AU99" s="186" t="s">
        <v>81</v>
      </c>
      <c r="AY99" s="18" t="s">
        <v>121</v>
      </c>
      <c r="BE99" s="187">
        <f>IF(N99="základní",J99,0)</f>
        <v>0</v>
      </c>
      <c r="BF99" s="187">
        <f>IF(N99="snížená",J99,0)</f>
        <v>0</v>
      </c>
      <c r="BG99" s="187">
        <f>IF(N99="zákl. přenesená",J99,0)</f>
        <v>0</v>
      </c>
      <c r="BH99" s="187">
        <f>IF(N99="sníž. přenesená",J99,0)</f>
        <v>0</v>
      </c>
      <c r="BI99" s="187">
        <f>IF(N99="nulová",J99,0)</f>
        <v>0</v>
      </c>
      <c r="BJ99" s="18" t="s">
        <v>79</v>
      </c>
      <c r="BK99" s="187">
        <f>ROUND(I99*H99,2)</f>
        <v>0</v>
      </c>
      <c r="BL99" s="18" t="s">
        <v>136</v>
      </c>
      <c r="BM99" s="186" t="s">
        <v>377</v>
      </c>
    </row>
    <row r="100" spans="1:65" s="13" customFormat="1" ht="11.25">
      <c r="B100" s="188"/>
      <c r="C100" s="189"/>
      <c r="D100" s="190" t="s">
        <v>131</v>
      </c>
      <c r="E100" s="191" t="s">
        <v>19</v>
      </c>
      <c r="F100" s="192" t="s">
        <v>378</v>
      </c>
      <c r="G100" s="189"/>
      <c r="H100" s="193">
        <v>24</v>
      </c>
      <c r="I100" s="194"/>
      <c r="J100" s="189"/>
      <c r="K100" s="189"/>
      <c r="L100" s="195"/>
      <c r="M100" s="196"/>
      <c r="N100" s="197"/>
      <c r="O100" s="197"/>
      <c r="P100" s="197"/>
      <c r="Q100" s="197"/>
      <c r="R100" s="197"/>
      <c r="S100" s="197"/>
      <c r="T100" s="198"/>
      <c r="AT100" s="199" t="s">
        <v>131</v>
      </c>
      <c r="AU100" s="199" t="s">
        <v>81</v>
      </c>
      <c r="AV100" s="13" t="s">
        <v>81</v>
      </c>
      <c r="AW100" s="13" t="s">
        <v>32</v>
      </c>
      <c r="AX100" s="13" t="s">
        <v>79</v>
      </c>
      <c r="AY100" s="199" t="s">
        <v>121</v>
      </c>
    </row>
    <row r="101" spans="1:65" s="2" customFormat="1" ht="16.5" customHeight="1">
      <c r="A101" s="35"/>
      <c r="B101" s="36"/>
      <c r="C101" s="200" t="s">
        <v>166</v>
      </c>
      <c r="D101" s="200" t="s">
        <v>161</v>
      </c>
      <c r="E101" s="201" t="s">
        <v>379</v>
      </c>
      <c r="F101" s="202" t="s">
        <v>380</v>
      </c>
      <c r="G101" s="203" t="s">
        <v>135</v>
      </c>
      <c r="H101" s="204">
        <v>19</v>
      </c>
      <c r="I101" s="205"/>
      <c r="J101" s="206">
        <f>ROUND(I101*H101,2)</f>
        <v>0</v>
      </c>
      <c r="K101" s="202" t="s">
        <v>128</v>
      </c>
      <c r="L101" s="207"/>
      <c r="M101" s="208" t="s">
        <v>19</v>
      </c>
      <c r="N101" s="209" t="s">
        <v>42</v>
      </c>
      <c r="O101" s="65"/>
      <c r="P101" s="184">
        <f>O101*H101</f>
        <v>0</v>
      </c>
      <c r="Q101" s="184">
        <v>4.5022500000000001</v>
      </c>
      <c r="R101" s="184">
        <f>Q101*H101</f>
        <v>85.542749999999998</v>
      </c>
      <c r="S101" s="184">
        <v>0</v>
      </c>
      <c r="T101" s="185">
        <f>S101*H101</f>
        <v>0</v>
      </c>
      <c r="U101" s="35"/>
      <c r="V101" s="35"/>
      <c r="W101" s="35"/>
      <c r="X101" s="35"/>
      <c r="Y101" s="35"/>
      <c r="Z101" s="35"/>
      <c r="AA101" s="35"/>
      <c r="AB101" s="35"/>
      <c r="AC101" s="35"/>
      <c r="AD101" s="35"/>
      <c r="AE101" s="35"/>
      <c r="AR101" s="186" t="s">
        <v>160</v>
      </c>
      <c r="AT101" s="186" t="s">
        <v>161</v>
      </c>
      <c r="AU101" s="186" t="s">
        <v>81</v>
      </c>
      <c r="AY101" s="18" t="s">
        <v>121</v>
      </c>
      <c r="BE101" s="187">
        <f>IF(N101="základní",J101,0)</f>
        <v>0</v>
      </c>
      <c r="BF101" s="187">
        <f>IF(N101="snížená",J101,0)</f>
        <v>0</v>
      </c>
      <c r="BG101" s="187">
        <f>IF(N101="zákl. přenesená",J101,0)</f>
        <v>0</v>
      </c>
      <c r="BH101" s="187">
        <f>IF(N101="sníž. přenesená",J101,0)</f>
        <v>0</v>
      </c>
      <c r="BI101" s="187">
        <f>IF(N101="nulová",J101,0)</f>
        <v>0</v>
      </c>
      <c r="BJ101" s="18" t="s">
        <v>79</v>
      </c>
      <c r="BK101" s="187">
        <f>ROUND(I101*H101,2)</f>
        <v>0</v>
      </c>
      <c r="BL101" s="18" t="s">
        <v>136</v>
      </c>
      <c r="BM101" s="186" t="s">
        <v>381</v>
      </c>
    </row>
    <row r="102" spans="1:65" s="13" customFormat="1" ht="11.25">
      <c r="B102" s="188"/>
      <c r="C102" s="189"/>
      <c r="D102" s="190" t="s">
        <v>131</v>
      </c>
      <c r="E102" s="191" t="s">
        <v>19</v>
      </c>
      <c r="F102" s="192" t="s">
        <v>382</v>
      </c>
      <c r="G102" s="189"/>
      <c r="H102" s="193">
        <v>19</v>
      </c>
      <c r="I102" s="194"/>
      <c r="J102" s="189"/>
      <c r="K102" s="189"/>
      <c r="L102" s="195"/>
      <c r="M102" s="196"/>
      <c r="N102" s="197"/>
      <c r="O102" s="197"/>
      <c r="P102" s="197"/>
      <c r="Q102" s="197"/>
      <c r="R102" s="197"/>
      <c r="S102" s="197"/>
      <c r="T102" s="198"/>
      <c r="AT102" s="199" t="s">
        <v>131</v>
      </c>
      <c r="AU102" s="199" t="s">
        <v>81</v>
      </c>
      <c r="AV102" s="13" t="s">
        <v>81</v>
      </c>
      <c r="AW102" s="13" t="s">
        <v>32</v>
      </c>
      <c r="AX102" s="13" t="s">
        <v>79</v>
      </c>
      <c r="AY102" s="199" t="s">
        <v>121</v>
      </c>
    </row>
    <row r="103" spans="1:65" s="2" customFormat="1" ht="49.15" customHeight="1">
      <c r="A103" s="35"/>
      <c r="B103" s="36"/>
      <c r="C103" s="174" t="s">
        <v>171</v>
      </c>
      <c r="D103" s="174" t="s">
        <v>124</v>
      </c>
      <c r="E103" s="176" t="s">
        <v>383</v>
      </c>
      <c r="F103" s="177" t="s">
        <v>384</v>
      </c>
      <c r="G103" s="178" t="s">
        <v>215</v>
      </c>
      <c r="H103" s="179">
        <v>16</v>
      </c>
      <c r="I103" s="180"/>
      <c r="J103" s="181">
        <f>ROUND(I103*H103,2)</f>
        <v>0</v>
      </c>
      <c r="K103" s="177" t="s">
        <v>128</v>
      </c>
      <c r="L103" s="40"/>
      <c r="M103" s="182" t="s">
        <v>19</v>
      </c>
      <c r="N103" s="183" t="s">
        <v>42</v>
      </c>
      <c r="O103" s="65"/>
      <c r="P103" s="184">
        <f>O103*H103</f>
        <v>0</v>
      </c>
      <c r="Q103" s="184">
        <v>0</v>
      </c>
      <c r="R103" s="184">
        <f>Q103*H103</f>
        <v>0</v>
      </c>
      <c r="S103" s="184">
        <v>0</v>
      </c>
      <c r="T103" s="185">
        <f>S103*H103</f>
        <v>0</v>
      </c>
      <c r="U103" s="35"/>
      <c r="V103" s="35"/>
      <c r="W103" s="35"/>
      <c r="X103" s="35"/>
      <c r="Y103" s="35"/>
      <c r="Z103" s="35"/>
      <c r="AA103" s="35"/>
      <c r="AB103" s="35"/>
      <c r="AC103" s="35"/>
      <c r="AD103" s="35"/>
      <c r="AE103" s="35"/>
      <c r="AR103" s="186" t="s">
        <v>136</v>
      </c>
      <c r="AT103" s="186" t="s">
        <v>124</v>
      </c>
      <c r="AU103" s="186" t="s">
        <v>81</v>
      </c>
      <c r="AY103" s="18" t="s">
        <v>121</v>
      </c>
      <c r="BE103" s="187">
        <f>IF(N103="základní",J103,0)</f>
        <v>0</v>
      </c>
      <c r="BF103" s="187">
        <f>IF(N103="snížená",J103,0)</f>
        <v>0</v>
      </c>
      <c r="BG103" s="187">
        <f>IF(N103="zákl. přenesená",J103,0)</f>
        <v>0</v>
      </c>
      <c r="BH103" s="187">
        <f>IF(N103="sníž. přenesená",J103,0)</f>
        <v>0</v>
      </c>
      <c r="BI103" s="187">
        <f>IF(N103="nulová",J103,0)</f>
        <v>0</v>
      </c>
      <c r="BJ103" s="18" t="s">
        <v>79</v>
      </c>
      <c r="BK103" s="187">
        <f>ROUND(I103*H103,2)</f>
        <v>0</v>
      </c>
      <c r="BL103" s="18" t="s">
        <v>136</v>
      </c>
      <c r="BM103" s="186" t="s">
        <v>385</v>
      </c>
    </row>
    <row r="104" spans="1:65" s="13" customFormat="1" ht="11.25">
      <c r="B104" s="188"/>
      <c r="C104" s="189"/>
      <c r="D104" s="190" t="s">
        <v>131</v>
      </c>
      <c r="E104" s="191" t="s">
        <v>19</v>
      </c>
      <c r="F104" s="192" t="s">
        <v>386</v>
      </c>
      <c r="G104" s="189"/>
      <c r="H104" s="193">
        <v>16</v>
      </c>
      <c r="I104" s="194"/>
      <c r="J104" s="189"/>
      <c r="K104" s="189"/>
      <c r="L104" s="195"/>
      <c r="M104" s="196"/>
      <c r="N104" s="197"/>
      <c r="O104" s="197"/>
      <c r="P104" s="197"/>
      <c r="Q104" s="197"/>
      <c r="R104" s="197"/>
      <c r="S104" s="197"/>
      <c r="T104" s="198"/>
      <c r="AT104" s="199" t="s">
        <v>131</v>
      </c>
      <c r="AU104" s="199" t="s">
        <v>81</v>
      </c>
      <c r="AV104" s="13" t="s">
        <v>81</v>
      </c>
      <c r="AW104" s="13" t="s">
        <v>32</v>
      </c>
      <c r="AX104" s="13" t="s">
        <v>79</v>
      </c>
      <c r="AY104" s="199" t="s">
        <v>121</v>
      </c>
    </row>
    <row r="105" spans="1:65" s="2" customFormat="1" ht="66.75" customHeight="1">
      <c r="A105" s="35"/>
      <c r="B105" s="36"/>
      <c r="C105" s="174" t="s">
        <v>176</v>
      </c>
      <c r="D105" s="174" t="s">
        <v>124</v>
      </c>
      <c r="E105" s="176" t="s">
        <v>387</v>
      </c>
      <c r="F105" s="177" t="s">
        <v>388</v>
      </c>
      <c r="G105" s="178" t="s">
        <v>191</v>
      </c>
      <c r="H105" s="179">
        <v>17.132999999999999</v>
      </c>
      <c r="I105" s="180"/>
      <c r="J105" s="181">
        <f>ROUND(I105*H105,2)</f>
        <v>0</v>
      </c>
      <c r="K105" s="177" t="s">
        <v>128</v>
      </c>
      <c r="L105" s="40"/>
      <c r="M105" s="182" t="s">
        <v>19</v>
      </c>
      <c r="N105" s="183" t="s">
        <v>42</v>
      </c>
      <c r="O105" s="65"/>
      <c r="P105" s="184">
        <f>O105*H105</f>
        <v>0</v>
      </c>
      <c r="Q105" s="184">
        <v>0</v>
      </c>
      <c r="R105" s="184">
        <f>Q105*H105</f>
        <v>0</v>
      </c>
      <c r="S105" s="184">
        <v>0</v>
      </c>
      <c r="T105" s="185">
        <f>S105*H105</f>
        <v>0</v>
      </c>
      <c r="U105" s="35"/>
      <c r="V105" s="35"/>
      <c r="W105" s="35"/>
      <c r="X105" s="35"/>
      <c r="Y105" s="35"/>
      <c r="Z105" s="35"/>
      <c r="AA105" s="35"/>
      <c r="AB105" s="35"/>
      <c r="AC105" s="35"/>
      <c r="AD105" s="35"/>
      <c r="AE105" s="35"/>
      <c r="AR105" s="186" t="s">
        <v>136</v>
      </c>
      <c r="AT105" s="186" t="s">
        <v>124</v>
      </c>
      <c r="AU105" s="186" t="s">
        <v>81</v>
      </c>
      <c r="AY105" s="18" t="s">
        <v>121</v>
      </c>
      <c r="BE105" s="187">
        <f>IF(N105="základní",J105,0)</f>
        <v>0</v>
      </c>
      <c r="BF105" s="187">
        <f>IF(N105="snížená",J105,0)</f>
        <v>0</v>
      </c>
      <c r="BG105" s="187">
        <f>IF(N105="zákl. přenesená",J105,0)</f>
        <v>0</v>
      </c>
      <c r="BH105" s="187">
        <f>IF(N105="sníž. přenesená",J105,0)</f>
        <v>0</v>
      </c>
      <c r="BI105" s="187">
        <f>IF(N105="nulová",J105,0)</f>
        <v>0</v>
      </c>
      <c r="BJ105" s="18" t="s">
        <v>79</v>
      </c>
      <c r="BK105" s="187">
        <f>ROUND(I105*H105,2)</f>
        <v>0</v>
      </c>
      <c r="BL105" s="18" t="s">
        <v>136</v>
      </c>
      <c r="BM105" s="186" t="s">
        <v>389</v>
      </c>
    </row>
    <row r="106" spans="1:65" s="14" customFormat="1" ht="11.25">
      <c r="B106" s="212"/>
      <c r="C106" s="213"/>
      <c r="D106" s="190" t="s">
        <v>131</v>
      </c>
      <c r="E106" s="214" t="s">
        <v>19</v>
      </c>
      <c r="F106" s="215" t="s">
        <v>390</v>
      </c>
      <c r="G106" s="213"/>
      <c r="H106" s="214" t="s">
        <v>19</v>
      </c>
      <c r="I106" s="216"/>
      <c r="J106" s="213"/>
      <c r="K106" s="213"/>
      <c r="L106" s="217"/>
      <c r="M106" s="218"/>
      <c r="N106" s="219"/>
      <c r="O106" s="219"/>
      <c r="P106" s="219"/>
      <c r="Q106" s="219"/>
      <c r="R106" s="219"/>
      <c r="S106" s="219"/>
      <c r="T106" s="220"/>
      <c r="AT106" s="221" t="s">
        <v>131</v>
      </c>
      <c r="AU106" s="221" t="s">
        <v>81</v>
      </c>
      <c r="AV106" s="14" t="s">
        <v>79</v>
      </c>
      <c r="AW106" s="14" t="s">
        <v>32</v>
      </c>
      <c r="AX106" s="14" t="s">
        <v>71</v>
      </c>
      <c r="AY106" s="221" t="s">
        <v>121</v>
      </c>
    </row>
    <row r="107" spans="1:65" s="13" customFormat="1" ht="11.25">
      <c r="B107" s="188"/>
      <c r="C107" s="189"/>
      <c r="D107" s="190" t="s">
        <v>131</v>
      </c>
      <c r="E107" s="191" t="s">
        <v>19</v>
      </c>
      <c r="F107" s="192" t="s">
        <v>391</v>
      </c>
      <c r="G107" s="189"/>
      <c r="H107" s="193">
        <v>17.132999999999999</v>
      </c>
      <c r="I107" s="194"/>
      <c r="J107" s="189"/>
      <c r="K107" s="189"/>
      <c r="L107" s="195"/>
      <c r="M107" s="196"/>
      <c r="N107" s="197"/>
      <c r="O107" s="197"/>
      <c r="P107" s="197"/>
      <c r="Q107" s="197"/>
      <c r="R107" s="197"/>
      <c r="S107" s="197"/>
      <c r="T107" s="198"/>
      <c r="AT107" s="199" t="s">
        <v>131</v>
      </c>
      <c r="AU107" s="199" t="s">
        <v>81</v>
      </c>
      <c r="AV107" s="13" t="s">
        <v>81</v>
      </c>
      <c r="AW107" s="13" t="s">
        <v>32</v>
      </c>
      <c r="AX107" s="13" t="s">
        <v>79</v>
      </c>
      <c r="AY107" s="199" t="s">
        <v>121</v>
      </c>
    </row>
    <row r="108" spans="1:65" s="2" customFormat="1" ht="16.5" customHeight="1">
      <c r="A108" s="35"/>
      <c r="B108" s="36"/>
      <c r="C108" s="200" t="s">
        <v>182</v>
      </c>
      <c r="D108" s="200" t="s">
        <v>161</v>
      </c>
      <c r="E108" s="201" t="s">
        <v>392</v>
      </c>
      <c r="F108" s="202" t="s">
        <v>393</v>
      </c>
      <c r="G108" s="203" t="s">
        <v>135</v>
      </c>
      <c r="H108" s="204">
        <v>4</v>
      </c>
      <c r="I108" s="205"/>
      <c r="J108" s="206">
        <f>ROUND(I108*H108,2)</f>
        <v>0</v>
      </c>
      <c r="K108" s="202" t="s">
        <v>128</v>
      </c>
      <c r="L108" s="207"/>
      <c r="M108" s="208" t="s">
        <v>19</v>
      </c>
      <c r="N108" s="209" t="s">
        <v>42</v>
      </c>
      <c r="O108" s="65"/>
      <c r="P108" s="184">
        <f>O108*H108</f>
        <v>0</v>
      </c>
      <c r="Q108" s="184">
        <v>0.28093000000000001</v>
      </c>
      <c r="R108" s="184">
        <f>Q108*H108</f>
        <v>1.1237200000000001</v>
      </c>
      <c r="S108" s="184">
        <v>0</v>
      </c>
      <c r="T108" s="185">
        <f>S108*H108</f>
        <v>0</v>
      </c>
      <c r="U108" s="35"/>
      <c r="V108" s="35"/>
      <c r="W108" s="35"/>
      <c r="X108" s="35"/>
      <c r="Y108" s="35"/>
      <c r="Z108" s="35"/>
      <c r="AA108" s="35"/>
      <c r="AB108" s="35"/>
      <c r="AC108" s="35"/>
      <c r="AD108" s="35"/>
      <c r="AE108" s="35"/>
      <c r="AR108" s="186" t="s">
        <v>160</v>
      </c>
      <c r="AT108" s="186" t="s">
        <v>161</v>
      </c>
      <c r="AU108" s="186" t="s">
        <v>81</v>
      </c>
      <c r="AY108" s="18" t="s">
        <v>121</v>
      </c>
      <c r="BE108" s="187">
        <f>IF(N108="základní",J108,0)</f>
        <v>0</v>
      </c>
      <c r="BF108" s="187">
        <f>IF(N108="snížená",J108,0)</f>
        <v>0</v>
      </c>
      <c r="BG108" s="187">
        <f>IF(N108="zákl. přenesená",J108,0)</f>
        <v>0</v>
      </c>
      <c r="BH108" s="187">
        <f>IF(N108="sníž. přenesená",J108,0)</f>
        <v>0</v>
      </c>
      <c r="BI108" s="187">
        <f>IF(N108="nulová",J108,0)</f>
        <v>0</v>
      </c>
      <c r="BJ108" s="18" t="s">
        <v>79</v>
      </c>
      <c r="BK108" s="187">
        <f>ROUND(I108*H108,2)</f>
        <v>0</v>
      </c>
      <c r="BL108" s="18" t="s">
        <v>136</v>
      </c>
      <c r="BM108" s="186" t="s">
        <v>394</v>
      </c>
    </row>
    <row r="109" spans="1:65" s="13" customFormat="1" ht="11.25">
      <c r="B109" s="188"/>
      <c r="C109" s="189"/>
      <c r="D109" s="190" t="s">
        <v>131</v>
      </c>
      <c r="E109" s="191" t="s">
        <v>19</v>
      </c>
      <c r="F109" s="192" t="s">
        <v>395</v>
      </c>
      <c r="G109" s="189"/>
      <c r="H109" s="193">
        <v>4</v>
      </c>
      <c r="I109" s="194"/>
      <c r="J109" s="189"/>
      <c r="K109" s="189"/>
      <c r="L109" s="195"/>
      <c r="M109" s="196"/>
      <c r="N109" s="197"/>
      <c r="O109" s="197"/>
      <c r="P109" s="197"/>
      <c r="Q109" s="197"/>
      <c r="R109" s="197"/>
      <c r="S109" s="197"/>
      <c r="T109" s="198"/>
      <c r="AT109" s="199" t="s">
        <v>131</v>
      </c>
      <c r="AU109" s="199" t="s">
        <v>81</v>
      </c>
      <c r="AV109" s="13" t="s">
        <v>81</v>
      </c>
      <c r="AW109" s="13" t="s">
        <v>32</v>
      </c>
      <c r="AX109" s="13" t="s">
        <v>79</v>
      </c>
      <c r="AY109" s="199" t="s">
        <v>121</v>
      </c>
    </row>
    <row r="110" spans="1:65" s="2" customFormat="1" ht="16.5" customHeight="1">
      <c r="A110" s="35"/>
      <c r="B110" s="36"/>
      <c r="C110" s="200" t="s">
        <v>188</v>
      </c>
      <c r="D110" s="200" t="s">
        <v>161</v>
      </c>
      <c r="E110" s="201" t="s">
        <v>396</v>
      </c>
      <c r="F110" s="202" t="s">
        <v>397</v>
      </c>
      <c r="G110" s="203" t="s">
        <v>215</v>
      </c>
      <c r="H110" s="204">
        <v>12</v>
      </c>
      <c r="I110" s="205"/>
      <c r="J110" s="206">
        <f>ROUND(I110*H110,2)</f>
        <v>0</v>
      </c>
      <c r="K110" s="202" t="s">
        <v>128</v>
      </c>
      <c r="L110" s="207"/>
      <c r="M110" s="208" t="s">
        <v>19</v>
      </c>
      <c r="N110" s="209" t="s">
        <v>42</v>
      </c>
      <c r="O110" s="65"/>
      <c r="P110" s="184">
        <f>O110*H110</f>
        <v>0</v>
      </c>
      <c r="Q110" s="184">
        <v>6.2640000000000001E-2</v>
      </c>
      <c r="R110" s="184">
        <f>Q110*H110</f>
        <v>0.75168000000000001</v>
      </c>
      <c r="S110" s="184">
        <v>0</v>
      </c>
      <c r="T110" s="185">
        <f>S110*H110</f>
        <v>0</v>
      </c>
      <c r="U110" s="35"/>
      <c r="V110" s="35"/>
      <c r="W110" s="35"/>
      <c r="X110" s="35"/>
      <c r="Y110" s="35"/>
      <c r="Z110" s="35"/>
      <c r="AA110" s="35"/>
      <c r="AB110" s="35"/>
      <c r="AC110" s="35"/>
      <c r="AD110" s="35"/>
      <c r="AE110" s="35"/>
      <c r="AR110" s="186" t="s">
        <v>160</v>
      </c>
      <c r="AT110" s="186" t="s">
        <v>161</v>
      </c>
      <c r="AU110" s="186" t="s">
        <v>81</v>
      </c>
      <c r="AY110" s="18" t="s">
        <v>121</v>
      </c>
      <c r="BE110" s="187">
        <f>IF(N110="základní",J110,0)</f>
        <v>0</v>
      </c>
      <c r="BF110" s="187">
        <f>IF(N110="snížená",J110,0)</f>
        <v>0</v>
      </c>
      <c r="BG110" s="187">
        <f>IF(N110="zákl. přenesená",J110,0)</f>
        <v>0</v>
      </c>
      <c r="BH110" s="187">
        <f>IF(N110="sníž. přenesená",J110,0)</f>
        <v>0</v>
      </c>
      <c r="BI110" s="187">
        <f>IF(N110="nulová",J110,0)</f>
        <v>0</v>
      </c>
      <c r="BJ110" s="18" t="s">
        <v>79</v>
      </c>
      <c r="BK110" s="187">
        <f>ROUND(I110*H110,2)</f>
        <v>0</v>
      </c>
      <c r="BL110" s="18" t="s">
        <v>136</v>
      </c>
      <c r="BM110" s="186" t="s">
        <v>398</v>
      </c>
    </row>
    <row r="111" spans="1:65" s="13" customFormat="1" ht="11.25">
      <c r="B111" s="188"/>
      <c r="C111" s="189"/>
      <c r="D111" s="190" t="s">
        <v>131</v>
      </c>
      <c r="E111" s="191" t="s">
        <v>19</v>
      </c>
      <c r="F111" s="192" t="s">
        <v>399</v>
      </c>
      <c r="G111" s="189"/>
      <c r="H111" s="193">
        <v>12</v>
      </c>
      <c r="I111" s="194"/>
      <c r="J111" s="189"/>
      <c r="K111" s="189"/>
      <c r="L111" s="195"/>
      <c r="M111" s="196"/>
      <c r="N111" s="197"/>
      <c r="O111" s="197"/>
      <c r="P111" s="197"/>
      <c r="Q111" s="197"/>
      <c r="R111" s="197"/>
      <c r="S111" s="197"/>
      <c r="T111" s="198"/>
      <c r="AT111" s="199" t="s">
        <v>131</v>
      </c>
      <c r="AU111" s="199" t="s">
        <v>81</v>
      </c>
      <c r="AV111" s="13" t="s">
        <v>81</v>
      </c>
      <c r="AW111" s="13" t="s">
        <v>32</v>
      </c>
      <c r="AX111" s="13" t="s">
        <v>79</v>
      </c>
      <c r="AY111" s="199" t="s">
        <v>121</v>
      </c>
    </row>
    <row r="112" spans="1:65" s="2" customFormat="1" ht="16.5" customHeight="1">
      <c r="A112" s="35"/>
      <c r="B112" s="36"/>
      <c r="C112" s="200" t="s">
        <v>198</v>
      </c>
      <c r="D112" s="200" t="s">
        <v>161</v>
      </c>
      <c r="E112" s="201" t="s">
        <v>400</v>
      </c>
      <c r="F112" s="202" t="s">
        <v>401</v>
      </c>
      <c r="G112" s="203" t="s">
        <v>215</v>
      </c>
      <c r="H112" s="204">
        <v>12</v>
      </c>
      <c r="I112" s="205"/>
      <c r="J112" s="206">
        <f>ROUND(I112*H112,2)</f>
        <v>0</v>
      </c>
      <c r="K112" s="202" t="s">
        <v>128</v>
      </c>
      <c r="L112" s="207"/>
      <c r="M112" s="208" t="s">
        <v>19</v>
      </c>
      <c r="N112" s="209" t="s">
        <v>42</v>
      </c>
      <c r="O112" s="65"/>
      <c r="P112" s="184">
        <f>O112*H112</f>
        <v>0</v>
      </c>
      <c r="Q112" s="184">
        <v>6.2640000000000001E-2</v>
      </c>
      <c r="R112" s="184">
        <f>Q112*H112</f>
        <v>0.75168000000000001</v>
      </c>
      <c r="S112" s="184">
        <v>0</v>
      </c>
      <c r="T112" s="185">
        <f>S112*H112</f>
        <v>0</v>
      </c>
      <c r="U112" s="35"/>
      <c r="V112" s="35"/>
      <c r="W112" s="35"/>
      <c r="X112" s="35"/>
      <c r="Y112" s="35"/>
      <c r="Z112" s="35"/>
      <c r="AA112" s="35"/>
      <c r="AB112" s="35"/>
      <c r="AC112" s="35"/>
      <c r="AD112" s="35"/>
      <c r="AE112" s="35"/>
      <c r="AR112" s="186" t="s">
        <v>160</v>
      </c>
      <c r="AT112" s="186" t="s">
        <v>161</v>
      </c>
      <c r="AU112" s="186" t="s">
        <v>81</v>
      </c>
      <c r="AY112" s="18" t="s">
        <v>121</v>
      </c>
      <c r="BE112" s="187">
        <f>IF(N112="základní",J112,0)</f>
        <v>0</v>
      </c>
      <c r="BF112" s="187">
        <f>IF(N112="snížená",J112,0)</f>
        <v>0</v>
      </c>
      <c r="BG112" s="187">
        <f>IF(N112="zákl. přenesená",J112,0)</f>
        <v>0</v>
      </c>
      <c r="BH112" s="187">
        <f>IF(N112="sníž. přenesená",J112,0)</f>
        <v>0</v>
      </c>
      <c r="BI112" s="187">
        <f>IF(N112="nulová",J112,0)</f>
        <v>0</v>
      </c>
      <c r="BJ112" s="18" t="s">
        <v>79</v>
      </c>
      <c r="BK112" s="187">
        <f>ROUND(I112*H112,2)</f>
        <v>0</v>
      </c>
      <c r="BL112" s="18" t="s">
        <v>136</v>
      </c>
      <c r="BM112" s="186" t="s">
        <v>402</v>
      </c>
    </row>
    <row r="113" spans="1:65" s="13" customFormat="1" ht="11.25">
      <c r="B113" s="188"/>
      <c r="C113" s="189"/>
      <c r="D113" s="190" t="s">
        <v>131</v>
      </c>
      <c r="E113" s="191" t="s">
        <v>19</v>
      </c>
      <c r="F113" s="192" t="s">
        <v>399</v>
      </c>
      <c r="G113" s="189"/>
      <c r="H113" s="193">
        <v>12</v>
      </c>
      <c r="I113" s="194"/>
      <c r="J113" s="189"/>
      <c r="K113" s="189"/>
      <c r="L113" s="195"/>
      <c r="M113" s="196"/>
      <c r="N113" s="197"/>
      <c r="O113" s="197"/>
      <c r="P113" s="197"/>
      <c r="Q113" s="197"/>
      <c r="R113" s="197"/>
      <c r="S113" s="197"/>
      <c r="T113" s="198"/>
      <c r="AT113" s="199" t="s">
        <v>131</v>
      </c>
      <c r="AU113" s="199" t="s">
        <v>81</v>
      </c>
      <c r="AV113" s="13" t="s">
        <v>81</v>
      </c>
      <c r="AW113" s="13" t="s">
        <v>32</v>
      </c>
      <c r="AX113" s="13" t="s">
        <v>79</v>
      </c>
      <c r="AY113" s="199" t="s">
        <v>121</v>
      </c>
    </row>
    <row r="114" spans="1:65" s="2" customFormat="1" ht="66.75" customHeight="1">
      <c r="A114" s="35"/>
      <c r="B114" s="36"/>
      <c r="C114" s="174" t="s">
        <v>8</v>
      </c>
      <c r="D114" s="174" t="s">
        <v>124</v>
      </c>
      <c r="E114" s="176" t="s">
        <v>403</v>
      </c>
      <c r="F114" s="177" t="s">
        <v>404</v>
      </c>
      <c r="G114" s="178" t="s">
        <v>255</v>
      </c>
      <c r="H114" s="179">
        <v>40</v>
      </c>
      <c r="I114" s="180"/>
      <c r="J114" s="181">
        <f>ROUND(I114*H114,2)</f>
        <v>0</v>
      </c>
      <c r="K114" s="177" t="s">
        <v>128</v>
      </c>
      <c r="L114" s="40"/>
      <c r="M114" s="182" t="s">
        <v>19</v>
      </c>
      <c r="N114" s="183" t="s">
        <v>42</v>
      </c>
      <c r="O114" s="65"/>
      <c r="P114" s="184">
        <f>O114*H114</f>
        <v>0</v>
      </c>
      <c r="Q114" s="184">
        <v>0</v>
      </c>
      <c r="R114" s="184">
        <f>Q114*H114</f>
        <v>0</v>
      </c>
      <c r="S114" s="184">
        <v>0</v>
      </c>
      <c r="T114" s="185">
        <f>S114*H114</f>
        <v>0</v>
      </c>
      <c r="U114" s="35"/>
      <c r="V114" s="35"/>
      <c r="W114" s="35"/>
      <c r="X114" s="35"/>
      <c r="Y114" s="35"/>
      <c r="Z114" s="35"/>
      <c r="AA114" s="35"/>
      <c r="AB114" s="35"/>
      <c r="AC114" s="35"/>
      <c r="AD114" s="35"/>
      <c r="AE114" s="35"/>
      <c r="AR114" s="186" t="s">
        <v>136</v>
      </c>
      <c r="AT114" s="186" t="s">
        <v>124</v>
      </c>
      <c r="AU114" s="186" t="s">
        <v>81</v>
      </c>
      <c r="AY114" s="18" t="s">
        <v>121</v>
      </c>
      <c r="BE114" s="187">
        <f>IF(N114="základní",J114,0)</f>
        <v>0</v>
      </c>
      <c r="BF114" s="187">
        <f>IF(N114="snížená",J114,0)</f>
        <v>0</v>
      </c>
      <c r="BG114" s="187">
        <f>IF(N114="zákl. přenesená",J114,0)</f>
        <v>0</v>
      </c>
      <c r="BH114" s="187">
        <f>IF(N114="sníž. přenesená",J114,0)</f>
        <v>0</v>
      </c>
      <c r="BI114" s="187">
        <f>IF(N114="nulová",J114,0)</f>
        <v>0</v>
      </c>
      <c r="BJ114" s="18" t="s">
        <v>79</v>
      </c>
      <c r="BK114" s="187">
        <f>ROUND(I114*H114,2)</f>
        <v>0</v>
      </c>
      <c r="BL114" s="18" t="s">
        <v>136</v>
      </c>
      <c r="BM114" s="186" t="s">
        <v>405</v>
      </c>
    </row>
    <row r="115" spans="1:65" s="2" customFormat="1" ht="55.5" customHeight="1">
      <c r="A115" s="35"/>
      <c r="B115" s="36"/>
      <c r="C115" s="174" t="s">
        <v>208</v>
      </c>
      <c r="D115" s="233" t="s">
        <v>124</v>
      </c>
      <c r="E115" s="176" t="s">
        <v>262</v>
      </c>
      <c r="F115" s="177" t="s">
        <v>263</v>
      </c>
      <c r="G115" s="178" t="s">
        <v>215</v>
      </c>
      <c r="H115" s="179">
        <v>1390</v>
      </c>
      <c r="I115" s="180"/>
      <c r="J115" s="181">
        <f>ROUND(I115*H115,2)</f>
        <v>0</v>
      </c>
      <c r="K115" s="177" t="s">
        <v>128</v>
      </c>
      <c r="L115" s="40"/>
      <c r="M115" s="182" t="s">
        <v>19</v>
      </c>
      <c r="N115" s="183" t="s">
        <v>42</v>
      </c>
      <c r="O115" s="65"/>
      <c r="P115" s="184">
        <f>O115*H115</f>
        <v>0</v>
      </c>
      <c r="Q115" s="184">
        <v>0</v>
      </c>
      <c r="R115" s="184">
        <f>Q115*H115</f>
        <v>0</v>
      </c>
      <c r="S115" s="184">
        <v>0</v>
      </c>
      <c r="T115" s="185">
        <f>S115*H115</f>
        <v>0</v>
      </c>
      <c r="U115" s="35"/>
      <c r="V115" s="35"/>
      <c r="W115" s="35"/>
      <c r="X115" s="35"/>
      <c r="Y115" s="35"/>
      <c r="Z115" s="35"/>
      <c r="AA115" s="35"/>
      <c r="AB115" s="35"/>
      <c r="AC115" s="35"/>
      <c r="AD115" s="35"/>
      <c r="AE115" s="35"/>
      <c r="AR115" s="186" t="s">
        <v>136</v>
      </c>
      <c r="AT115" s="186" t="s">
        <v>124</v>
      </c>
      <c r="AU115" s="186" t="s">
        <v>81</v>
      </c>
      <c r="AY115" s="18" t="s">
        <v>121</v>
      </c>
      <c r="BE115" s="187">
        <f>IF(N115="základní",J115,0)</f>
        <v>0</v>
      </c>
      <c r="BF115" s="187">
        <f>IF(N115="snížená",J115,0)</f>
        <v>0</v>
      </c>
      <c r="BG115" s="187">
        <f>IF(N115="zákl. přenesená",J115,0)</f>
        <v>0</v>
      </c>
      <c r="BH115" s="187">
        <f>IF(N115="sníž. přenesená",J115,0)</f>
        <v>0</v>
      </c>
      <c r="BI115" s="187">
        <f>IF(N115="nulová",J115,0)</f>
        <v>0</v>
      </c>
      <c r="BJ115" s="18" t="s">
        <v>79</v>
      </c>
      <c r="BK115" s="187">
        <f>ROUND(I115*H115,2)</f>
        <v>0</v>
      </c>
      <c r="BL115" s="18" t="s">
        <v>136</v>
      </c>
      <c r="BM115" s="186" t="s">
        <v>406</v>
      </c>
    </row>
    <row r="116" spans="1:65" s="13" customFormat="1" ht="11.25">
      <c r="B116" s="188"/>
      <c r="C116" s="189"/>
      <c r="D116" s="190" t="s">
        <v>131</v>
      </c>
      <c r="E116" s="191" t="s">
        <v>19</v>
      </c>
      <c r="F116" s="192" t="s">
        <v>407</v>
      </c>
      <c r="G116" s="189"/>
      <c r="H116" s="193">
        <v>1390</v>
      </c>
      <c r="I116" s="194"/>
      <c r="J116" s="189"/>
      <c r="K116" s="189"/>
      <c r="L116" s="195"/>
      <c r="M116" s="196"/>
      <c r="N116" s="197"/>
      <c r="O116" s="197"/>
      <c r="P116" s="197"/>
      <c r="Q116" s="197"/>
      <c r="R116" s="197"/>
      <c r="S116" s="197"/>
      <c r="T116" s="198"/>
      <c r="AT116" s="199" t="s">
        <v>131</v>
      </c>
      <c r="AU116" s="199" t="s">
        <v>81</v>
      </c>
      <c r="AV116" s="13" t="s">
        <v>81</v>
      </c>
      <c r="AW116" s="13" t="s">
        <v>32</v>
      </c>
      <c r="AX116" s="13" t="s">
        <v>79</v>
      </c>
      <c r="AY116" s="199" t="s">
        <v>121</v>
      </c>
    </row>
    <row r="117" spans="1:65" s="2" customFormat="1" ht="49.15" customHeight="1">
      <c r="A117" s="35"/>
      <c r="B117" s="36"/>
      <c r="C117" s="174" t="s">
        <v>212</v>
      </c>
      <c r="D117" s="174" t="s">
        <v>124</v>
      </c>
      <c r="E117" s="176" t="s">
        <v>408</v>
      </c>
      <c r="F117" s="177" t="s">
        <v>409</v>
      </c>
      <c r="G117" s="178" t="s">
        <v>255</v>
      </c>
      <c r="H117" s="179">
        <v>10</v>
      </c>
      <c r="I117" s="180"/>
      <c r="J117" s="181">
        <f>ROUND(I117*H117,2)</f>
        <v>0</v>
      </c>
      <c r="K117" s="177" t="s">
        <v>128</v>
      </c>
      <c r="L117" s="40"/>
      <c r="M117" s="182" t="s">
        <v>19</v>
      </c>
      <c r="N117" s="183" t="s">
        <v>42</v>
      </c>
      <c r="O117" s="65"/>
      <c r="P117" s="184">
        <f>O117*H117</f>
        <v>0</v>
      </c>
      <c r="Q117" s="184">
        <v>0</v>
      </c>
      <c r="R117" s="184">
        <f>Q117*H117</f>
        <v>0</v>
      </c>
      <c r="S117" s="184">
        <v>0</v>
      </c>
      <c r="T117" s="185">
        <f>S117*H117</f>
        <v>0</v>
      </c>
      <c r="U117" s="35"/>
      <c r="V117" s="35"/>
      <c r="W117" s="35"/>
      <c r="X117" s="35"/>
      <c r="Y117" s="35"/>
      <c r="Z117" s="35"/>
      <c r="AA117" s="35"/>
      <c r="AB117" s="35"/>
      <c r="AC117" s="35"/>
      <c r="AD117" s="35"/>
      <c r="AE117" s="35"/>
      <c r="AR117" s="186" t="s">
        <v>136</v>
      </c>
      <c r="AT117" s="186" t="s">
        <v>124</v>
      </c>
      <c r="AU117" s="186" t="s">
        <v>81</v>
      </c>
      <c r="AY117" s="18" t="s">
        <v>121</v>
      </c>
      <c r="BE117" s="187">
        <f>IF(N117="základní",J117,0)</f>
        <v>0</v>
      </c>
      <c r="BF117" s="187">
        <f>IF(N117="snížená",J117,0)</f>
        <v>0</v>
      </c>
      <c r="BG117" s="187">
        <f>IF(N117="zákl. přenesená",J117,0)</f>
        <v>0</v>
      </c>
      <c r="BH117" s="187">
        <f>IF(N117="sníž. přenesená",J117,0)</f>
        <v>0</v>
      </c>
      <c r="BI117" s="187">
        <f>IF(N117="nulová",J117,0)</f>
        <v>0</v>
      </c>
      <c r="BJ117" s="18" t="s">
        <v>79</v>
      </c>
      <c r="BK117" s="187">
        <f>ROUND(I117*H117,2)</f>
        <v>0</v>
      </c>
      <c r="BL117" s="18" t="s">
        <v>136</v>
      </c>
      <c r="BM117" s="186" t="s">
        <v>410</v>
      </c>
    </row>
    <row r="118" spans="1:65" s="2" customFormat="1" ht="37.9" customHeight="1">
      <c r="A118" s="35"/>
      <c r="B118" s="36"/>
      <c r="C118" s="174" t="s">
        <v>218</v>
      </c>
      <c r="D118" s="174" t="s">
        <v>124</v>
      </c>
      <c r="E118" s="176" t="s">
        <v>177</v>
      </c>
      <c r="F118" s="177" t="s">
        <v>178</v>
      </c>
      <c r="G118" s="178" t="s">
        <v>179</v>
      </c>
      <c r="H118" s="179">
        <v>695</v>
      </c>
      <c r="I118" s="180"/>
      <c r="J118" s="181">
        <f>ROUND(I118*H118,2)</f>
        <v>0</v>
      </c>
      <c r="K118" s="177" t="s">
        <v>128</v>
      </c>
      <c r="L118" s="40"/>
      <c r="M118" s="182" t="s">
        <v>19</v>
      </c>
      <c r="N118" s="183" t="s">
        <v>42</v>
      </c>
      <c r="O118" s="65"/>
      <c r="P118" s="184">
        <f>O118*H118</f>
        <v>0</v>
      </c>
      <c r="Q118" s="184">
        <v>0</v>
      </c>
      <c r="R118" s="184">
        <f>Q118*H118</f>
        <v>0</v>
      </c>
      <c r="S118" s="184">
        <v>0</v>
      </c>
      <c r="T118" s="185">
        <f>S118*H118</f>
        <v>0</v>
      </c>
      <c r="U118" s="35"/>
      <c r="V118" s="35"/>
      <c r="W118" s="35"/>
      <c r="X118" s="35"/>
      <c r="Y118" s="35"/>
      <c r="Z118" s="35"/>
      <c r="AA118" s="35"/>
      <c r="AB118" s="35"/>
      <c r="AC118" s="35"/>
      <c r="AD118" s="35"/>
      <c r="AE118" s="35"/>
      <c r="AR118" s="186" t="s">
        <v>136</v>
      </c>
      <c r="AT118" s="186" t="s">
        <v>124</v>
      </c>
      <c r="AU118" s="186" t="s">
        <v>81</v>
      </c>
      <c r="AY118" s="18" t="s">
        <v>121</v>
      </c>
      <c r="BE118" s="187">
        <f>IF(N118="základní",J118,0)</f>
        <v>0</v>
      </c>
      <c r="BF118" s="187">
        <f>IF(N118="snížená",J118,0)</f>
        <v>0</v>
      </c>
      <c r="BG118" s="187">
        <f>IF(N118="zákl. přenesená",J118,0)</f>
        <v>0</v>
      </c>
      <c r="BH118" s="187">
        <f>IF(N118="sníž. přenesená",J118,0)</f>
        <v>0</v>
      </c>
      <c r="BI118" s="187">
        <f>IF(N118="nulová",J118,0)</f>
        <v>0</v>
      </c>
      <c r="BJ118" s="18" t="s">
        <v>79</v>
      </c>
      <c r="BK118" s="187">
        <f>ROUND(I118*H118,2)</f>
        <v>0</v>
      </c>
      <c r="BL118" s="18" t="s">
        <v>136</v>
      </c>
      <c r="BM118" s="186" t="s">
        <v>411</v>
      </c>
    </row>
    <row r="119" spans="1:65" s="13" customFormat="1" ht="11.25">
      <c r="B119" s="188"/>
      <c r="C119" s="189"/>
      <c r="D119" s="190" t="s">
        <v>131</v>
      </c>
      <c r="E119" s="191" t="s">
        <v>19</v>
      </c>
      <c r="F119" s="192" t="s">
        <v>412</v>
      </c>
      <c r="G119" s="189"/>
      <c r="H119" s="193">
        <v>695</v>
      </c>
      <c r="I119" s="194"/>
      <c r="J119" s="189"/>
      <c r="K119" s="189"/>
      <c r="L119" s="195"/>
      <c r="M119" s="196"/>
      <c r="N119" s="197"/>
      <c r="O119" s="197"/>
      <c r="P119" s="197"/>
      <c r="Q119" s="197"/>
      <c r="R119" s="197"/>
      <c r="S119" s="197"/>
      <c r="T119" s="198"/>
      <c r="AT119" s="199" t="s">
        <v>131</v>
      </c>
      <c r="AU119" s="199" t="s">
        <v>81</v>
      </c>
      <c r="AV119" s="13" t="s">
        <v>81</v>
      </c>
      <c r="AW119" s="13" t="s">
        <v>32</v>
      </c>
      <c r="AX119" s="13" t="s">
        <v>79</v>
      </c>
      <c r="AY119" s="199" t="s">
        <v>121</v>
      </c>
    </row>
    <row r="120" spans="1:65" s="2" customFormat="1" ht="16.5" customHeight="1">
      <c r="A120" s="35"/>
      <c r="B120" s="36"/>
      <c r="C120" s="200" t="s">
        <v>222</v>
      </c>
      <c r="D120" s="211" t="s">
        <v>161</v>
      </c>
      <c r="E120" s="201" t="s">
        <v>183</v>
      </c>
      <c r="F120" s="202" t="s">
        <v>184</v>
      </c>
      <c r="G120" s="203" t="s">
        <v>185</v>
      </c>
      <c r="H120" s="204">
        <v>37.53</v>
      </c>
      <c r="I120" s="205"/>
      <c r="J120" s="206">
        <f>ROUND(I120*H120,2)</f>
        <v>0</v>
      </c>
      <c r="K120" s="202" t="s">
        <v>128</v>
      </c>
      <c r="L120" s="207"/>
      <c r="M120" s="208" t="s">
        <v>19</v>
      </c>
      <c r="N120" s="209" t="s">
        <v>42</v>
      </c>
      <c r="O120" s="65"/>
      <c r="P120" s="184">
        <f>O120*H120</f>
        <v>0</v>
      </c>
      <c r="Q120" s="184">
        <v>1</v>
      </c>
      <c r="R120" s="184">
        <f>Q120*H120</f>
        <v>37.53</v>
      </c>
      <c r="S120" s="184">
        <v>0</v>
      </c>
      <c r="T120" s="185">
        <f>S120*H120</f>
        <v>0</v>
      </c>
      <c r="U120" s="35"/>
      <c r="V120" s="35"/>
      <c r="W120" s="35"/>
      <c r="X120" s="35"/>
      <c r="Y120" s="35"/>
      <c r="Z120" s="35"/>
      <c r="AA120" s="35"/>
      <c r="AB120" s="35"/>
      <c r="AC120" s="35"/>
      <c r="AD120" s="35"/>
      <c r="AE120" s="35"/>
      <c r="AR120" s="186" t="s">
        <v>160</v>
      </c>
      <c r="AT120" s="186" t="s">
        <v>161</v>
      </c>
      <c r="AU120" s="186" t="s">
        <v>81</v>
      </c>
      <c r="AY120" s="18" t="s">
        <v>121</v>
      </c>
      <c r="BE120" s="187">
        <f>IF(N120="základní",J120,0)</f>
        <v>0</v>
      </c>
      <c r="BF120" s="187">
        <f>IF(N120="snížená",J120,0)</f>
        <v>0</v>
      </c>
      <c r="BG120" s="187">
        <f>IF(N120="zákl. přenesená",J120,0)</f>
        <v>0</v>
      </c>
      <c r="BH120" s="187">
        <f>IF(N120="sníž. přenesená",J120,0)</f>
        <v>0</v>
      </c>
      <c r="BI120" s="187">
        <f>IF(N120="nulová",J120,0)</f>
        <v>0</v>
      </c>
      <c r="BJ120" s="18" t="s">
        <v>79</v>
      </c>
      <c r="BK120" s="187">
        <f>ROUND(I120*H120,2)</f>
        <v>0</v>
      </c>
      <c r="BL120" s="18" t="s">
        <v>136</v>
      </c>
      <c r="BM120" s="186" t="s">
        <v>413</v>
      </c>
    </row>
    <row r="121" spans="1:65" s="13" customFormat="1" ht="11.25">
      <c r="B121" s="188"/>
      <c r="C121" s="189"/>
      <c r="D121" s="190" t="s">
        <v>131</v>
      </c>
      <c r="E121" s="191" t="s">
        <v>19</v>
      </c>
      <c r="F121" s="192" t="s">
        <v>414</v>
      </c>
      <c r="G121" s="189"/>
      <c r="H121" s="193">
        <v>37.53</v>
      </c>
      <c r="I121" s="194"/>
      <c r="J121" s="189"/>
      <c r="K121" s="189"/>
      <c r="L121" s="195"/>
      <c r="M121" s="196"/>
      <c r="N121" s="197"/>
      <c r="O121" s="197"/>
      <c r="P121" s="197"/>
      <c r="Q121" s="197"/>
      <c r="R121" s="197"/>
      <c r="S121" s="197"/>
      <c r="T121" s="198"/>
      <c r="AT121" s="199" t="s">
        <v>131</v>
      </c>
      <c r="AU121" s="199" t="s">
        <v>81</v>
      </c>
      <c r="AV121" s="13" t="s">
        <v>81</v>
      </c>
      <c r="AW121" s="13" t="s">
        <v>32</v>
      </c>
      <c r="AX121" s="13" t="s">
        <v>79</v>
      </c>
      <c r="AY121" s="199" t="s">
        <v>121</v>
      </c>
    </row>
    <row r="122" spans="1:65" s="2" customFormat="1" ht="78" customHeight="1">
      <c r="A122" s="35"/>
      <c r="B122" s="36"/>
      <c r="C122" s="174" t="s">
        <v>149</v>
      </c>
      <c r="D122" s="174" t="s">
        <v>124</v>
      </c>
      <c r="E122" s="176" t="s">
        <v>415</v>
      </c>
      <c r="F122" s="177" t="s">
        <v>416</v>
      </c>
      <c r="G122" s="178" t="s">
        <v>127</v>
      </c>
      <c r="H122" s="179">
        <v>0.68600000000000005</v>
      </c>
      <c r="I122" s="180"/>
      <c r="J122" s="181">
        <f>ROUND(I122*H122,2)</f>
        <v>0</v>
      </c>
      <c r="K122" s="177" t="s">
        <v>128</v>
      </c>
      <c r="L122" s="40"/>
      <c r="M122" s="182" t="s">
        <v>19</v>
      </c>
      <c r="N122" s="183" t="s">
        <v>42</v>
      </c>
      <c r="O122" s="65"/>
      <c r="P122" s="184">
        <f>O122*H122</f>
        <v>0</v>
      </c>
      <c r="Q122" s="184">
        <v>0</v>
      </c>
      <c r="R122" s="184">
        <f>Q122*H122</f>
        <v>0</v>
      </c>
      <c r="S122" s="184">
        <v>0</v>
      </c>
      <c r="T122" s="185">
        <f>S122*H122</f>
        <v>0</v>
      </c>
      <c r="U122" s="35"/>
      <c r="V122" s="35"/>
      <c r="W122" s="35"/>
      <c r="X122" s="35"/>
      <c r="Y122" s="35"/>
      <c r="Z122" s="35"/>
      <c r="AA122" s="35"/>
      <c r="AB122" s="35"/>
      <c r="AC122" s="35"/>
      <c r="AD122" s="35"/>
      <c r="AE122" s="35"/>
      <c r="AR122" s="186" t="s">
        <v>136</v>
      </c>
      <c r="AT122" s="186" t="s">
        <v>124</v>
      </c>
      <c r="AU122" s="186" t="s">
        <v>81</v>
      </c>
      <c r="AY122" s="18" t="s">
        <v>121</v>
      </c>
      <c r="BE122" s="187">
        <f>IF(N122="základní",J122,0)</f>
        <v>0</v>
      </c>
      <c r="BF122" s="187">
        <f>IF(N122="snížená",J122,0)</f>
        <v>0</v>
      </c>
      <c r="BG122" s="187">
        <f>IF(N122="zákl. přenesená",J122,0)</f>
        <v>0</v>
      </c>
      <c r="BH122" s="187">
        <f>IF(N122="sníž. přenesená",J122,0)</f>
        <v>0</v>
      </c>
      <c r="BI122" s="187">
        <f>IF(N122="nulová",J122,0)</f>
        <v>0</v>
      </c>
      <c r="BJ122" s="18" t="s">
        <v>79</v>
      </c>
      <c r="BK122" s="187">
        <f>ROUND(I122*H122,2)</f>
        <v>0</v>
      </c>
      <c r="BL122" s="18" t="s">
        <v>136</v>
      </c>
      <c r="BM122" s="186" t="s">
        <v>417</v>
      </c>
    </row>
    <row r="123" spans="1:65" s="13" customFormat="1" ht="11.25">
      <c r="B123" s="188"/>
      <c r="C123" s="189"/>
      <c r="D123" s="190" t="s">
        <v>131</v>
      </c>
      <c r="E123" s="191" t="s">
        <v>19</v>
      </c>
      <c r="F123" s="192" t="s">
        <v>418</v>
      </c>
      <c r="G123" s="189"/>
      <c r="H123" s="193">
        <v>0.68600000000000005</v>
      </c>
      <c r="I123" s="194"/>
      <c r="J123" s="189"/>
      <c r="K123" s="189"/>
      <c r="L123" s="195"/>
      <c r="M123" s="196"/>
      <c r="N123" s="197"/>
      <c r="O123" s="197"/>
      <c r="P123" s="197"/>
      <c r="Q123" s="197"/>
      <c r="R123" s="197"/>
      <c r="S123" s="197"/>
      <c r="T123" s="198"/>
      <c r="AT123" s="199" t="s">
        <v>131</v>
      </c>
      <c r="AU123" s="199" t="s">
        <v>81</v>
      </c>
      <c r="AV123" s="13" t="s">
        <v>81</v>
      </c>
      <c r="AW123" s="13" t="s">
        <v>32</v>
      </c>
      <c r="AX123" s="13" t="s">
        <v>79</v>
      </c>
      <c r="AY123" s="199" t="s">
        <v>121</v>
      </c>
    </row>
    <row r="124" spans="1:65" s="2" customFormat="1" ht="37.9" customHeight="1">
      <c r="A124" s="35"/>
      <c r="B124" s="36"/>
      <c r="C124" s="174" t="s">
        <v>7</v>
      </c>
      <c r="D124" s="174" t="s">
        <v>124</v>
      </c>
      <c r="E124" s="176" t="s">
        <v>189</v>
      </c>
      <c r="F124" s="177" t="s">
        <v>190</v>
      </c>
      <c r="G124" s="178" t="s">
        <v>191</v>
      </c>
      <c r="H124" s="179">
        <v>601</v>
      </c>
      <c r="I124" s="180"/>
      <c r="J124" s="181">
        <f>ROUND(I124*H124,2)</f>
        <v>0</v>
      </c>
      <c r="K124" s="177" t="s">
        <v>128</v>
      </c>
      <c r="L124" s="40"/>
      <c r="M124" s="182" t="s">
        <v>19</v>
      </c>
      <c r="N124" s="183" t="s">
        <v>42</v>
      </c>
      <c r="O124" s="65"/>
      <c r="P124" s="184">
        <f>O124*H124</f>
        <v>0</v>
      </c>
      <c r="Q124" s="184">
        <v>0</v>
      </c>
      <c r="R124" s="184">
        <f>Q124*H124</f>
        <v>0</v>
      </c>
      <c r="S124" s="184">
        <v>0</v>
      </c>
      <c r="T124" s="185">
        <f>S124*H124</f>
        <v>0</v>
      </c>
      <c r="U124" s="35"/>
      <c r="V124" s="35"/>
      <c r="W124" s="35"/>
      <c r="X124" s="35"/>
      <c r="Y124" s="35"/>
      <c r="Z124" s="35"/>
      <c r="AA124" s="35"/>
      <c r="AB124" s="35"/>
      <c r="AC124" s="35"/>
      <c r="AD124" s="35"/>
      <c r="AE124" s="35"/>
      <c r="AR124" s="186" t="s">
        <v>136</v>
      </c>
      <c r="AT124" s="186" t="s">
        <v>124</v>
      </c>
      <c r="AU124" s="186" t="s">
        <v>81</v>
      </c>
      <c r="AY124" s="18" t="s">
        <v>121</v>
      </c>
      <c r="BE124" s="187">
        <f>IF(N124="základní",J124,0)</f>
        <v>0</v>
      </c>
      <c r="BF124" s="187">
        <f>IF(N124="snížená",J124,0)</f>
        <v>0</v>
      </c>
      <c r="BG124" s="187">
        <f>IF(N124="zákl. přenesená",J124,0)</f>
        <v>0</v>
      </c>
      <c r="BH124" s="187">
        <f>IF(N124="sníž. přenesená",J124,0)</f>
        <v>0</v>
      </c>
      <c r="BI124" s="187">
        <f>IF(N124="nulová",J124,0)</f>
        <v>0</v>
      </c>
      <c r="BJ124" s="18" t="s">
        <v>79</v>
      </c>
      <c r="BK124" s="187">
        <f>ROUND(I124*H124,2)</f>
        <v>0</v>
      </c>
      <c r="BL124" s="18" t="s">
        <v>136</v>
      </c>
      <c r="BM124" s="186" t="s">
        <v>419</v>
      </c>
    </row>
    <row r="125" spans="1:65" s="14" customFormat="1" ht="11.25">
      <c r="B125" s="212"/>
      <c r="C125" s="213"/>
      <c r="D125" s="190" t="s">
        <v>131</v>
      </c>
      <c r="E125" s="214" t="s">
        <v>19</v>
      </c>
      <c r="F125" s="215" t="s">
        <v>420</v>
      </c>
      <c r="G125" s="213"/>
      <c r="H125" s="214" t="s">
        <v>19</v>
      </c>
      <c r="I125" s="216"/>
      <c r="J125" s="213"/>
      <c r="K125" s="213"/>
      <c r="L125" s="217"/>
      <c r="M125" s="218"/>
      <c r="N125" s="219"/>
      <c r="O125" s="219"/>
      <c r="P125" s="219"/>
      <c r="Q125" s="219"/>
      <c r="R125" s="219"/>
      <c r="S125" s="219"/>
      <c r="T125" s="220"/>
      <c r="AT125" s="221" t="s">
        <v>131</v>
      </c>
      <c r="AU125" s="221" t="s">
        <v>81</v>
      </c>
      <c r="AV125" s="14" t="s">
        <v>79</v>
      </c>
      <c r="AW125" s="14" t="s">
        <v>32</v>
      </c>
      <c r="AX125" s="14" t="s">
        <v>71</v>
      </c>
      <c r="AY125" s="221" t="s">
        <v>121</v>
      </c>
    </row>
    <row r="126" spans="1:65" s="13" customFormat="1" ht="11.25">
      <c r="B126" s="188"/>
      <c r="C126" s="189"/>
      <c r="D126" s="190" t="s">
        <v>131</v>
      </c>
      <c r="E126" s="191" t="s">
        <v>19</v>
      </c>
      <c r="F126" s="192" t="s">
        <v>194</v>
      </c>
      <c r="G126" s="189"/>
      <c r="H126" s="193">
        <v>66</v>
      </c>
      <c r="I126" s="194"/>
      <c r="J126" s="189"/>
      <c r="K126" s="189"/>
      <c r="L126" s="195"/>
      <c r="M126" s="196"/>
      <c r="N126" s="197"/>
      <c r="O126" s="197"/>
      <c r="P126" s="197"/>
      <c r="Q126" s="197"/>
      <c r="R126" s="197"/>
      <c r="S126" s="197"/>
      <c r="T126" s="198"/>
      <c r="AT126" s="199" t="s">
        <v>131</v>
      </c>
      <c r="AU126" s="199" t="s">
        <v>81</v>
      </c>
      <c r="AV126" s="13" t="s">
        <v>81</v>
      </c>
      <c r="AW126" s="13" t="s">
        <v>32</v>
      </c>
      <c r="AX126" s="13" t="s">
        <v>71</v>
      </c>
      <c r="AY126" s="199" t="s">
        <v>121</v>
      </c>
    </row>
    <row r="127" spans="1:65" s="14" customFormat="1" ht="11.25">
      <c r="B127" s="212"/>
      <c r="C127" s="213"/>
      <c r="D127" s="190" t="s">
        <v>131</v>
      </c>
      <c r="E127" s="214" t="s">
        <v>19</v>
      </c>
      <c r="F127" s="215" t="s">
        <v>421</v>
      </c>
      <c r="G127" s="213"/>
      <c r="H127" s="214" t="s">
        <v>19</v>
      </c>
      <c r="I127" s="216"/>
      <c r="J127" s="213"/>
      <c r="K127" s="213"/>
      <c r="L127" s="217"/>
      <c r="M127" s="218"/>
      <c r="N127" s="219"/>
      <c r="O127" s="219"/>
      <c r="P127" s="219"/>
      <c r="Q127" s="219"/>
      <c r="R127" s="219"/>
      <c r="S127" s="219"/>
      <c r="T127" s="220"/>
      <c r="AT127" s="221" t="s">
        <v>131</v>
      </c>
      <c r="AU127" s="221" t="s">
        <v>81</v>
      </c>
      <c r="AV127" s="14" t="s">
        <v>79</v>
      </c>
      <c r="AW127" s="14" t="s">
        <v>32</v>
      </c>
      <c r="AX127" s="14" t="s">
        <v>71</v>
      </c>
      <c r="AY127" s="221" t="s">
        <v>121</v>
      </c>
    </row>
    <row r="128" spans="1:65" s="13" customFormat="1" ht="11.25">
      <c r="B128" s="188"/>
      <c r="C128" s="189"/>
      <c r="D128" s="190" t="s">
        <v>131</v>
      </c>
      <c r="E128" s="191" t="s">
        <v>19</v>
      </c>
      <c r="F128" s="192" t="s">
        <v>422</v>
      </c>
      <c r="G128" s="189"/>
      <c r="H128" s="193">
        <v>535</v>
      </c>
      <c r="I128" s="194"/>
      <c r="J128" s="189"/>
      <c r="K128" s="189"/>
      <c r="L128" s="195"/>
      <c r="M128" s="196"/>
      <c r="N128" s="197"/>
      <c r="O128" s="197"/>
      <c r="P128" s="197"/>
      <c r="Q128" s="197"/>
      <c r="R128" s="197"/>
      <c r="S128" s="197"/>
      <c r="T128" s="198"/>
      <c r="AT128" s="199" t="s">
        <v>131</v>
      </c>
      <c r="AU128" s="199" t="s">
        <v>81</v>
      </c>
      <c r="AV128" s="13" t="s">
        <v>81</v>
      </c>
      <c r="AW128" s="13" t="s">
        <v>32</v>
      </c>
      <c r="AX128" s="13" t="s">
        <v>71</v>
      </c>
      <c r="AY128" s="199" t="s">
        <v>121</v>
      </c>
    </row>
    <row r="129" spans="1:65" s="15" customFormat="1" ht="11.25">
      <c r="B129" s="222"/>
      <c r="C129" s="223"/>
      <c r="D129" s="190" t="s">
        <v>131</v>
      </c>
      <c r="E129" s="224" t="s">
        <v>19</v>
      </c>
      <c r="F129" s="225" t="s">
        <v>197</v>
      </c>
      <c r="G129" s="223"/>
      <c r="H129" s="226">
        <v>601</v>
      </c>
      <c r="I129" s="227"/>
      <c r="J129" s="223"/>
      <c r="K129" s="223"/>
      <c r="L129" s="228"/>
      <c r="M129" s="229"/>
      <c r="N129" s="230"/>
      <c r="O129" s="230"/>
      <c r="P129" s="230"/>
      <c r="Q129" s="230"/>
      <c r="R129" s="230"/>
      <c r="S129" s="230"/>
      <c r="T129" s="231"/>
      <c r="AT129" s="232" t="s">
        <v>131</v>
      </c>
      <c r="AU129" s="232" t="s">
        <v>81</v>
      </c>
      <c r="AV129" s="15" t="s">
        <v>136</v>
      </c>
      <c r="AW129" s="15" t="s">
        <v>32</v>
      </c>
      <c r="AX129" s="15" t="s">
        <v>79</v>
      </c>
      <c r="AY129" s="232" t="s">
        <v>121</v>
      </c>
    </row>
    <row r="130" spans="1:65" s="2" customFormat="1" ht="16.5" customHeight="1">
      <c r="A130" s="35"/>
      <c r="B130" s="36"/>
      <c r="C130" s="200" t="s">
        <v>236</v>
      </c>
      <c r="D130" s="200" t="s">
        <v>161</v>
      </c>
      <c r="E130" s="201" t="s">
        <v>199</v>
      </c>
      <c r="F130" s="202" t="s">
        <v>200</v>
      </c>
      <c r="G130" s="203" t="s">
        <v>185</v>
      </c>
      <c r="H130" s="204">
        <v>901.5</v>
      </c>
      <c r="I130" s="205"/>
      <c r="J130" s="206">
        <f>ROUND(I130*H130,2)</f>
        <v>0</v>
      </c>
      <c r="K130" s="202" t="s">
        <v>128</v>
      </c>
      <c r="L130" s="207"/>
      <c r="M130" s="208" t="s">
        <v>19</v>
      </c>
      <c r="N130" s="209" t="s">
        <v>42</v>
      </c>
      <c r="O130" s="65"/>
      <c r="P130" s="184">
        <f>O130*H130</f>
        <v>0</v>
      </c>
      <c r="Q130" s="184">
        <v>1</v>
      </c>
      <c r="R130" s="184">
        <f>Q130*H130</f>
        <v>901.5</v>
      </c>
      <c r="S130" s="184">
        <v>0</v>
      </c>
      <c r="T130" s="185">
        <f>S130*H130</f>
        <v>0</v>
      </c>
      <c r="U130" s="35"/>
      <c r="V130" s="35"/>
      <c r="W130" s="35"/>
      <c r="X130" s="35"/>
      <c r="Y130" s="35"/>
      <c r="Z130" s="35"/>
      <c r="AA130" s="35"/>
      <c r="AB130" s="35"/>
      <c r="AC130" s="35"/>
      <c r="AD130" s="35"/>
      <c r="AE130" s="35"/>
      <c r="AR130" s="186" t="s">
        <v>160</v>
      </c>
      <c r="AT130" s="186" t="s">
        <v>161</v>
      </c>
      <c r="AU130" s="186" t="s">
        <v>81</v>
      </c>
      <c r="AY130" s="18" t="s">
        <v>121</v>
      </c>
      <c r="BE130" s="187">
        <f>IF(N130="základní",J130,0)</f>
        <v>0</v>
      </c>
      <c r="BF130" s="187">
        <f>IF(N130="snížená",J130,0)</f>
        <v>0</v>
      </c>
      <c r="BG130" s="187">
        <f>IF(N130="zákl. přenesená",J130,0)</f>
        <v>0</v>
      </c>
      <c r="BH130" s="187">
        <f>IF(N130="sníž. přenesená",J130,0)</f>
        <v>0</v>
      </c>
      <c r="BI130" s="187">
        <f>IF(N130="nulová",J130,0)</f>
        <v>0</v>
      </c>
      <c r="BJ130" s="18" t="s">
        <v>79</v>
      </c>
      <c r="BK130" s="187">
        <f>ROUND(I130*H130,2)</f>
        <v>0</v>
      </c>
      <c r="BL130" s="18" t="s">
        <v>136</v>
      </c>
      <c r="BM130" s="186" t="s">
        <v>423</v>
      </c>
    </row>
    <row r="131" spans="1:65" s="13" customFormat="1" ht="11.25">
      <c r="B131" s="188"/>
      <c r="C131" s="189"/>
      <c r="D131" s="190" t="s">
        <v>131</v>
      </c>
      <c r="E131" s="191" t="s">
        <v>19</v>
      </c>
      <c r="F131" s="192" t="s">
        <v>424</v>
      </c>
      <c r="G131" s="189"/>
      <c r="H131" s="193">
        <v>901.5</v>
      </c>
      <c r="I131" s="194"/>
      <c r="J131" s="189"/>
      <c r="K131" s="189"/>
      <c r="L131" s="195"/>
      <c r="M131" s="196"/>
      <c r="N131" s="197"/>
      <c r="O131" s="197"/>
      <c r="P131" s="197"/>
      <c r="Q131" s="197"/>
      <c r="R131" s="197"/>
      <c r="S131" s="197"/>
      <c r="T131" s="198"/>
      <c r="AT131" s="199" t="s">
        <v>131</v>
      </c>
      <c r="AU131" s="199" t="s">
        <v>81</v>
      </c>
      <c r="AV131" s="13" t="s">
        <v>81</v>
      </c>
      <c r="AW131" s="13" t="s">
        <v>32</v>
      </c>
      <c r="AX131" s="13" t="s">
        <v>71</v>
      </c>
      <c r="AY131" s="199" t="s">
        <v>121</v>
      </c>
    </row>
    <row r="132" spans="1:65" s="15" customFormat="1" ht="11.25">
      <c r="B132" s="222"/>
      <c r="C132" s="223"/>
      <c r="D132" s="190" t="s">
        <v>131</v>
      </c>
      <c r="E132" s="224" t="s">
        <v>19</v>
      </c>
      <c r="F132" s="225" t="s">
        <v>197</v>
      </c>
      <c r="G132" s="223"/>
      <c r="H132" s="226">
        <v>901.5</v>
      </c>
      <c r="I132" s="227"/>
      <c r="J132" s="223"/>
      <c r="K132" s="223"/>
      <c r="L132" s="228"/>
      <c r="M132" s="229"/>
      <c r="N132" s="230"/>
      <c r="O132" s="230"/>
      <c r="P132" s="230"/>
      <c r="Q132" s="230"/>
      <c r="R132" s="230"/>
      <c r="S132" s="230"/>
      <c r="T132" s="231"/>
      <c r="AT132" s="232" t="s">
        <v>131</v>
      </c>
      <c r="AU132" s="232" t="s">
        <v>81</v>
      </c>
      <c r="AV132" s="15" t="s">
        <v>136</v>
      </c>
      <c r="AW132" s="15" t="s">
        <v>32</v>
      </c>
      <c r="AX132" s="15" t="s">
        <v>79</v>
      </c>
      <c r="AY132" s="232" t="s">
        <v>121</v>
      </c>
    </row>
    <row r="133" spans="1:65" s="2" customFormat="1" ht="78" customHeight="1">
      <c r="A133" s="35"/>
      <c r="B133" s="36"/>
      <c r="C133" s="174" t="s">
        <v>242</v>
      </c>
      <c r="D133" s="174" t="s">
        <v>124</v>
      </c>
      <c r="E133" s="176" t="s">
        <v>286</v>
      </c>
      <c r="F133" s="177" t="s">
        <v>287</v>
      </c>
      <c r="G133" s="178" t="s">
        <v>185</v>
      </c>
      <c r="H133" s="179">
        <v>939.03</v>
      </c>
      <c r="I133" s="180"/>
      <c r="J133" s="181">
        <f>ROUND(I133*H133,2)</f>
        <v>0</v>
      </c>
      <c r="K133" s="177" t="s">
        <v>128</v>
      </c>
      <c r="L133" s="40"/>
      <c r="M133" s="182" t="s">
        <v>19</v>
      </c>
      <c r="N133" s="183" t="s">
        <v>42</v>
      </c>
      <c r="O133" s="65"/>
      <c r="P133" s="184">
        <f>O133*H133</f>
        <v>0</v>
      </c>
      <c r="Q133" s="184">
        <v>0</v>
      </c>
      <c r="R133" s="184">
        <f>Q133*H133</f>
        <v>0</v>
      </c>
      <c r="S133" s="184">
        <v>0</v>
      </c>
      <c r="T133" s="185">
        <f>S133*H133</f>
        <v>0</v>
      </c>
      <c r="U133" s="35"/>
      <c r="V133" s="35"/>
      <c r="W133" s="35"/>
      <c r="X133" s="35"/>
      <c r="Y133" s="35"/>
      <c r="Z133" s="35"/>
      <c r="AA133" s="35"/>
      <c r="AB133" s="35"/>
      <c r="AC133" s="35"/>
      <c r="AD133" s="35"/>
      <c r="AE133" s="35"/>
      <c r="AR133" s="186" t="s">
        <v>136</v>
      </c>
      <c r="AT133" s="186" t="s">
        <v>124</v>
      </c>
      <c r="AU133" s="186" t="s">
        <v>81</v>
      </c>
      <c r="AY133" s="18" t="s">
        <v>121</v>
      </c>
      <c r="BE133" s="187">
        <f>IF(N133="základní",J133,0)</f>
        <v>0</v>
      </c>
      <c r="BF133" s="187">
        <f>IF(N133="snížená",J133,0)</f>
        <v>0</v>
      </c>
      <c r="BG133" s="187">
        <f>IF(N133="zákl. přenesená",J133,0)</f>
        <v>0</v>
      </c>
      <c r="BH133" s="187">
        <f>IF(N133="sníž. přenesená",J133,0)</f>
        <v>0</v>
      </c>
      <c r="BI133" s="187">
        <f>IF(N133="nulová",J133,0)</f>
        <v>0</v>
      </c>
      <c r="BJ133" s="18" t="s">
        <v>79</v>
      </c>
      <c r="BK133" s="187">
        <f>ROUND(I133*H133,2)</f>
        <v>0</v>
      </c>
      <c r="BL133" s="18" t="s">
        <v>136</v>
      </c>
      <c r="BM133" s="186" t="s">
        <v>425</v>
      </c>
    </row>
    <row r="134" spans="1:65" s="13" customFormat="1" ht="11.25">
      <c r="B134" s="188"/>
      <c r="C134" s="189"/>
      <c r="D134" s="190" t="s">
        <v>131</v>
      </c>
      <c r="E134" s="191" t="s">
        <v>19</v>
      </c>
      <c r="F134" s="192" t="s">
        <v>426</v>
      </c>
      <c r="G134" s="189"/>
      <c r="H134" s="193">
        <v>901.5</v>
      </c>
      <c r="I134" s="194"/>
      <c r="J134" s="189"/>
      <c r="K134" s="189"/>
      <c r="L134" s="195"/>
      <c r="M134" s="196"/>
      <c r="N134" s="197"/>
      <c r="O134" s="197"/>
      <c r="P134" s="197"/>
      <c r="Q134" s="197"/>
      <c r="R134" s="197"/>
      <c r="S134" s="197"/>
      <c r="T134" s="198"/>
      <c r="AT134" s="199" t="s">
        <v>131</v>
      </c>
      <c r="AU134" s="199" t="s">
        <v>81</v>
      </c>
      <c r="AV134" s="13" t="s">
        <v>81</v>
      </c>
      <c r="AW134" s="13" t="s">
        <v>32</v>
      </c>
      <c r="AX134" s="13" t="s">
        <v>71</v>
      </c>
      <c r="AY134" s="199" t="s">
        <v>121</v>
      </c>
    </row>
    <row r="135" spans="1:65" s="13" customFormat="1" ht="11.25">
      <c r="B135" s="188"/>
      <c r="C135" s="189"/>
      <c r="D135" s="190" t="s">
        <v>131</v>
      </c>
      <c r="E135" s="191" t="s">
        <v>19</v>
      </c>
      <c r="F135" s="192" t="s">
        <v>427</v>
      </c>
      <c r="G135" s="189"/>
      <c r="H135" s="193">
        <v>37.53</v>
      </c>
      <c r="I135" s="194"/>
      <c r="J135" s="189"/>
      <c r="K135" s="189"/>
      <c r="L135" s="195"/>
      <c r="M135" s="196"/>
      <c r="N135" s="197"/>
      <c r="O135" s="197"/>
      <c r="P135" s="197"/>
      <c r="Q135" s="197"/>
      <c r="R135" s="197"/>
      <c r="S135" s="197"/>
      <c r="T135" s="198"/>
      <c r="AT135" s="199" t="s">
        <v>131</v>
      </c>
      <c r="AU135" s="199" t="s">
        <v>81</v>
      </c>
      <c r="AV135" s="13" t="s">
        <v>81</v>
      </c>
      <c r="AW135" s="13" t="s">
        <v>32</v>
      </c>
      <c r="AX135" s="13" t="s">
        <v>71</v>
      </c>
      <c r="AY135" s="199" t="s">
        <v>121</v>
      </c>
    </row>
    <row r="136" spans="1:65" s="15" customFormat="1" ht="11.25">
      <c r="B136" s="222"/>
      <c r="C136" s="223"/>
      <c r="D136" s="190" t="s">
        <v>131</v>
      </c>
      <c r="E136" s="224" t="s">
        <v>19</v>
      </c>
      <c r="F136" s="225" t="s">
        <v>197</v>
      </c>
      <c r="G136" s="223"/>
      <c r="H136" s="226">
        <v>939.03</v>
      </c>
      <c r="I136" s="227"/>
      <c r="J136" s="223"/>
      <c r="K136" s="223"/>
      <c r="L136" s="228"/>
      <c r="M136" s="229"/>
      <c r="N136" s="230"/>
      <c r="O136" s="230"/>
      <c r="P136" s="230"/>
      <c r="Q136" s="230"/>
      <c r="R136" s="230"/>
      <c r="S136" s="230"/>
      <c r="T136" s="231"/>
      <c r="AT136" s="232" t="s">
        <v>131</v>
      </c>
      <c r="AU136" s="232" t="s">
        <v>81</v>
      </c>
      <c r="AV136" s="15" t="s">
        <v>136</v>
      </c>
      <c r="AW136" s="15" t="s">
        <v>32</v>
      </c>
      <c r="AX136" s="15" t="s">
        <v>79</v>
      </c>
      <c r="AY136" s="232" t="s">
        <v>121</v>
      </c>
    </row>
    <row r="137" spans="1:65" s="2" customFormat="1" ht="33" customHeight="1">
      <c r="A137" s="35"/>
      <c r="B137" s="36"/>
      <c r="C137" s="174" t="s">
        <v>247</v>
      </c>
      <c r="D137" s="174" t="s">
        <v>124</v>
      </c>
      <c r="E137" s="176" t="s">
        <v>428</v>
      </c>
      <c r="F137" s="177" t="s">
        <v>429</v>
      </c>
      <c r="G137" s="178" t="s">
        <v>135</v>
      </c>
      <c r="H137" s="179">
        <v>10</v>
      </c>
      <c r="I137" s="180"/>
      <c r="J137" s="181">
        <f>ROUND(I137*H137,2)</f>
        <v>0</v>
      </c>
      <c r="K137" s="177" t="s">
        <v>128</v>
      </c>
      <c r="L137" s="40"/>
      <c r="M137" s="182" t="s">
        <v>19</v>
      </c>
      <c r="N137" s="183" t="s">
        <v>42</v>
      </c>
      <c r="O137" s="65"/>
      <c r="P137" s="184">
        <f>O137*H137</f>
        <v>0</v>
      </c>
      <c r="Q137" s="184">
        <v>0</v>
      </c>
      <c r="R137" s="184">
        <f>Q137*H137</f>
        <v>0</v>
      </c>
      <c r="S137" s="184">
        <v>0</v>
      </c>
      <c r="T137" s="185">
        <f>S137*H137</f>
        <v>0</v>
      </c>
      <c r="U137" s="35"/>
      <c r="V137" s="35"/>
      <c r="W137" s="35"/>
      <c r="X137" s="35"/>
      <c r="Y137" s="35"/>
      <c r="Z137" s="35"/>
      <c r="AA137" s="35"/>
      <c r="AB137" s="35"/>
      <c r="AC137" s="35"/>
      <c r="AD137" s="35"/>
      <c r="AE137" s="35"/>
      <c r="AR137" s="186" t="s">
        <v>136</v>
      </c>
      <c r="AT137" s="186" t="s">
        <v>124</v>
      </c>
      <c r="AU137" s="186" t="s">
        <v>81</v>
      </c>
      <c r="AY137" s="18" t="s">
        <v>121</v>
      </c>
      <c r="BE137" s="187">
        <f>IF(N137="základní",J137,0)</f>
        <v>0</v>
      </c>
      <c r="BF137" s="187">
        <f>IF(N137="snížená",J137,0)</f>
        <v>0</v>
      </c>
      <c r="BG137" s="187">
        <f>IF(N137="zákl. přenesená",J137,0)</f>
        <v>0</v>
      </c>
      <c r="BH137" s="187">
        <f>IF(N137="sníž. přenesená",J137,0)</f>
        <v>0</v>
      </c>
      <c r="BI137" s="187">
        <f>IF(N137="nulová",J137,0)</f>
        <v>0</v>
      </c>
      <c r="BJ137" s="18" t="s">
        <v>79</v>
      </c>
      <c r="BK137" s="187">
        <f>ROUND(I137*H137,2)</f>
        <v>0</v>
      </c>
      <c r="BL137" s="18" t="s">
        <v>136</v>
      </c>
      <c r="BM137" s="186" t="s">
        <v>430</v>
      </c>
    </row>
    <row r="138" spans="1:65" s="2" customFormat="1" ht="16.5" customHeight="1">
      <c r="A138" s="35"/>
      <c r="B138" s="36"/>
      <c r="C138" s="174" t="s">
        <v>252</v>
      </c>
      <c r="D138" s="174" t="s">
        <v>124</v>
      </c>
      <c r="E138" s="176" t="s">
        <v>431</v>
      </c>
      <c r="F138" s="177" t="s">
        <v>432</v>
      </c>
      <c r="G138" s="178" t="s">
        <v>135</v>
      </c>
      <c r="H138" s="179">
        <v>10</v>
      </c>
      <c r="I138" s="180"/>
      <c r="J138" s="181">
        <f>ROUND(I138*H138,2)</f>
        <v>0</v>
      </c>
      <c r="K138" s="177" t="s">
        <v>128</v>
      </c>
      <c r="L138" s="40"/>
      <c r="M138" s="182" t="s">
        <v>19</v>
      </c>
      <c r="N138" s="183" t="s">
        <v>42</v>
      </c>
      <c r="O138" s="65"/>
      <c r="P138" s="184">
        <f>O138*H138</f>
        <v>0</v>
      </c>
      <c r="Q138" s="184">
        <v>0</v>
      </c>
      <c r="R138" s="184">
        <f>Q138*H138</f>
        <v>0</v>
      </c>
      <c r="S138" s="184">
        <v>0</v>
      </c>
      <c r="T138" s="185">
        <f>S138*H138</f>
        <v>0</v>
      </c>
      <c r="U138" s="35"/>
      <c r="V138" s="35"/>
      <c r="W138" s="35"/>
      <c r="X138" s="35"/>
      <c r="Y138" s="35"/>
      <c r="Z138" s="35"/>
      <c r="AA138" s="35"/>
      <c r="AB138" s="35"/>
      <c r="AC138" s="35"/>
      <c r="AD138" s="35"/>
      <c r="AE138" s="35"/>
      <c r="AR138" s="186" t="s">
        <v>136</v>
      </c>
      <c r="AT138" s="186" t="s">
        <v>124</v>
      </c>
      <c r="AU138" s="186" t="s">
        <v>81</v>
      </c>
      <c r="AY138" s="18" t="s">
        <v>121</v>
      </c>
      <c r="BE138" s="187">
        <f>IF(N138="základní",J138,0)</f>
        <v>0</v>
      </c>
      <c r="BF138" s="187">
        <f>IF(N138="snížená",J138,0)</f>
        <v>0</v>
      </c>
      <c r="BG138" s="187">
        <f>IF(N138="zákl. přenesená",J138,0)</f>
        <v>0</v>
      </c>
      <c r="BH138" s="187">
        <f>IF(N138="sníž. přenesená",J138,0)</f>
        <v>0</v>
      </c>
      <c r="BI138" s="187">
        <f>IF(N138="nulová",J138,0)</f>
        <v>0</v>
      </c>
      <c r="BJ138" s="18" t="s">
        <v>79</v>
      </c>
      <c r="BK138" s="187">
        <f>ROUND(I138*H138,2)</f>
        <v>0</v>
      </c>
      <c r="BL138" s="18" t="s">
        <v>136</v>
      </c>
      <c r="BM138" s="186" t="s">
        <v>433</v>
      </c>
    </row>
    <row r="139" spans="1:65" s="2" customFormat="1" ht="24.2" customHeight="1">
      <c r="A139" s="35"/>
      <c r="B139" s="36"/>
      <c r="C139" s="174" t="s">
        <v>257</v>
      </c>
      <c r="D139" s="174" t="s">
        <v>124</v>
      </c>
      <c r="E139" s="176" t="s">
        <v>271</v>
      </c>
      <c r="F139" s="177" t="s">
        <v>272</v>
      </c>
      <c r="G139" s="178" t="s">
        <v>135</v>
      </c>
      <c r="H139" s="179">
        <v>16</v>
      </c>
      <c r="I139" s="180"/>
      <c r="J139" s="181">
        <f>ROUND(I139*H139,2)</f>
        <v>0</v>
      </c>
      <c r="K139" s="177" t="s">
        <v>128</v>
      </c>
      <c r="L139" s="40"/>
      <c r="M139" s="182" t="s">
        <v>19</v>
      </c>
      <c r="N139" s="183" t="s">
        <v>42</v>
      </c>
      <c r="O139" s="65"/>
      <c r="P139" s="184">
        <f>O139*H139</f>
        <v>0</v>
      </c>
      <c r="Q139" s="184">
        <v>0</v>
      </c>
      <c r="R139" s="184">
        <f>Q139*H139</f>
        <v>0</v>
      </c>
      <c r="S139" s="184">
        <v>0</v>
      </c>
      <c r="T139" s="185">
        <f>S139*H139</f>
        <v>0</v>
      </c>
      <c r="U139" s="35"/>
      <c r="V139" s="35"/>
      <c r="W139" s="35"/>
      <c r="X139" s="35"/>
      <c r="Y139" s="35"/>
      <c r="Z139" s="35"/>
      <c r="AA139" s="35"/>
      <c r="AB139" s="35"/>
      <c r="AC139" s="35"/>
      <c r="AD139" s="35"/>
      <c r="AE139" s="35"/>
      <c r="AR139" s="186" t="s">
        <v>136</v>
      </c>
      <c r="AT139" s="186" t="s">
        <v>124</v>
      </c>
      <c r="AU139" s="186" t="s">
        <v>81</v>
      </c>
      <c r="AY139" s="18" t="s">
        <v>121</v>
      </c>
      <c r="BE139" s="187">
        <f>IF(N139="základní",J139,0)</f>
        <v>0</v>
      </c>
      <c r="BF139" s="187">
        <f>IF(N139="snížená",J139,0)</f>
        <v>0</v>
      </c>
      <c r="BG139" s="187">
        <f>IF(N139="zákl. přenesená",J139,0)</f>
        <v>0</v>
      </c>
      <c r="BH139" s="187">
        <f>IF(N139="sníž. přenesená",J139,0)</f>
        <v>0</v>
      </c>
      <c r="BI139" s="187">
        <f>IF(N139="nulová",J139,0)</f>
        <v>0</v>
      </c>
      <c r="BJ139" s="18" t="s">
        <v>79</v>
      </c>
      <c r="BK139" s="187">
        <f>ROUND(I139*H139,2)</f>
        <v>0</v>
      </c>
      <c r="BL139" s="18" t="s">
        <v>136</v>
      </c>
      <c r="BM139" s="186" t="s">
        <v>434</v>
      </c>
    </row>
    <row r="140" spans="1:65" s="13" customFormat="1" ht="11.25">
      <c r="B140" s="188"/>
      <c r="C140" s="189"/>
      <c r="D140" s="190" t="s">
        <v>131</v>
      </c>
      <c r="E140" s="191" t="s">
        <v>19</v>
      </c>
      <c r="F140" s="192" t="s">
        <v>435</v>
      </c>
      <c r="G140" s="189"/>
      <c r="H140" s="193">
        <v>16</v>
      </c>
      <c r="I140" s="194"/>
      <c r="J140" s="189"/>
      <c r="K140" s="189"/>
      <c r="L140" s="195"/>
      <c r="M140" s="196"/>
      <c r="N140" s="197"/>
      <c r="O140" s="197"/>
      <c r="P140" s="197"/>
      <c r="Q140" s="197"/>
      <c r="R140" s="197"/>
      <c r="S140" s="197"/>
      <c r="T140" s="198"/>
      <c r="AT140" s="199" t="s">
        <v>131</v>
      </c>
      <c r="AU140" s="199" t="s">
        <v>81</v>
      </c>
      <c r="AV140" s="13" t="s">
        <v>81</v>
      </c>
      <c r="AW140" s="13" t="s">
        <v>32</v>
      </c>
      <c r="AX140" s="13" t="s">
        <v>79</v>
      </c>
      <c r="AY140" s="199" t="s">
        <v>121</v>
      </c>
    </row>
    <row r="141" spans="1:65" s="2" customFormat="1" ht="78" customHeight="1">
      <c r="A141" s="35"/>
      <c r="B141" s="36"/>
      <c r="C141" s="174" t="s">
        <v>261</v>
      </c>
      <c r="D141" s="174" t="s">
        <v>124</v>
      </c>
      <c r="E141" s="176" t="s">
        <v>309</v>
      </c>
      <c r="F141" s="177" t="s">
        <v>310</v>
      </c>
      <c r="G141" s="178" t="s">
        <v>185</v>
      </c>
      <c r="H141" s="179">
        <v>0.01</v>
      </c>
      <c r="I141" s="180"/>
      <c r="J141" s="181">
        <f>ROUND(I141*H141,2)</f>
        <v>0</v>
      </c>
      <c r="K141" s="177" t="s">
        <v>128</v>
      </c>
      <c r="L141" s="40"/>
      <c r="M141" s="182" t="s">
        <v>19</v>
      </c>
      <c r="N141" s="183" t="s">
        <v>42</v>
      </c>
      <c r="O141" s="65"/>
      <c r="P141" s="184">
        <f>O141*H141</f>
        <v>0</v>
      </c>
      <c r="Q141" s="184">
        <v>0</v>
      </c>
      <c r="R141" s="184">
        <f>Q141*H141</f>
        <v>0</v>
      </c>
      <c r="S141" s="184">
        <v>0</v>
      </c>
      <c r="T141" s="185">
        <f>S141*H141</f>
        <v>0</v>
      </c>
      <c r="U141" s="35"/>
      <c r="V141" s="35"/>
      <c r="W141" s="35"/>
      <c r="X141" s="35"/>
      <c r="Y141" s="35"/>
      <c r="Z141" s="35"/>
      <c r="AA141" s="35"/>
      <c r="AB141" s="35"/>
      <c r="AC141" s="35"/>
      <c r="AD141" s="35"/>
      <c r="AE141" s="35"/>
      <c r="AR141" s="186" t="s">
        <v>136</v>
      </c>
      <c r="AT141" s="186" t="s">
        <v>124</v>
      </c>
      <c r="AU141" s="186" t="s">
        <v>81</v>
      </c>
      <c r="AY141" s="18" t="s">
        <v>121</v>
      </c>
      <c r="BE141" s="187">
        <f>IF(N141="základní",J141,0)</f>
        <v>0</v>
      </c>
      <c r="BF141" s="187">
        <f>IF(N141="snížená",J141,0)</f>
        <v>0</v>
      </c>
      <c r="BG141" s="187">
        <f>IF(N141="zákl. přenesená",J141,0)</f>
        <v>0</v>
      </c>
      <c r="BH141" s="187">
        <f>IF(N141="sníž. přenesená",J141,0)</f>
        <v>0</v>
      </c>
      <c r="BI141" s="187">
        <f>IF(N141="nulová",J141,0)</f>
        <v>0</v>
      </c>
      <c r="BJ141" s="18" t="s">
        <v>79</v>
      </c>
      <c r="BK141" s="187">
        <f>ROUND(I141*H141,2)</f>
        <v>0</v>
      </c>
      <c r="BL141" s="18" t="s">
        <v>136</v>
      </c>
      <c r="BM141" s="186" t="s">
        <v>436</v>
      </c>
    </row>
    <row r="142" spans="1:65" s="13" customFormat="1" ht="11.25">
      <c r="B142" s="188"/>
      <c r="C142" s="189"/>
      <c r="D142" s="190" t="s">
        <v>131</v>
      </c>
      <c r="E142" s="191" t="s">
        <v>19</v>
      </c>
      <c r="F142" s="192" t="s">
        <v>437</v>
      </c>
      <c r="G142" s="189"/>
      <c r="H142" s="193">
        <v>0.01</v>
      </c>
      <c r="I142" s="194"/>
      <c r="J142" s="189"/>
      <c r="K142" s="189"/>
      <c r="L142" s="195"/>
      <c r="M142" s="196"/>
      <c r="N142" s="197"/>
      <c r="O142" s="197"/>
      <c r="P142" s="197"/>
      <c r="Q142" s="197"/>
      <c r="R142" s="197"/>
      <c r="S142" s="197"/>
      <c r="T142" s="198"/>
      <c r="AT142" s="199" t="s">
        <v>131</v>
      </c>
      <c r="AU142" s="199" t="s">
        <v>81</v>
      </c>
      <c r="AV142" s="13" t="s">
        <v>81</v>
      </c>
      <c r="AW142" s="13" t="s">
        <v>32</v>
      </c>
      <c r="AX142" s="13" t="s">
        <v>79</v>
      </c>
      <c r="AY142" s="199" t="s">
        <v>121</v>
      </c>
    </row>
    <row r="143" spans="1:65" s="2" customFormat="1" ht="90" customHeight="1">
      <c r="A143" s="35"/>
      <c r="B143" s="36"/>
      <c r="C143" s="174" t="s">
        <v>266</v>
      </c>
      <c r="D143" s="174" t="s">
        <v>124</v>
      </c>
      <c r="E143" s="176" t="s">
        <v>302</v>
      </c>
      <c r="F143" s="177" t="s">
        <v>303</v>
      </c>
      <c r="G143" s="178" t="s">
        <v>185</v>
      </c>
      <c r="H143" s="179">
        <v>458.20400000000001</v>
      </c>
      <c r="I143" s="180"/>
      <c r="J143" s="181">
        <f>ROUND(I143*H143,2)</f>
        <v>0</v>
      </c>
      <c r="K143" s="177" t="s">
        <v>128</v>
      </c>
      <c r="L143" s="40"/>
      <c r="M143" s="182" t="s">
        <v>19</v>
      </c>
      <c r="N143" s="183" t="s">
        <v>42</v>
      </c>
      <c r="O143" s="65"/>
      <c r="P143" s="184">
        <f>O143*H143</f>
        <v>0</v>
      </c>
      <c r="Q143" s="184">
        <v>0</v>
      </c>
      <c r="R143" s="184">
        <f>Q143*H143</f>
        <v>0</v>
      </c>
      <c r="S143" s="184">
        <v>0</v>
      </c>
      <c r="T143" s="185">
        <f>S143*H143</f>
        <v>0</v>
      </c>
      <c r="U143" s="35"/>
      <c r="V143" s="35"/>
      <c r="W143" s="35"/>
      <c r="X143" s="35"/>
      <c r="Y143" s="35"/>
      <c r="Z143" s="35"/>
      <c r="AA143" s="35"/>
      <c r="AB143" s="35"/>
      <c r="AC143" s="35"/>
      <c r="AD143" s="35"/>
      <c r="AE143" s="35"/>
      <c r="AR143" s="186" t="s">
        <v>136</v>
      </c>
      <c r="AT143" s="186" t="s">
        <v>124</v>
      </c>
      <c r="AU143" s="186" t="s">
        <v>81</v>
      </c>
      <c r="AY143" s="18" t="s">
        <v>121</v>
      </c>
      <c r="BE143" s="187">
        <f>IF(N143="základní",J143,0)</f>
        <v>0</v>
      </c>
      <c r="BF143" s="187">
        <f>IF(N143="snížená",J143,0)</f>
        <v>0</v>
      </c>
      <c r="BG143" s="187">
        <f>IF(N143="zákl. přenesená",J143,0)</f>
        <v>0</v>
      </c>
      <c r="BH143" s="187">
        <f>IF(N143="sníž. přenesená",J143,0)</f>
        <v>0</v>
      </c>
      <c r="BI143" s="187">
        <f>IF(N143="nulová",J143,0)</f>
        <v>0</v>
      </c>
      <c r="BJ143" s="18" t="s">
        <v>79</v>
      </c>
      <c r="BK143" s="187">
        <f>ROUND(I143*H143,2)</f>
        <v>0</v>
      </c>
      <c r="BL143" s="18" t="s">
        <v>136</v>
      </c>
      <c r="BM143" s="186" t="s">
        <v>438</v>
      </c>
    </row>
    <row r="144" spans="1:65" s="14" customFormat="1" ht="11.25">
      <c r="B144" s="212"/>
      <c r="C144" s="213"/>
      <c r="D144" s="190" t="s">
        <v>131</v>
      </c>
      <c r="E144" s="214" t="s">
        <v>19</v>
      </c>
      <c r="F144" s="215" t="s">
        <v>305</v>
      </c>
      <c r="G144" s="213"/>
      <c r="H144" s="214" t="s">
        <v>19</v>
      </c>
      <c r="I144" s="216"/>
      <c r="J144" s="213"/>
      <c r="K144" s="213"/>
      <c r="L144" s="217"/>
      <c r="M144" s="218"/>
      <c r="N144" s="219"/>
      <c r="O144" s="219"/>
      <c r="P144" s="219"/>
      <c r="Q144" s="219"/>
      <c r="R144" s="219"/>
      <c r="S144" s="219"/>
      <c r="T144" s="220"/>
      <c r="AT144" s="221" t="s">
        <v>131</v>
      </c>
      <c r="AU144" s="221" t="s">
        <v>81</v>
      </c>
      <c r="AV144" s="14" t="s">
        <v>79</v>
      </c>
      <c r="AW144" s="14" t="s">
        <v>32</v>
      </c>
      <c r="AX144" s="14" t="s">
        <v>71</v>
      </c>
      <c r="AY144" s="221" t="s">
        <v>121</v>
      </c>
    </row>
    <row r="145" spans="1:65" s="13" customFormat="1" ht="11.25">
      <c r="B145" s="188"/>
      <c r="C145" s="189"/>
      <c r="D145" s="190" t="s">
        <v>131</v>
      </c>
      <c r="E145" s="191" t="s">
        <v>19</v>
      </c>
      <c r="F145" s="192" t="s">
        <v>439</v>
      </c>
      <c r="G145" s="189"/>
      <c r="H145" s="193">
        <v>85.543000000000006</v>
      </c>
      <c r="I145" s="194"/>
      <c r="J145" s="189"/>
      <c r="K145" s="189"/>
      <c r="L145" s="195"/>
      <c r="M145" s="196"/>
      <c r="N145" s="197"/>
      <c r="O145" s="197"/>
      <c r="P145" s="197"/>
      <c r="Q145" s="197"/>
      <c r="R145" s="197"/>
      <c r="S145" s="197"/>
      <c r="T145" s="198"/>
      <c r="AT145" s="199" t="s">
        <v>131</v>
      </c>
      <c r="AU145" s="199" t="s">
        <v>81</v>
      </c>
      <c r="AV145" s="13" t="s">
        <v>81</v>
      </c>
      <c r="AW145" s="13" t="s">
        <v>32</v>
      </c>
      <c r="AX145" s="13" t="s">
        <v>71</v>
      </c>
      <c r="AY145" s="199" t="s">
        <v>121</v>
      </c>
    </row>
    <row r="146" spans="1:65" s="13" customFormat="1" ht="11.25">
      <c r="B146" s="188"/>
      <c r="C146" s="189"/>
      <c r="D146" s="190" t="s">
        <v>131</v>
      </c>
      <c r="E146" s="191" t="s">
        <v>19</v>
      </c>
      <c r="F146" s="192" t="s">
        <v>440</v>
      </c>
      <c r="G146" s="189"/>
      <c r="H146" s="193">
        <v>1.1240000000000001</v>
      </c>
      <c r="I146" s="194"/>
      <c r="J146" s="189"/>
      <c r="K146" s="189"/>
      <c r="L146" s="195"/>
      <c r="M146" s="196"/>
      <c r="N146" s="197"/>
      <c r="O146" s="197"/>
      <c r="P146" s="197"/>
      <c r="Q146" s="197"/>
      <c r="R146" s="197"/>
      <c r="S146" s="197"/>
      <c r="T146" s="198"/>
      <c r="AT146" s="199" t="s">
        <v>131</v>
      </c>
      <c r="AU146" s="199" t="s">
        <v>81</v>
      </c>
      <c r="AV146" s="13" t="s">
        <v>81</v>
      </c>
      <c r="AW146" s="13" t="s">
        <v>32</v>
      </c>
      <c r="AX146" s="13" t="s">
        <v>71</v>
      </c>
      <c r="AY146" s="199" t="s">
        <v>121</v>
      </c>
    </row>
    <row r="147" spans="1:65" s="13" customFormat="1" ht="11.25">
      <c r="B147" s="188"/>
      <c r="C147" s="189"/>
      <c r="D147" s="190" t="s">
        <v>131</v>
      </c>
      <c r="E147" s="191" t="s">
        <v>19</v>
      </c>
      <c r="F147" s="192" t="s">
        <v>441</v>
      </c>
      <c r="G147" s="189"/>
      <c r="H147" s="193">
        <v>370.221</v>
      </c>
      <c r="I147" s="194"/>
      <c r="J147" s="189"/>
      <c r="K147" s="189"/>
      <c r="L147" s="195"/>
      <c r="M147" s="196"/>
      <c r="N147" s="197"/>
      <c r="O147" s="197"/>
      <c r="P147" s="197"/>
      <c r="Q147" s="197"/>
      <c r="R147" s="197"/>
      <c r="S147" s="197"/>
      <c r="T147" s="198"/>
      <c r="AT147" s="199" t="s">
        <v>131</v>
      </c>
      <c r="AU147" s="199" t="s">
        <v>81</v>
      </c>
      <c r="AV147" s="13" t="s">
        <v>81</v>
      </c>
      <c r="AW147" s="13" t="s">
        <v>32</v>
      </c>
      <c r="AX147" s="13" t="s">
        <v>71</v>
      </c>
      <c r="AY147" s="199" t="s">
        <v>121</v>
      </c>
    </row>
    <row r="148" spans="1:65" s="13" customFormat="1" ht="11.25">
      <c r="B148" s="188"/>
      <c r="C148" s="189"/>
      <c r="D148" s="190" t="s">
        <v>131</v>
      </c>
      <c r="E148" s="191" t="s">
        <v>19</v>
      </c>
      <c r="F148" s="192" t="s">
        <v>442</v>
      </c>
      <c r="G148" s="189"/>
      <c r="H148" s="193">
        <v>1.3160000000000001</v>
      </c>
      <c r="I148" s="194"/>
      <c r="J148" s="189"/>
      <c r="K148" s="189"/>
      <c r="L148" s="195"/>
      <c r="M148" s="196"/>
      <c r="N148" s="197"/>
      <c r="O148" s="197"/>
      <c r="P148" s="197"/>
      <c r="Q148" s="197"/>
      <c r="R148" s="197"/>
      <c r="S148" s="197"/>
      <c r="T148" s="198"/>
      <c r="AT148" s="199" t="s">
        <v>131</v>
      </c>
      <c r="AU148" s="199" t="s">
        <v>81</v>
      </c>
      <c r="AV148" s="13" t="s">
        <v>81</v>
      </c>
      <c r="AW148" s="13" t="s">
        <v>32</v>
      </c>
      <c r="AX148" s="13" t="s">
        <v>71</v>
      </c>
      <c r="AY148" s="199" t="s">
        <v>121</v>
      </c>
    </row>
    <row r="149" spans="1:65" s="15" customFormat="1" ht="11.25">
      <c r="B149" s="222"/>
      <c r="C149" s="223"/>
      <c r="D149" s="190" t="s">
        <v>131</v>
      </c>
      <c r="E149" s="224" t="s">
        <v>19</v>
      </c>
      <c r="F149" s="225" t="s">
        <v>197</v>
      </c>
      <c r="G149" s="223"/>
      <c r="H149" s="226">
        <v>458.20400000000001</v>
      </c>
      <c r="I149" s="227"/>
      <c r="J149" s="223"/>
      <c r="K149" s="223"/>
      <c r="L149" s="228"/>
      <c r="M149" s="229"/>
      <c r="N149" s="230"/>
      <c r="O149" s="230"/>
      <c r="P149" s="230"/>
      <c r="Q149" s="230"/>
      <c r="R149" s="230"/>
      <c r="S149" s="230"/>
      <c r="T149" s="231"/>
      <c r="AT149" s="232" t="s">
        <v>131</v>
      </c>
      <c r="AU149" s="232" t="s">
        <v>81</v>
      </c>
      <c r="AV149" s="15" t="s">
        <v>136</v>
      </c>
      <c r="AW149" s="15" t="s">
        <v>32</v>
      </c>
      <c r="AX149" s="15" t="s">
        <v>79</v>
      </c>
      <c r="AY149" s="232" t="s">
        <v>121</v>
      </c>
    </row>
    <row r="150" spans="1:65" s="2" customFormat="1" ht="90" customHeight="1">
      <c r="A150" s="35"/>
      <c r="B150" s="36"/>
      <c r="C150" s="174" t="s">
        <v>270</v>
      </c>
      <c r="D150" s="174" t="s">
        <v>124</v>
      </c>
      <c r="E150" s="176" t="s">
        <v>443</v>
      </c>
      <c r="F150" s="177" t="s">
        <v>444</v>
      </c>
      <c r="G150" s="178" t="s">
        <v>185</v>
      </c>
      <c r="H150" s="179">
        <v>24064.365000000002</v>
      </c>
      <c r="I150" s="180"/>
      <c r="J150" s="181">
        <f>ROUND(I150*H150,2)</f>
        <v>0</v>
      </c>
      <c r="K150" s="177" t="s">
        <v>128</v>
      </c>
      <c r="L150" s="40"/>
      <c r="M150" s="182" t="s">
        <v>19</v>
      </c>
      <c r="N150" s="183" t="s">
        <v>42</v>
      </c>
      <c r="O150" s="65"/>
      <c r="P150" s="184">
        <f>O150*H150</f>
        <v>0</v>
      </c>
      <c r="Q150" s="184">
        <v>0</v>
      </c>
      <c r="R150" s="184">
        <f>Q150*H150</f>
        <v>0</v>
      </c>
      <c r="S150" s="184">
        <v>0</v>
      </c>
      <c r="T150" s="185">
        <f>S150*H150</f>
        <v>0</v>
      </c>
      <c r="U150" s="35"/>
      <c r="V150" s="35"/>
      <c r="W150" s="35"/>
      <c r="X150" s="35"/>
      <c r="Y150" s="35"/>
      <c r="Z150" s="35"/>
      <c r="AA150" s="35"/>
      <c r="AB150" s="35"/>
      <c r="AC150" s="35"/>
      <c r="AD150" s="35"/>
      <c r="AE150" s="35"/>
      <c r="AR150" s="186" t="s">
        <v>136</v>
      </c>
      <c r="AT150" s="186" t="s">
        <v>124</v>
      </c>
      <c r="AU150" s="186" t="s">
        <v>81</v>
      </c>
      <c r="AY150" s="18" t="s">
        <v>121</v>
      </c>
      <c r="BE150" s="187">
        <f>IF(N150="základní",J150,0)</f>
        <v>0</v>
      </c>
      <c r="BF150" s="187">
        <f>IF(N150="snížená",J150,0)</f>
        <v>0</v>
      </c>
      <c r="BG150" s="187">
        <f>IF(N150="zákl. přenesená",J150,0)</f>
        <v>0</v>
      </c>
      <c r="BH150" s="187">
        <f>IF(N150="sníž. přenesená",J150,0)</f>
        <v>0</v>
      </c>
      <c r="BI150" s="187">
        <f>IF(N150="nulová",J150,0)</f>
        <v>0</v>
      </c>
      <c r="BJ150" s="18" t="s">
        <v>79</v>
      </c>
      <c r="BK150" s="187">
        <f>ROUND(I150*H150,2)</f>
        <v>0</v>
      </c>
      <c r="BL150" s="18" t="s">
        <v>136</v>
      </c>
      <c r="BM150" s="186" t="s">
        <v>445</v>
      </c>
    </row>
    <row r="151" spans="1:65" s="14" customFormat="1" ht="11.25">
      <c r="B151" s="212"/>
      <c r="C151" s="213"/>
      <c r="D151" s="190" t="s">
        <v>131</v>
      </c>
      <c r="E151" s="214" t="s">
        <v>19</v>
      </c>
      <c r="F151" s="215" t="s">
        <v>446</v>
      </c>
      <c r="G151" s="213"/>
      <c r="H151" s="214" t="s">
        <v>19</v>
      </c>
      <c r="I151" s="216"/>
      <c r="J151" s="213"/>
      <c r="K151" s="213"/>
      <c r="L151" s="217"/>
      <c r="M151" s="218"/>
      <c r="N151" s="219"/>
      <c r="O151" s="219"/>
      <c r="P151" s="219"/>
      <c r="Q151" s="219"/>
      <c r="R151" s="219"/>
      <c r="S151" s="219"/>
      <c r="T151" s="220"/>
      <c r="AT151" s="221" t="s">
        <v>131</v>
      </c>
      <c r="AU151" s="221" t="s">
        <v>81</v>
      </c>
      <c r="AV151" s="14" t="s">
        <v>79</v>
      </c>
      <c r="AW151" s="14" t="s">
        <v>32</v>
      </c>
      <c r="AX151" s="14" t="s">
        <v>71</v>
      </c>
      <c r="AY151" s="221" t="s">
        <v>121</v>
      </c>
    </row>
    <row r="152" spans="1:65" s="13" customFormat="1" ht="11.25">
      <c r="B152" s="188"/>
      <c r="C152" s="189"/>
      <c r="D152" s="190" t="s">
        <v>131</v>
      </c>
      <c r="E152" s="191" t="s">
        <v>19</v>
      </c>
      <c r="F152" s="192" t="s">
        <v>447</v>
      </c>
      <c r="G152" s="189"/>
      <c r="H152" s="193">
        <v>24064.365000000002</v>
      </c>
      <c r="I152" s="194"/>
      <c r="J152" s="189"/>
      <c r="K152" s="189"/>
      <c r="L152" s="195"/>
      <c r="M152" s="196"/>
      <c r="N152" s="197"/>
      <c r="O152" s="197"/>
      <c r="P152" s="197"/>
      <c r="Q152" s="197"/>
      <c r="R152" s="197"/>
      <c r="S152" s="197"/>
      <c r="T152" s="198"/>
      <c r="AT152" s="199" t="s">
        <v>131</v>
      </c>
      <c r="AU152" s="199" t="s">
        <v>81</v>
      </c>
      <c r="AV152" s="13" t="s">
        <v>81</v>
      </c>
      <c r="AW152" s="13" t="s">
        <v>32</v>
      </c>
      <c r="AX152" s="13" t="s">
        <v>79</v>
      </c>
      <c r="AY152" s="199" t="s">
        <v>121</v>
      </c>
    </row>
    <row r="153" spans="1:65" s="2" customFormat="1" ht="62.65" customHeight="1">
      <c r="A153" s="35"/>
      <c r="B153" s="36"/>
      <c r="C153" s="174" t="s">
        <v>275</v>
      </c>
      <c r="D153" s="174" t="s">
        <v>124</v>
      </c>
      <c r="E153" s="176" t="s">
        <v>315</v>
      </c>
      <c r="F153" s="177" t="s">
        <v>316</v>
      </c>
      <c r="G153" s="178" t="s">
        <v>185</v>
      </c>
      <c r="H153" s="179">
        <v>1070.01</v>
      </c>
      <c r="I153" s="180"/>
      <c r="J153" s="181">
        <f>ROUND(I153*H153,2)</f>
        <v>0</v>
      </c>
      <c r="K153" s="177" t="s">
        <v>128</v>
      </c>
      <c r="L153" s="40"/>
      <c r="M153" s="182" t="s">
        <v>19</v>
      </c>
      <c r="N153" s="183" t="s">
        <v>42</v>
      </c>
      <c r="O153" s="65"/>
      <c r="P153" s="184">
        <f>O153*H153</f>
        <v>0</v>
      </c>
      <c r="Q153" s="184">
        <v>0</v>
      </c>
      <c r="R153" s="184">
        <f>Q153*H153</f>
        <v>0</v>
      </c>
      <c r="S153" s="184">
        <v>0</v>
      </c>
      <c r="T153" s="185">
        <f>S153*H153</f>
        <v>0</v>
      </c>
      <c r="U153" s="35"/>
      <c r="V153" s="35"/>
      <c r="W153" s="35"/>
      <c r="X153" s="35"/>
      <c r="Y153" s="35"/>
      <c r="Z153" s="35"/>
      <c r="AA153" s="35"/>
      <c r="AB153" s="35"/>
      <c r="AC153" s="35"/>
      <c r="AD153" s="35"/>
      <c r="AE153" s="35"/>
      <c r="AR153" s="186" t="s">
        <v>136</v>
      </c>
      <c r="AT153" s="186" t="s">
        <v>124</v>
      </c>
      <c r="AU153" s="186" t="s">
        <v>81</v>
      </c>
      <c r="AY153" s="18" t="s">
        <v>121</v>
      </c>
      <c r="BE153" s="187">
        <f>IF(N153="základní",J153,0)</f>
        <v>0</v>
      </c>
      <c r="BF153" s="187">
        <f>IF(N153="snížená",J153,0)</f>
        <v>0</v>
      </c>
      <c r="BG153" s="187">
        <f>IF(N153="zákl. přenesená",J153,0)</f>
        <v>0</v>
      </c>
      <c r="BH153" s="187">
        <f>IF(N153="sníž. přenesená",J153,0)</f>
        <v>0</v>
      </c>
      <c r="BI153" s="187">
        <f>IF(N153="nulová",J153,0)</f>
        <v>0</v>
      </c>
      <c r="BJ153" s="18" t="s">
        <v>79</v>
      </c>
      <c r="BK153" s="187">
        <f>ROUND(I153*H153,2)</f>
        <v>0</v>
      </c>
      <c r="BL153" s="18" t="s">
        <v>136</v>
      </c>
      <c r="BM153" s="186" t="s">
        <v>448</v>
      </c>
    </row>
    <row r="154" spans="1:65" s="13" customFormat="1" ht="11.25">
      <c r="B154" s="188"/>
      <c r="C154" s="189"/>
      <c r="D154" s="190" t="s">
        <v>131</v>
      </c>
      <c r="E154" s="191" t="s">
        <v>19</v>
      </c>
      <c r="F154" s="192" t="s">
        <v>449</v>
      </c>
      <c r="G154" s="189"/>
      <c r="H154" s="193">
        <v>1070</v>
      </c>
      <c r="I154" s="194"/>
      <c r="J154" s="189"/>
      <c r="K154" s="189"/>
      <c r="L154" s="195"/>
      <c r="M154" s="196"/>
      <c r="N154" s="197"/>
      <c r="O154" s="197"/>
      <c r="P154" s="197"/>
      <c r="Q154" s="197"/>
      <c r="R154" s="197"/>
      <c r="S154" s="197"/>
      <c r="T154" s="198"/>
      <c r="AT154" s="199" t="s">
        <v>131</v>
      </c>
      <c r="AU154" s="199" t="s">
        <v>81</v>
      </c>
      <c r="AV154" s="13" t="s">
        <v>81</v>
      </c>
      <c r="AW154" s="13" t="s">
        <v>32</v>
      </c>
      <c r="AX154" s="13" t="s">
        <v>71</v>
      </c>
      <c r="AY154" s="199" t="s">
        <v>121</v>
      </c>
    </row>
    <row r="155" spans="1:65" s="13" customFormat="1" ht="11.25">
      <c r="B155" s="188"/>
      <c r="C155" s="189"/>
      <c r="D155" s="190" t="s">
        <v>131</v>
      </c>
      <c r="E155" s="191" t="s">
        <v>19</v>
      </c>
      <c r="F155" s="192" t="s">
        <v>450</v>
      </c>
      <c r="G155" s="189"/>
      <c r="H155" s="193">
        <v>0.01</v>
      </c>
      <c r="I155" s="194"/>
      <c r="J155" s="189"/>
      <c r="K155" s="189"/>
      <c r="L155" s="195"/>
      <c r="M155" s="196"/>
      <c r="N155" s="197"/>
      <c r="O155" s="197"/>
      <c r="P155" s="197"/>
      <c r="Q155" s="197"/>
      <c r="R155" s="197"/>
      <c r="S155" s="197"/>
      <c r="T155" s="198"/>
      <c r="AT155" s="199" t="s">
        <v>131</v>
      </c>
      <c r="AU155" s="199" t="s">
        <v>81</v>
      </c>
      <c r="AV155" s="13" t="s">
        <v>81</v>
      </c>
      <c r="AW155" s="13" t="s">
        <v>32</v>
      </c>
      <c r="AX155" s="13" t="s">
        <v>71</v>
      </c>
      <c r="AY155" s="199" t="s">
        <v>121</v>
      </c>
    </row>
    <row r="156" spans="1:65" s="15" customFormat="1" ht="11.25">
      <c r="B156" s="222"/>
      <c r="C156" s="223"/>
      <c r="D156" s="190" t="s">
        <v>131</v>
      </c>
      <c r="E156" s="224" t="s">
        <v>19</v>
      </c>
      <c r="F156" s="225" t="s">
        <v>197</v>
      </c>
      <c r="G156" s="223"/>
      <c r="H156" s="226">
        <v>1070.01</v>
      </c>
      <c r="I156" s="227"/>
      <c r="J156" s="223"/>
      <c r="K156" s="223"/>
      <c r="L156" s="228"/>
      <c r="M156" s="229"/>
      <c r="N156" s="230"/>
      <c r="O156" s="230"/>
      <c r="P156" s="230"/>
      <c r="Q156" s="230"/>
      <c r="R156" s="230"/>
      <c r="S156" s="230"/>
      <c r="T156" s="231"/>
      <c r="AT156" s="232" t="s">
        <v>131</v>
      </c>
      <c r="AU156" s="232" t="s">
        <v>81</v>
      </c>
      <c r="AV156" s="15" t="s">
        <v>136</v>
      </c>
      <c r="AW156" s="15" t="s">
        <v>32</v>
      </c>
      <c r="AX156" s="15" t="s">
        <v>79</v>
      </c>
      <c r="AY156" s="232" t="s">
        <v>121</v>
      </c>
    </row>
    <row r="157" spans="1:65" s="2" customFormat="1" ht="44.25" customHeight="1">
      <c r="A157" s="35"/>
      <c r="B157" s="36"/>
      <c r="C157" s="174" t="s">
        <v>280</v>
      </c>
      <c r="D157" s="175" t="s">
        <v>124</v>
      </c>
      <c r="E157" s="176" t="s">
        <v>293</v>
      </c>
      <c r="F157" s="177" t="s">
        <v>294</v>
      </c>
      <c r="G157" s="178" t="s">
        <v>185</v>
      </c>
      <c r="H157" s="179">
        <v>1070</v>
      </c>
      <c r="I157" s="180"/>
      <c r="J157" s="181">
        <f>ROUND(I157*H157,2)</f>
        <v>0</v>
      </c>
      <c r="K157" s="177" t="s">
        <v>128</v>
      </c>
      <c r="L157" s="40"/>
      <c r="M157" s="182" t="s">
        <v>19</v>
      </c>
      <c r="N157" s="183" t="s">
        <v>42</v>
      </c>
      <c r="O157" s="65"/>
      <c r="P157" s="184">
        <f>O157*H157</f>
        <v>0</v>
      </c>
      <c r="Q157" s="184">
        <v>0</v>
      </c>
      <c r="R157" s="184">
        <f>Q157*H157</f>
        <v>0</v>
      </c>
      <c r="S157" s="184">
        <v>0</v>
      </c>
      <c r="T157" s="185">
        <f>S157*H157</f>
        <v>0</v>
      </c>
      <c r="U157" s="35"/>
      <c r="V157" s="35"/>
      <c r="W157" s="35"/>
      <c r="X157" s="35"/>
      <c r="Y157" s="35"/>
      <c r="Z157" s="35"/>
      <c r="AA157" s="35"/>
      <c r="AB157" s="35"/>
      <c r="AC157" s="35"/>
      <c r="AD157" s="35"/>
      <c r="AE157" s="35"/>
      <c r="AR157" s="186" t="s">
        <v>129</v>
      </c>
      <c r="AT157" s="186" t="s">
        <v>124</v>
      </c>
      <c r="AU157" s="186" t="s">
        <v>81</v>
      </c>
      <c r="AY157" s="18" t="s">
        <v>121</v>
      </c>
      <c r="BE157" s="187">
        <f>IF(N157="základní",J157,0)</f>
        <v>0</v>
      </c>
      <c r="BF157" s="187">
        <f>IF(N157="snížená",J157,0)</f>
        <v>0</v>
      </c>
      <c r="BG157" s="187">
        <f>IF(N157="zákl. přenesená",J157,0)</f>
        <v>0</v>
      </c>
      <c r="BH157" s="187">
        <f>IF(N157="sníž. přenesená",J157,0)</f>
        <v>0</v>
      </c>
      <c r="BI157" s="187">
        <f>IF(N157="nulová",J157,0)</f>
        <v>0</v>
      </c>
      <c r="BJ157" s="18" t="s">
        <v>79</v>
      </c>
      <c r="BK157" s="187">
        <f>ROUND(I157*H157,2)</f>
        <v>0</v>
      </c>
      <c r="BL157" s="18" t="s">
        <v>129</v>
      </c>
      <c r="BM157" s="186" t="s">
        <v>451</v>
      </c>
    </row>
    <row r="158" spans="1:65" s="13" customFormat="1" ht="11.25">
      <c r="B158" s="188"/>
      <c r="C158" s="189"/>
      <c r="D158" s="190" t="s">
        <v>131</v>
      </c>
      <c r="E158" s="191" t="s">
        <v>19</v>
      </c>
      <c r="F158" s="192" t="s">
        <v>452</v>
      </c>
      <c r="G158" s="189"/>
      <c r="H158" s="193">
        <v>1070</v>
      </c>
      <c r="I158" s="194"/>
      <c r="J158" s="189"/>
      <c r="K158" s="189"/>
      <c r="L158" s="195"/>
      <c r="M158" s="196"/>
      <c r="N158" s="197"/>
      <c r="O158" s="197"/>
      <c r="P158" s="197"/>
      <c r="Q158" s="197"/>
      <c r="R158" s="197"/>
      <c r="S158" s="197"/>
      <c r="T158" s="198"/>
      <c r="AT158" s="199" t="s">
        <v>131</v>
      </c>
      <c r="AU158" s="199" t="s">
        <v>81</v>
      </c>
      <c r="AV158" s="13" t="s">
        <v>81</v>
      </c>
      <c r="AW158" s="13" t="s">
        <v>32</v>
      </c>
      <c r="AX158" s="13" t="s">
        <v>79</v>
      </c>
      <c r="AY158" s="199" t="s">
        <v>121</v>
      </c>
    </row>
    <row r="159" spans="1:65" s="2" customFormat="1" ht="24.2" customHeight="1">
      <c r="A159" s="35"/>
      <c r="B159" s="36"/>
      <c r="C159" s="174" t="s">
        <v>285</v>
      </c>
      <c r="D159" s="175" t="s">
        <v>124</v>
      </c>
      <c r="E159" s="176" t="s">
        <v>298</v>
      </c>
      <c r="F159" s="177" t="s">
        <v>299</v>
      </c>
      <c r="G159" s="178" t="s">
        <v>185</v>
      </c>
      <c r="H159" s="179">
        <v>1070</v>
      </c>
      <c r="I159" s="180"/>
      <c r="J159" s="181">
        <f>ROUND(I159*H159,2)</f>
        <v>0</v>
      </c>
      <c r="K159" s="177" t="s">
        <v>128</v>
      </c>
      <c r="L159" s="40"/>
      <c r="M159" s="182" t="s">
        <v>19</v>
      </c>
      <c r="N159" s="183" t="s">
        <v>42</v>
      </c>
      <c r="O159" s="65"/>
      <c r="P159" s="184">
        <f>O159*H159</f>
        <v>0</v>
      </c>
      <c r="Q159" s="184">
        <v>0</v>
      </c>
      <c r="R159" s="184">
        <f>Q159*H159</f>
        <v>0</v>
      </c>
      <c r="S159" s="184">
        <v>0</v>
      </c>
      <c r="T159" s="185">
        <f>S159*H159</f>
        <v>0</v>
      </c>
      <c r="U159" s="35"/>
      <c r="V159" s="35"/>
      <c r="W159" s="35"/>
      <c r="X159" s="35"/>
      <c r="Y159" s="35"/>
      <c r="Z159" s="35"/>
      <c r="AA159" s="35"/>
      <c r="AB159" s="35"/>
      <c r="AC159" s="35"/>
      <c r="AD159" s="35"/>
      <c r="AE159" s="35"/>
      <c r="AR159" s="186" t="s">
        <v>129</v>
      </c>
      <c r="AT159" s="186" t="s">
        <v>124</v>
      </c>
      <c r="AU159" s="186" t="s">
        <v>81</v>
      </c>
      <c r="AY159" s="18" t="s">
        <v>121</v>
      </c>
      <c r="BE159" s="187">
        <f>IF(N159="základní",J159,0)</f>
        <v>0</v>
      </c>
      <c r="BF159" s="187">
        <f>IF(N159="snížená",J159,0)</f>
        <v>0</v>
      </c>
      <c r="BG159" s="187">
        <f>IF(N159="zákl. přenesená",J159,0)</f>
        <v>0</v>
      </c>
      <c r="BH159" s="187">
        <f>IF(N159="sníž. přenesená",J159,0)</f>
        <v>0</v>
      </c>
      <c r="BI159" s="187">
        <f>IF(N159="nulová",J159,0)</f>
        <v>0</v>
      </c>
      <c r="BJ159" s="18" t="s">
        <v>79</v>
      </c>
      <c r="BK159" s="187">
        <f>ROUND(I159*H159,2)</f>
        <v>0</v>
      </c>
      <c r="BL159" s="18" t="s">
        <v>129</v>
      </c>
      <c r="BM159" s="186" t="s">
        <v>453</v>
      </c>
    </row>
    <row r="160" spans="1:65" s="13" customFormat="1" ht="11.25">
      <c r="B160" s="188"/>
      <c r="C160" s="189"/>
      <c r="D160" s="190" t="s">
        <v>131</v>
      </c>
      <c r="E160" s="191" t="s">
        <v>19</v>
      </c>
      <c r="F160" s="192" t="s">
        <v>452</v>
      </c>
      <c r="G160" s="189"/>
      <c r="H160" s="193">
        <v>1070</v>
      </c>
      <c r="I160" s="194"/>
      <c r="J160" s="189"/>
      <c r="K160" s="189"/>
      <c r="L160" s="195"/>
      <c r="M160" s="196"/>
      <c r="N160" s="197"/>
      <c r="O160" s="197"/>
      <c r="P160" s="197"/>
      <c r="Q160" s="197"/>
      <c r="R160" s="197"/>
      <c r="S160" s="197"/>
      <c r="T160" s="198"/>
      <c r="AT160" s="199" t="s">
        <v>131</v>
      </c>
      <c r="AU160" s="199" t="s">
        <v>81</v>
      </c>
      <c r="AV160" s="13" t="s">
        <v>81</v>
      </c>
      <c r="AW160" s="13" t="s">
        <v>32</v>
      </c>
      <c r="AX160" s="13" t="s">
        <v>79</v>
      </c>
      <c r="AY160" s="199" t="s">
        <v>121</v>
      </c>
    </row>
    <row r="161" spans="1:65" s="2" customFormat="1" ht="66.75" customHeight="1">
      <c r="A161" s="35"/>
      <c r="B161" s="36"/>
      <c r="C161" s="174" t="s">
        <v>292</v>
      </c>
      <c r="D161" s="174" t="s">
        <v>124</v>
      </c>
      <c r="E161" s="176" t="s">
        <v>321</v>
      </c>
      <c r="F161" s="177" t="s">
        <v>322</v>
      </c>
      <c r="G161" s="178" t="s">
        <v>185</v>
      </c>
      <c r="H161" s="179">
        <v>450.70100000000002</v>
      </c>
      <c r="I161" s="180"/>
      <c r="J161" s="181">
        <f>ROUND(I161*H161,2)</f>
        <v>0</v>
      </c>
      <c r="K161" s="177" t="s">
        <v>128</v>
      </c>
      <c r="L161" s="40"/>
      <c r="M161" s="182" t="s">
        <v>19</v>
      </c>
      <c r="N161" s="183" t="s">
        <v>42</v>
      </c>
      <c r="O161" s="65"/>
      <c r="P161" s="184">
        <f>O161*H161</f>
        <v>0</v>
      </c>
      <c r="Q161" s="184">
        <v>0</v>
      </c>
      <c r="R161" s="184">
        <f>Q161*H161</f>
        <v>0</v>
      </c>
      <c r="S161" s="184">
        <v>0</v>
      </c>
      <c r="T161" s="185">
        <f>S161*H161</f>
        <v>0</v>
      </c>
      <c r="U161" s="35"/>
      <c r="V161" s="35"/>
      <c r="W161" s="35"/>
      <c r="X161" s="35"/>
      <c r="Y161" s="35"/>
      <c r="Z161" s="35"/>
      <c r="AA161" s="35"/>
      <c r="AB161" s="35"/>
      <c r="AC161" s="35"/>
      <c r="AD161" s="35"/>
      <c r="AE161" s="35"/>
      <c r="AR161" s="186" t="s">
        <v>136</v>
      </c>
      <c r="AT161" s="186" t="s">
        <v>124</v>
      </c>
      <c r="AU161" s="186" t="s">
        <v>81</v>
      </c>
      <c r="AY161" s="18" t="s">
        <v>121</v>
      </c>
      <c r="BE161" s="187">
        <f>IF(N161="základní",J161,0)</f>
        <v>0</v>
      </c>
      <c r="BF161" s="187">
        <f>IF(N161="snížená",J161,0)</f>
        <v>0</v>
      </c>
      <c r="BG161" s="187">
        <f>IF(N161="zákl. přenesená",J161,0)</f>
        <v>0</v>
      </c>
      <c r="BH161" s="187">
        <f>IF(N161="sníž. přenesená",J161,0)</f>
        <v>0</v>
      </c>
      <c r="BI161" s="187">
        <f>IF(N161="nulová",J161,0)</f>
        <v>0</v>
      </c>
      <c r="BJ161" s="18" t="s">
        <v>79</v>
      </c>
      <c r="BK161" s="187">
        <f>ROUND(I161*H161,2)</f>
        <v>0</v>
      </c>
      <c r="BL161" s="18" t="s">
        <v>136</v>
      </c>
      <c r="BM161" s="186" t="s">
        <v>454</v>
      </c>
    </row>
    <row r="162" spans="1:65" s="13" customFormat="1" ht="11.25">
      <c r="B162" s="188"/>
      <c r="C162" s="189"/>
      <c r="D162" s="190" t="s">
        <v>131</v>
      </c>
      <c r="E162" s="191" t="s">
        <v>19</v>
      </c>
      <c r="F162" s="192" t="s">
        <v>455</v>
      </c>
      <c r="G162" s="189"/>
      <c r="H162" s="193">
        <v>372.08699999999999</v>
      </c>
      <c r="I162" s="194"/>
      <c r="J162" s="189"/>
      <c r="K162" s="189"/>
      <c r="L162" s="195"/>
      <c r="M162" s="196"/>
      <c r="N162" s="197"/>
      <c r="O162" s="197"/>
      <c r="P162" s="197"/>
      <c r="Q162" s="197"/>
      <c r="R162" s="197"/>
      <c r="S162" s="197"/>
      <c r="T162" s="198"/>
      <c r="AT162" s="199" t="s">
        <v>131</v>
      </c>
      <c r="AU162" s="199" t="s">
        <v>81</v>
      </c>
      <c r="AV162" s="13" t="s">
        <v>81</v>
      </c>
      <c r="AW162" s="13" t="s">
        <v>32</v>
      </c>
      <c r="AX162" s="13" t="s">
        <v>71</v>
      </c>
      <c r="AY162" s="199" t="s">
        <v>121</v>
      </c>
    </row>
    <row r="163" spans="1:65" s="13" customFormat="1" ht="11.25">
      <c r="B163" s="188"/>
      <c r="C163" s="189"/>
      <c r="D163" s="190" t="s">
        <v>131</v>
      </c>
      <c r="E163" s="191" t="s">
        <v>19</v>
      </c>
      <c r="F163" s="192" t="s">
        <v>456</v>
      </c>
      <c r="G163" s="189"/>
      <c r="H163" s="193">
        <v>72.162999999999997</v>
      </c>
      <c r="I163" s="194"/>
      <c r="J163" s="189"/>
      <c r="K163" s="189"/>
      <c r="L163" s="195"/>
      <c r="M163" s="196"/>
      <c r="N163" s="197"/>
      <c r="O163" s="197"/>
      <c r="P163" s="197"/>
      <c r="Q163" s="197"/>
      <c r="R163" s="197"/>
      <c r="S163" s="197"/>
      <c r="T163" s="198"/>
      <c r="AT163" s="199" t="s">
        <v>131</v>
      </c>
      <c r="AU163" s="199" t="s">
        <v>81</v>
      </c>
      <c r="AV163" s="13" t="s">
        <v>81</v>
      </c>
      <c r="AW163" s="13" t="s">
        <v>32</v>
      </c>
      <c r="AX163" s="13" t="s">
        <v>71</v>
      </c>
      <c r="AY163" s="199" t="s">
        <v>121</v>
      </c>
    </row>
    <row r="164" spans="1:65" s="13" customFormat="1" ht="11.25">
      <c r="B164" s="188"/>
      <c r="C164" s="189"/>
      <c r="D164" s="190" t="s">
        <v>131</v>
      </c>
      <c r="E164" s="191" t="s">
        <v>19</v>
      </c>
      <c r="F164" s="192" t="s">
        <v>457</v>
      </c>
      <c r="G164" s="189"/>
      <c r="H164" s="193">
        <v>6.4509999999999996</v>
      </c>
      <c r="I164" s="194"/>
      <c r="J164" s="189"/>
      <c r="K164" s="189"/>
      <c r="L164" s="195"/>
      <c r="M164" s="196"/>
      <c r="N164" s="197"/>
      <c r="O164" s="197"/>
      <c r="P164" s="197"/>
      <c r="Q164" s="197"/>
      <c r="R164" s="197"/>
      <c r="S164" s="197"/>
      <c r="T164" s="198"/>
      <c r="AT164" s="199" t="s">
        <v>131</v>
      </c>
      <c r="AU164" s="199" t="s">
        <v>81</v>
      </c>
      <c r="AV164" s="13" t="s">
        <v>81</v>
      </c>
      <c r="AW164" s="13" t="s">
        <v>32</v>
      </c>
      <c r="AX164" s="13" t="s">
        <v>71</v>
      </c>
      <c r="AY164" s="199" t="s">
        <v>121</v>
      </c>
    </row>
    <row r="165" spans="1:65" s="15" customFormat="1" ht="11.25">
      <c r="B165" s="222"/>
      <c r="C165" s="223"/>
      <c r="D165" s="190" t="s">
        <v>131</v>
      </c>
      <c r="E165" s="224" t="s">
        <v>19</v>
      </c>
      <c r="F165" s="225" t="s">
        <v>197</v>
      </c>
      <c r="G165" s="223"/>
      <c r="H165" s="226">
        <v>450.70100000000002</v>
      </c>
      <c r="I165" s="227"/>
      <c r="J165" s="223"/>
      <c r="K165" s="223"/>
      <c r="L165" s="228"/>
      <c r="M165" s="229"/>
      <c r="N165" s="230"/>
      <c r="O165" s="230"/>
      <c r="P165" s="230"/>
      <c r="Q165" s="230"/>
      <c r="R165" s="230"/>
      <c r="S165" s="230"/>
      <c r="T165" s="231"/>
      <c r="AT165" s="232" t="s">
        <v>131</v>
      </c>
      <c r="AU165" s="232" t="s">
        <v>81</v>
      </c>
      <c r="AV165" s="15" t="s">
        <v>136</v>
      </c>
      <c r="AW165" s="15" t="s">
        <v>32</v>
      </c>
      <c r="AX165" s="15" t="s">
        <v>79</v>
      </c>
      <c r="AY165" s="232" t="s">
        <v>121</v>
      </c>
    </row>
    <row r="166" spans="1:65" s="2" customFormat="1" ht="44.25" customHeight="1">
      <c r="A166" s="35"/>
      <c r="B166" s="36"/>
      <c r="C166" s="174" t="s">
        <v>297</v>
      </c>
      <c r="D166" s="174" t="s">
        <v>124</v>
      </c>
      <c r="E166" s="176" t="s">
        <v>329</v>
      </c>
      <c r="F166" s="177" t="s">
        <v>330</v>
      </c>
      <c r="G166" s="178" t="s">
        <v>185</v>
      </c>
      <c r="H166" s="179">
        <v>450.70100000000002</v>
      </c>
      <c r="I166" s="180"/>
      <c r="J166" s="181">
        <f>ROUND(I166*H166,2)</f>
        <v>0</v>
      </c>
      <c r="K166" s="177" t="s">
        <v>128</v>
      </c>
      <c r="L166" s="40"/>
      <c r="M166" s="182" t="s">
        <v>19</v>
      </c>
      <c r="N166" s="183" t="s">
        <v>42</v>
      </c>
      <c r="O166" s="65"/>
      <c r="P166" s="184">
        <f>O166*H166</f>
        <v>0</v>
      </c>
      <c r="Q166" s="184">
        <v>0</v>
      </c>
      <c r="R166" s="184">
        <f>Q166*H166</f>
        <v>0</v>
      </c>
      <c r="S166" s="184">
        <v>0</v>
      </c>
      <c r="T166" s="185">
        <f>S166*H166</f>
        <v>0</v>
      </c>
      <c r="U166" s="35"/>
      <c r="V166" s="35"/>
      <c r="W166" s="35"/>
      <c r="X166" s="35"/>
      <c r="Y166" s="35"/>
      <c r="Z166" s="35"/>
      <c r="AA166" s="35"/>
      <c r="AB166" s="35"/>
      <c r="AC166" s="35"/>
      <c r="AD166" s="35"/>
      <c r="AE166" s="35"/>
      <c r="AR166" s="186" t="s">
        <v>136</v>
      </c>
      <c r="AT166" s="186" t="s">
        <v>124</v>
      </c>
      <c r="AU166" s="186" t="s">
        <v>81</v>
      </c>
      <c r="AY166" s="18" t="s">
        <v>121</v>
      </c>
      <c r="BE166" s="187">
        <f>IF(N166="základní",J166,0)</f>
        <v>0</v>
      </c>
      <c r="BF166" s="187">
        <f>IF(N166="snížená",J166,0)</f>
        <v>0</v>
      </c>
      <c r="BG166" s="187">
        <f>IF(N166="zákl. přenesená",J166,0)</f>
        <v>0</v>
      </c>
      <c r="BH166" s="187">
        <f>IF(N166="sníž. přenesená",J166,0)</f>
        <v>0</v>
      </c>
      <c r="BI166" s="187">
        <f>IF(N166="nulová",J166,0)</f>
        <v>0</v>
      </c>
      <c r="BJ166" s="18" t="s">
        <v>79</v>
      </c>
      <c r="BK166" s="187">
        <f>ROUND(I166*H166,2)</f>
        <v>0</v>
      </c>
      <c r="BL166" s="18" t="s">
        <v>136</v>
      </c>
      <c r="BM166" s="186" t="s">
        <v>458</v>
      </c>
    </row>
    <row r="167" spans="1:65" s="13" customFormat="1" ht="11.25">
      <c r="B167" s="188"/>
      <c r="C167" s="189"/>
      <c r="D167" s="190" t="s">
        <v>131</v>
      </c>
      <c r="E167" s="191" t="s">
        <v>19</v>
      </c>
      <c r="F167" s="192" t="s">
        <v>459</v>
      </c>
      <c r="G167" s="189"/>
      <c r="H167" s="193">
        <v>372.08699999999999</v>
      </c>
      <c r="I167" s="194"/>
      <c r="J167" s="189"/>
      <c r="K167" s="189"/>
      <c r="L167" s="195"/>
      <c r="M167" s="196"/>
      <c r="N167" s="197"/>
      <c r="O167" s="197"/>
      <c r="P167" s="197"/>
      <c r="Q167" s="197"/>
      <c r="R167" s="197"/>
      <c r="S167" s="197"/>
      <c r="T167" s="198"/>
      <c r="AT167" s="199" t="s">
        <v>131</v>
      </c>
      <c r="AU167" s="199" t="s">
        <v>81</v>
      </c>
      <c r="AV167" s="13" t="s">
        <v>81</v>
      </c>
      <c r="AW167" s="13" t="s">
        <v>32</v>
      </c>
      <c r="AX167" s="13" t="s">
        <v>71</v>
      </c>
      <c r="AY167" s="199" t="s">
        <v>121</v>
      </c>
    </row>
    <row r="168" spans="1:65" s="13" customFormat="1" ht="11.25">
      <c r="B168" s="188"/>
      <c r="C168" s="189"/>
      <c r="D168" s="190" t="s">
        <v>131</v>
      </c>
      <c r="E168" s="191" t="s">
        <v>19</v>
      </c>
      <c r="F168" s="192" t="s">
        <v>460</v>
      </c>
      <c r="G168" s="189"/>
      <c r="H168" s="193">
        <v>72.162999999999997</v>
      </c>
      <c r="I168" s="194"/>
      <c r="J168" s="189"/>
      <c r="K168" s="189"/>
      <c r="L168" s="195"/>
      <c r="M168" s="196"/>
      <c r="N168" s="197"/>
      <c r="O168" s="197"/>
      <c r="P168" s="197"/>
      <c r="Q168" s="197"/>
      <c r="R168" s="197"/>
      <c r="S168" s="197"/>
      <c r="T168" s="198"/>
      <c r="AT168" s="199" t="s">
        <v>131</v>
      </c>
      <c r="AU168" s="199" t="s">
        <v>81</v>
      </c>
      <c r="AV168" s="13" t="s">
        <v>81</v>
      </c>
      <c r="AW168" s="13" t="s">
        <v>32</v>
      </c>
      <c r="AX168" s="13" t="s">
        <v>71</v>
      </c>
      <c r="AY168" s="199" t="s">
        <v>121</v>
      </c>
    </row>
    <row r="169" spans="1:65" s="13" customFormat="1" ht="11.25">
      <c r="B169" s="188"/>
      <c r="C169" s="189"/>
      <c r="D169" s="190" t="s">
        <v>131</v>
      </c>
      <c r="E169" s="191" t="s">
        <v>19</v>
      </c>
      <c r="F169" s="192" t="s">
        <v>457</v>
      </c>
      <c r="G169" s="189"/>
      <c r="H169" s="193">
        <v>6.4509999999999996</v>
      </c>
      <c r="I169" s="194"/>
      <c r="J169" s="189"/>
      <c r="K169" s="189"/>
      <c r="L169" s="195"/>
      <c r="M169" s="196"/>
      <c r="N169" s="197"/>
      <c r="O169" s="197"/>
      <c r="P169" s="197"/>
      <c r="Q169" s="197"/>
      <c r="R169" s="197"/>
      <c r="S169" s="197"/>
      <c r="T169" s="198"/>
      <c r="AT169" s="199" t="s">
        <v>131</v>
      </c>
      <c r="AU169" s="199" t="s">
        <v>81</v>
      </c>
      <c r="AV169" s="13" t="s">
        <v>81</v>
      </c>
      <c r="AW169" s="13" t="s">
        <v>32</v>
      </c>
      <c r="AX169" s="13" t="s">
        <v>71</v>
      </c>
      <c r="AY169" s="199" t="s">
        <v>121</v>
      </c>
    </row>
    <row r="170" spans="1:65" s="15" customFormat="1" ht="11.25">
      <c r="B170" s="222"/>
      <c r="C170" s="223"/>
      <c r="D170" s="190" t="s">
        <v>131</v>
      </c>
      <c r="E170" s="224" t="s">
        <v>19</v>
      </c>
      <c r="F170" s="225" t="s">
        <v>197</v>
      </c>
      <c r="G170" s="223"/>
      <c r="H170" s="226">
        <v>450.70100000000002</v>
      </c>
      <c r="I170" s="227"/>
      <c r="J170" s="223"/>
      <c r="K170" s="223"/>
      <c r="L170" s="228"/>
      <c r="M170" s="229"/>
      <c r="N170" s="230"/>
      <c r="O170" s="230"/>
      <c r="P170" s="230"/>
      <c r="Q170" s="230"/>
      <c r="R170" s="230"/>
      <c r="S170" s="230"/>
      <c r="T170" s="231"/>
      <c r="AT170" s="232" t="s">
        <v>131</v>
      </c>
      <c r="AU170" s="232" t="s">
        <v>81</v>
      </c>
      <c r="AV170" s="15" t="s">
        <v>136</v>
      </c>
      <c r="AW170" s="15" t="s">
        <v>32</v>
      </c>
      <c r="AX170" s="15" t="s">
        <v>79</v>
      </c>
      <c r="AY170" s="232" t="s">
        <v>121</v>
      </c>
    </row>
    <row r="171" spans="1:65" s="2" customFormat="1" ht="24.2" customHeight="1">
      <c r="A171" s="35"/>
      <c r="B171" s="36"/>
      <c r="C171" s="174" t="s">
        <v>301</v>
      </c>
      <c r="D171" s="174" t="s">
        <v>124</v>
      </c>
      <c r="E171" s="176" t="s">
        <v>336</v>
      </c>
      <c r="F171" s="177" t="s">
        <v>337</v>
      </c>
      <c r="G171" s="178" t="s">
        <v>185</v>
      </c>
      <c r="H171" s="179">
        <v>450.70100000000002</v>
      </c>
      <c r="I171" s="180"/>
      <c r="J171" s="181">
        <f>ROUND(I171*H171,2)</f>
        <v>0</v>
      </c>
      <c r="K171" s="177" t="s">
        <v>128</v>
      </c>
      <c r="L171" s="40"/>
      <c r="M171" s="182" t="s">
        <v>19</v>
      </c>
      <c r="N171" s="183" t="s">
        <v>42</v>
      </c>
      <c r="O171" s="65"/>
      <c r="P171" s="184">
        <f>O171*H171</f>
        <v>0</v>
      </c>
      <c r="Q171" s="184">
        <v>0</v>
      </c>
      <c r="R171" s="184">
        <f>Q171*H171</f>
        <v>0</v>
      </c>
      <c r="S171" s="184">
        <v>0</v>
      </c>
      <c r="T171" s="185">
        <f>S171*H171</f>
        <v>0</v>
      </c>
      <c r="U171" s="35"/>
      <c r="V171" s="35"/>
      <c r="W171" s="35"/>
      <c r="X171" s="35"/>
      <c r="Y171" s="35"/>
      <c r="Z171" s="35"/>
      <c r="AA171" s="35"/>
      <c r="AB171" s="35"/>
      <c r="AC171" s="35"/>
      <c r="AD171" s="35"/>
      <c r="AE171" s="35"/>
      <c r="AR171" s="186" t="s">
        <v>136</v>
      </c>
      <c r="AT171" s="186" t="s">
        <v>124</v>
      </c>
      <c r="AU171" s="186" t="s">
        <v>81</v>
      </c>
      <c r="AY171" s="18" t="s">
        <v>121</v>
      </c>
      <c r="BE171" s="187">
        <f>IF(N171="základní",J171,0)</f>
        <v>0</v>
      </c>
      <c r="BF171" s="187">
        <f>IF(N171="snížená",J171,0)</f>
        <v>0</v>
      </c>
      <c r="BG171" s="187">
        <f>IF(N171="zákl. přenesená",J171,0)</f>
        <v>0</v>
      </c>
      <c r="BH171" s="187">
        <f>IF(N171="sníž. přenesená",J171,0)</f>
        <v>0</v>
      </c>
      <c r="BI171" s="187">
        <f>IF(N171="nulová",J171,0)</f>
        <v>0</v>
      </c>
      <c r="BJ171" s="18" t="s">
        <v>79</v>
      </c>
      <c r="BK171" s="187">
        <f>ROUND(I171*H171,2)</f>
        <v>0</v>
      </c>
      <c r="BL171" s="18" t="s">
        <v>136</v>
      </c>
      <c r="BM171" s="186" t="s">
        <v>461</v>
      </c>
    </row>
    <row r="172" spans="1:65" s="13" customFormat="1" ht="11.25">
      <c r="B172" s="188"/>
      <c r="C172" s="189"/>
      <c r="D172" s="190" t="s">
        <v>131</v>
      </c>
      <c r="E172" s="191" t="s">
        <v>19</v>
      </c>
      <c r="F172" s="192" t="s">
        <v>459</v>
      </c>
      <c r="G172" s="189"/>
      <c r="H172" s="193">
        <v>372.08699999999999</v>
      </c>
      <c r="I172" s="194"/>
      <c r="J172" s="189"/>
      <c r="K172" s="189"/>
      <c r="L172" s="195"/>
      <c r="M172" s="196"/>
      <c r="N172" s="197"/>
      <c r="O172" s="197"/>
      <c r="P172" s="197"/>
      <c r="Q172" s="197"/>
      <c r="R172" s="197"/>
      <c r="S172" s="197"/>
      <c r="T172" s="198"/>
      <c r="AT172" s="199" t="s">
        <v>131</v>
      </c>
      <c r="AU172" s="199" t="s">
        <v>81</v>
      </c>
      <c r="AV172" s="13" t="s">
        <v>81</v>
      </c>
      <c r="AW172" s="13" t="s">
        <v>32</v>
      </c>
      <c r="AX172" s="13" t="s">
        <v>71</v>
      </c>
      <c r="AY172" s="199" t="s">
        <v>121</v>
      </c>
    </row>
    <row r="173" spans="1:65" s="13" customFormat="1" ht="11.25">
      <c r="B173" s="188"/>
      <c r="C173" s="189"/>
      <c r="D173" s="190" t="s">
        <v>131</v>
      </c>
      <c r="E173" s="191" t="s">
        <v>19</v>
      </c>
      <c r="F173" s="192" t="s">
        <v>462</v>
      </c>
      <c r="G173" s="189"/>
      <c r="H173" s="193">
        <v>72.162999999999997</v>
      </c>
      <c r="I173" s="194"/>
      <c r="J173" s="189"/>
      <c r="K173" s="189"/>
      <c r="L173" s="195"/>
      <c r="M173" s="196"/>
      <c r="N173" s="197"/>
      <c r="O173" s="197"/>
      <c r="P173" s="197"/>
      <c r="Q173" s="197"/>
      <c r="R173" s="197"/>
      <c r="S173" s="197"/>
      <c r="T173" s="198"/>
      <c r="AT173" s="199" t="s">
        <v>131</v>
      </c>
      <c r="AU173" s="199" t="s">
        <v>81</v>
      </c>
      <c r="AV173" s="13" t="s">
        <v>81</v>
      </c>
      <c r="AW173" s="13" t="s">
        <v>32</v>
      </c>
      <c r="AX173" s="13" t="s">
        <v>71</v>
      </c>
      <c r="AY173" s="199" t="s">
        <v>121</v>
      </c>
    </row>
    <row r="174" spans="1:65" s="13" customFormat="1" ht="11.25">
      <c r="B174" s="188"/>
      <c r="C174" s="189"/>
      <c r="D174" s="190" t="s">
        <v>131</v>
      </c>
      <c r="E174" s="191" t="s">
        <v>19</v>
      </c>
      <c r="F174" s="192" t="s">
        <v>457</v>
      </c>
      <c r="G174" s="189"/>
      <c r="H174" s="193">
        <v>6.4509999999999996</v>
      </c>
      <c r="I174" s="194"/>
      <c r="J174" s="189"/>
      <c r="K174" s="189"/>
      <c r="L174" s="195"/>
      <c r="M174" s="196"/>
      <c r="N174" s="197"/>
      <c r="O174" s="197"/>
      <c r="P174" s="197"/>
      <c r="Q174" s="197"/>
      <c r="R174" s="197"/>
      <c r="S174" s="197"/>
      <c r="T174" s="198"/>
      <c r="AT174" s="199" t="s">
        <v>131</v>
      </c>
      <c r="AU174" s="199" t="s">
        <v>81</v>
      </c>
      <c r="AV174" s="13" t="s">
        <v>81</v>
      </c>
      <c r="AW174" s="13" t="s">
        <v>32</v>
      </c>
      <c r="AX174" s="13" t="s">
        <v>71</v>
      </c>
      <c r="AY174" s="199" t="s">
        <v>121</v>
      </c>
    </row>
    <row r="175" spans="1:65" s="15" customFormat="1" ht="11.25">
      <c r="B175" s="222"/>
      <c r="C175" s="223"/>
      <c r="D175" s="190" t="s">
        <v>131</v>
      </c>
      <c r="E175" s="224" t="s">
        <v>19</v>
      </c>
      <c r="F175" s="225" t="s">
        <v>197</v>
      </c>
      <c r="G175" s="223"/>
      <c r="H175" s="226">
        <v>450.70100000000002</v>
      </c>
      <c r="I175" s="227"/>
      <c r="J175" s="223"/>
      <c r="K175" s="223"/>
      <c r="L175" s="228"/>
      <c r="M175" s="229"/>
      <c r="N175" s="230"/>
      <c r="O175" s="230"/>
      <c r="P175" s="230"/>
      <c r="Q175" s="230"/>
      <c r="R175" s="230"/>
      <c r="S175" s="230"/>
      <c r="T175" s="231"/>
      <c r="AT175" s="232" t="s">
        <v>131</v>
      </c>
      <c r="AU175" s="232" t="s">
        <v>81</v>
      </c>
      <c r="AV175" s="15" t="s">
        <v>136</v>
      </c>
      <c r="AW175" s="15" t="s">
        <v>32</v>
      </c>
      <c r="AX175" s="15" t="s">
        <v>79</v>
      </c>
      <c r="AY175" s="232" t="s">
        <v>121</v>
      </c>
    </row>
    <row r="176" spans="1:65" s="2" customFormat="1" ht="49.15" customHeight="1">
      <c r="A176" s="35"/>
      <c r="B176" s="36"/>
      <c r="C176" s="174" t="s">
        <v>308</v>
      </c>
      <c r="D176" s="174" t="s">
        <v>124</v>
      </c>
      <c r="E176" s="176" t="s">
        <v>342</v>
      </c>
      <c r="F176" s="177" t="s">
        <v>343</v>
      </c>
      <c r="G176" s="178" t="s">
        <v>185</v>
      </c>
      <c r="H176" s="179">
        <v>1070</v>
      </c>
      <c r="I176" s="180"/>
      <c r="J176" s="181">
        <f>ROUND(I176*H176,2)</f>
        <v>0</v>
      </c>
      <c r="K176" s="177" t="s">
        <v>128</v>
      </c>
      <c r="L176" s="40"/>
      <c r="M176" s="182" t="s">
        <v>19</v>
      </c>
      <c r="N176" s="183" t="s">
        <v>42</v>
      </c>
      <c r="O176" s="65"/>
      <c r="P176" s="184">
        <f>O176*H176</f>
        <v>0</v>
      </c>
      <c r="Q176" s="184">
        <v>0</v>
      </c>
      <c r="R176" s="184">
        <f>Q176*H176</f>
        <v>0</v>
      </c>
      <c r="S176" s="184">
        <v>0</v>
      </c>
      <c r="T176" s="185">
        <f>S176*H176</f>
        <v>0</v>
      </c>
      <c r="U176" s="35"/>
      <c r="V176" s="35"/>
      <c r="W176" s="35"/>
      <c r="X176" s="35"/>
      <c r="Y176" s="35"/>
      <c r="Z176" s="35"/>
      <c r="AA176" s="35"/>
      <c r="AB176" s="35"/>
      <c r="AC176" s="35"/>
      <c r="AD176" s="35"/>
      <c r="AE176" s="35"/>
      <c r="AR176" s="186" t="s">
        <v>136</v>
      </c>
      <c r="AT176" s="186" t="s">
        <v>124</v>
      </c>
      <c r="AU176" s="186" t="s">
        <v>81</v>
      </c>
      <c r="AY176" s="18" t="s">
        <v>121</v>
      </c>
      <c r="BE176" s="187">
        <f>IF(N176="základní",J176,0)</f>
        <v>0</v>
      </c>
      <c r="BF176" s="187">
        <f>IF(N176="snížená",J176,0)</f>
        <v>0</v>
      </c>
      <c r="BG176" s="187">
        <f>IF(N176="zákl. přenesená",J176,0)</f>
        <v>0</v>
      </c>
      <c r="BH176" s="187">
        <f>IF(N176="sníž. přenesená",J176,0)</f>
        <v>0</v>
      </c>
      <c r="BI176" s="187">
        <f>IF(N176="nulová",J176,0)</f>
        <v>0</v>
      </c>
      <c r="BJ176" s="18" t="s">
        <v>79</v>
      </c>
      <c r="BK176" s="187">
        <f>ROUND(I176*H176,2)</f>
        <v>0</v>
      </c>
      <c r="BL176" s="18" t="s">
        <v>136</v>
      </c>
      <c r="BM176" s="186" t="s">
        <v>463</v>
      </c>
    </row>
    <row r="177" spans="1:65" s="13" customFormat="1" ht="11.25">
      <c r="B177" s="188"/>
      <c r="C177" s="189"/>
      <c r="D177" s="190" t="s">
        <v>131</v>
      </c>
      <c r="E177" s="191" t="s">
        <v>19</v>
      </c>
      <c r="F177" s="192" t="s">
        <v>449</v>
      </c>
      <c r="G177" s="189"/>
      <c r="H177" s="193">
        <v>1070</v>
      </c>
      <c r="I177" s="194"/>
      <c r="J177" s="189"/>
      <c r="K177" s="189"/>
      <c r="L177" s="195"/>
      <c r="M177" s="196"/>
      <c r="N177" s="197"/>
      <c r="O177" s="197"/>
      <c r="P177" s="197"/>
      <c r="Q177" s="197"/>
      <c r="R177" s="197"/>
      <c r="S177" s="197"/>
      <c r="T177" s="198"/>
      <c r="AT177" s="199" t="s">
        <v>131</v>
      </c>
      <c r="AU177" s="199" t="s">
        <v>81</v>
      </c>
      <c r="AV177" s="13" t="s">
        <v>81</v>
      </c>
      <c r="AW177" s="13" t="s">
        <v>32</v>
      </c>
      <c r="AX177" s="13" t="s">
        <v>79</v>
      </c>
      <c r="AY177" s="199" t="s">
        <v>121</v>
      </c>
    </row>
    <row r="178" spans="1:65" s="2" customFormat="1" ht="44.25" customHeight="1">
      <c r="A178" s="35"/>
      <c r="B178" s="36"/>
      <c r="C178" s="174" t="s">
        <v>314</v>
      </c>
      <c r="D178" s="174" t="s">
        <v>124</v>
      </c>
      <c r="E178" s="176" t="s">
        <v>347</v>
      </c>
      <c r="F178" s="177" t="s">
        <v>348</v>
      </c>
      <c r="G178" s="178" t="s">
        <v>185</v>
      </c>
      <c r="H178" s="179">
        <v>0.01</v>
      </c>
      <c r="I178" s="180"/>
      <c r="J178" s="181">
        <f>ROUND(I178*H178,2)</f>
        <v>0</v>
      </c>
      <c r="K178" s="177" t="s">
        <v>128</v>
      </c>
      <c r="L178" s="40"/>
      <c r="M178" s="182" t="s">
        <v>19</v>
      </c>
      <c r="N178" s="183" t="s">
        <v>42</v>
      </c>
      <c r="O178" s="65"/>
      <c r="P178" s="184">
        <f>O178*H178</f>
        <v>0</v>
      </c>
      <c r="Q178" s="184">
        <v>0</v>
      </c>
      <c r="R178" s="184">
        <f>Q178*H178</f>
        <v>0</v>
      </c>
      <c r="S178" s="184">
        <v>0</v>
      </c>
      <c r="T178" s="185">
        <f>S178*H178</f>
        <v>0</v>
      </c>
      <c r="U178" s="35"/>
      <c r="V178" s="35"/>
      <c r="W178" s="35"/>
      <c r="X178" s="35"/>
      <c r="Y178" s="35"/>
      <c r="Z178" s="35"/>
      <c r="AA178" s="35"/>
      <c r="AB178" s="35"/>
      <c r="AC178" s="35"/>
      <c r="AD178" s="35"/>
      <c r="AE178" s="35"/>
      <c r="AR178" s="186" t="s">
        <v>136</v>
      </c>
      <c r="AT178" s="186" t="s">
        <v>124</v>
      </c>
      <c r="AU178" s="186" t="s">
        <v>81</v>
      </c>
      <c r="AY178" s="18" t="s">
        <v>121</v>
      </c>
      <c r="BE178" s="187">
        <f>IF(N178="základní",J178,0)</f>
        <v>0</v>
      </c>
      <c r="BF178" s="187">
        <f>IF(N178="snížená",J178,0)</f>
        <v>0</v>
      </c>
      <c r="BG178" s="187">
        <f>IF(N178="zákl. přenesená",J178,0)</f>
        <v>0</v>
      </c>
      <c r="BH178" s="187">
        <f>IF(N178="sníž. přenesená",J178,0)</f>
        <v>0</v>
      </c>
      <c r="BI178" s="187">
        <f>IF(N178="nulová",J178,0)</f>
        <v>0</v>
      </c>
      <c r="BJ178" s="18" t="s">
        <v>79</v>
      </c>
      <c r="BK178" s="187">
        <f>ROUND(I178*H178,2)</f>
        <v>0</v>
      </c>
      <c r="BL178" s="18" t="s">
        <v>136</v>
      </c>
      <c r="BM178" s="186" t="s">
        <v>464</v>
      </c>
    </row>
    <row r="179" spans="1:65" s="13" customFormat="1" ht="11.25">
      <c r="B179" s="188"/>
      <c r="C179" s="189"/>
      <c r="D179" s="190" t="s">
        <v>131</v>
      </c>
      <c r="E179" s="191" t="s">
        <v>19</v>
      </c>
      <c r="F179" s="192" t="s">
        <v>465</v>
      </c>
      <c r="G179" s="189"/>
      <c r="H179" s="193">
        <v>0.01</v>
      </c>
      <c r="I179" s="194"/>
      <c r="J179" s="189"/>
      <c r="K179" s="189"/>
      <c r="L179" s="195"/>
      <c r="M179" s="234"/>
      <c r="N179" s="235"/>
      <c r="O179" s="235"/>
      <c r="P179" s="235"/>
      <c r="Q179" s="235"/>
      <c r="R179" s="235"/>
      <c r="S179" s="235"/>
      <c r="T179" s="236"/>
      <c r="AT179" s="199" t="s">
        <v>131</v>
      </c>
      <c r="AU179" s="199" t="s">
        <v>81</v>
      </c>
      <c r="AV179" s="13" t="s">
        <v>81</v>
      </c>
      <c r="AW179" s="13" t="s">
        <v>32</v>
      </c>
      <c r="AX179" s="13" t="s">
        <v>79</v>
      </c>
      <c r="AY179" s="199" t="s">
        <v>121</v>
      </c>
    </row>
    <row r="180" spans="1:65" s="2" customFormat="1" ht="6.95" customHeight="1">
      <c r="A180" s="35"/>
      <c r="B180" s="48"/>
      <c r="C180" s="49"/>
      <c r="D180" s="49"/>
      <c r="E180" s="49"/>
      <c r="F180" s="49"/>
      <c r="G180" s="49"/>
      <c r="H180" s="49"/>
      <c r="I180" s="49"/>
      <c r="J180" s="49"/>
      <c r="K180" s="49"/>
      <c r="L180" s="40"/>
      <c r="M180" s="35"/>
      <c r="O180" s="35"/>
      <c r="P180" s="35"/>
      <c r="Q180" s="35"/>
      <c r="R180" s="35"/>
      <c r="S180" s="35"/>
      <c r="T180" s="35"/>
      <c r="U180" s="35"/>
      <c r="V180" s="35"/>
      <c r="W180" s="35"/>
      <c r="X180" s="35"/>
      <c r="Y180" s="35"/>
      <c r="Z180" s="35"/>
      <c r="AA180" s="35"/>
      <c r="AB180" s="35"/>
      <c r="AC180" s="35"/>
      <c r="AD180" s="35"/>
      <c r="AE180" s="35"/>
    </row>
  </sheetData>
  <sheetProtection algorithmName="SHA-512" hashValue="NaU803rxA5LRYhmG/CEg9xb0i7G1ow71eIyGn2ktV5/zuCsXAJQrhC1Cfq+8O3x/MzA2kp2+iKWNrkeeyUQa5Q==" saltValue="/1DEZob17PGiSlDwQzeySnvjgqbVm0MDZ0ptD1568s3qf72rZjYqbuFzFKus0SOgagJ3cvPapI808o6Ncmjn+g==" spinCount="100000" sheet="1" objects="1" scenarios="1" formatColumns="0" formatRows="0" autoFilter="0"/>
  <autoFilter ref="C80:K179" xr:uid="{00000000-0009-0000-0000-00000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0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5"/>
      <c r="M2" s="365"/>
      <c r="N2" s="365"/>
      <c r="O2" s="365"/>
      <c r="P2" s="365"/>
      <c r="Q2" s="365"/>
      <c r="R2" s="365"/>
      <c r="S2" s="365"/>
      <c r="T2" s="365"/>
      <c r="U2" s="365"/>
      <c r="V2" s="365"/>
      <c r="AT2" s="18" t="s">
        <v>87</v>
      </c>
    </row>
    <row r="3" spans="1:46" s="1" customFormat="1" ht="6.95" customHeight="1">
      <c r="B3" s="102"/>
      <c r="C3" s="103"/>
      <c r="D3" s="103"/>
      <c r="E3" s="103"/>
      <c r="F3" s="103"/>
      <c r="G3" s="103"/>
      <c r="H3" s="103"/>
      <c r="I3" s="103"/>
      <c r="J3" s="103"/>
      <c r="K3" s="103"/>
      <c r="L3" s="21"/>
      <c r="AT3" s="18" t="s">
        <v>81</v>
      </c>
    </row>
    <row r="4" spans="1:46" s="1" customFormat="1" ht="24.95" customHeight="1">
      <c r="B4" s="21"/>
      <c r="D4" s="104" t="s">
        <v>97</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staniční koleje v žst. Ústí n.L západ 2, 2b.SK_OPRAVA Č. 1</v>
      </c>
      <c r="F7" s="367"/>
      <c r="G7" s="367"/>
      <c r="H7" s="367"/>
      <c r="L7" s="21"/>
    </row>
    <row r="8" spans="1:46" s="2" customFormat="1" ht="12" customHeight="1">
      <c r="A8" s="35"/>
      <c r="B8" s="40"/>
      <c r="C8" s="35"/>
      <c r="D8" s="106" t="s">
        <v>98</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466</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26. 10. 2022</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22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33</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34</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35</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72" t="s">
        <v>19</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37</v>
      </c>
      <c r="E30" s="35"/>
      <c r="F30" s="35"/>
      <c r="G30" s="35"/>
      <c r="H30" s="35"/>
      <c r="I30" s="35"/>
      <c r="J30" s="115">
        <f>ROUND(J81,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39</v>
      </c>
      <c r="G32" s="35"/>
      <c r="H32" s="35"/>
      <c r="I32" s="116" t="s">
        <v>38</v>
      </c>
      <c r="J32" s="116" t="s">
        <v>40</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41</v>
      </c>
      <c r="E33" s="106" t="s">
        <v>42</v>
      </c>
      <c r="F33" s="118">
        <f>ROUND((SUM(BE81:BE200)),  2)</f>
        <v>0</v>
      </c>
      <c r="G33" s="35"/>
      <c r="H33" s="35"/>
      <c r="I33" s="119">
        <v>0.21</v>
      </c>
      <c r="J33" s="118">
        <f>ROUND(((SUM(BE81:BE200))*I33),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43</v>
      </c>
      <c r="F34" s="118">
        <f>ROUND((SUM(BF81:BF200)),  2)</f>
        <v>0</v>
      </c>
      <c r="G34" s="35"/>
      <c r="H34" s="35"/>
      <c r="I34" s="119">
        <v>0.15</v>
      </c>
      <c r="J34" s="118">
        <f>ROUND(((SUM(BF81:BF200))*I34),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44</v>
      </c>
      <c r="F35" s="118">
        <f>ROUND((SUM(BG81:BG200)),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45</v>
      </c>
      <c r="F36" s="118">
        <f>ROUND((SUM(BH81:BH200)),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46</v>
      </c>
      <c r="F37" s="118">
        <f>ROUND((SUM(BI81:BI200)),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47</v>
      </c>
      <c r="E39" s="122"/>
      <c r="F39" s="122"/>
      <c r="G39" s="123" t="s">
        <v>48</v>
      </c>
      <c r="H39" s="124" t="s">
        <v>49</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100</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staniční koleje v žst. Ústí n.L západ 2, 2b.SK_OPRAVA Č. 1</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98</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26" t="str">
        <f>E9</f>
        <v>04 - Výhybky</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26. 10. 2022</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OŘ Ústí nad Labem</v>
      </c>
      <c r="G54" s="37"/>
      <c r="H54" s="37"/>
      <c r="I54" s="30" t="s">
        <v>31</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33</v>
      </c>
      <c r="J55" s="33" t="str">
        <f>E24</f>
        <v>Tomáš Šrédl</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101</v>
      </c>
      <c r="D57" s="132"/>
      <c r="E57" s="132"/>
      <c r="F57" s="132"/>
      <c r="G57" s="132"/>
      <c r="H57" s="132"/>
      <c r="I57" s="132"/>
      <c r="J57" s="133" t="s">
        <v>102</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69</v>
      </c>
      <c r="D59" s="37"/>
      <c r="E59" s="37"/>
      <c r="F59" s="37"/>
      <c r="G59" s="37"/>
      <c r="H59" s="37"/>
      <c r="I59" s="37"/>
      <c r="J59" s="78">
        <f>J81</f>
        <v>0</v>
      </c>
      <c r="K59" s="37"/>
      <c r="L59" s="107"/>
      <c r="S59" s="35"/>
      <c r="T59" s="35"/>
      <c r="U59" s="35"/>
      <c r="V59" s="35"/>
      <c r="W59" s="35"/>
      <c r="X59" s="35"/>
      <c r="Y59" s="35"/>
      <c r="Z59" s="35"/>
      <c r="AA59" s="35"/>
      <c r="AB59" s="35"/>
      <c r="AC59" s="35"/>
      <c r="AD59" s="35"/>
      <c r="AE59" s="35"/>
      <c r="AU59" s="18" t="s">
        <v>103</v>
      </c>
    </row>
    <row r="60" spans="1:47" s="9" customFormat="1" ht="24.95" customHeight="1">
      <c r="B60" s="135"/>
      <c r="C60" s="136"/>
      <c r="D60" s="137" t="s">
        <v>104</v>
      </c>
      <c r="E60" s="138"/>
      <c r="F60" s="138"/>
      <c r="G60" s="138"/>
      <c r="H60" s="138"/>
      <c r="I60" s="138"/>
      <c r="J60" s="139">
        <f>J82</f>
        <v>0</v>
      </c>
      <c r="K60" s="136"/>
      <c r="L60" s="140"/>
    </row>
    <row r="61" spans="1:47" s="10" customFormat="1" ht="19.899999999999999" customHeight="1">
      <c r="B61" s="141"/>
      <c r="C61" s="142"/>
      <c r="D61" s="143" t="s">
        <v>105</v>
      </c>
      <c r="E61" s="144"/>
      <c r="F61" s="144"/>
      <c r="G61" s="144"/>
      <c r="H61" s="144"/>
      <c r="I61" s="144"/>
      <c r="J61" s="145">
        <f>J83</f>
        <v>0</v>
      </c>
      <c r="K61" s="142"/>
      <c r="L61" s="146"/>
    </row>
    <row r="62" spans="1:47" s="2" customFormat="1" ht="21.75" customHeight="1">
      <c r="A62" s="35"/>
      <c r="B62" s="36"/>
      <c r="C62" s="37"/>
      <c r="D62" s="37"/>
      <c r="E62" s="37"/>
      <c r="F62" s="37"/>
      <c r="G62" s="37"/>
      <c r="H62" s="37"/>
      <c r="I62" s="37"/>
      <c r="J62" s="37"/>
      <c r="K62" s="37"/>
      <c r="L62" s="107"/>
      <c r="S62" s="35"/>
      <c r="T62" s="35"/>
      <c r="U62" s="35"/>
      <c r="V62" s="35"/>
      <c r="W62" s="35"/>
      <c r="X62" s="35"/>
      <c r="Y62" s="35"/>
      <c r="Z62" s="35"/>
      <c r="AA62" s="35"/>
      <c r="AB62" s="35"/>
      <c r="AC62" s="35"/>
      <c r="AD62" s="35"/>
      <c r="AE62" s="35"/>
    </row>
    <row r="63" spans="1:47" s="2" customFormat="1" ht="6.95" customHeight="1">
      <c r="A63" s="35"/>
      <c r="B63" s="48"/>
      <c r="C63" s="49"/>
      <c r="D63" s="49"/>
      <c r="E63" s="49"/>
      <c r="F63" s="49"/>
      <c r="G63" s="49"/>
      <c r="H63" s="49"/>
      <c r="I63" s="49"/>
      <c r="J63" s="49"/>
      <c r="K63" s="49"/>
      <c r="L63" s="107"/>
      <c r="S63" s="35"/>
      <c r="T63" s="35"/>
      <c r="U63" s="35"/>
      <c r="V63" s="35"/>
      <c r="W63" s="35"/>
      <c r="X63" s="35"/>
      <c r="Y63" s="35"/>
      <c r="Z63" s="35"/>
      <c r="AA63" s="35"/>
      <c r="AB63" s="35"/>
      <c r="AC63" s="35"/>
      <c r="AD63" s="35"/>
      <c r="AE63" s="35"/>
    </row>
    <row r="67" spans="1:31" s="2" customFormat="1" ht="6.95" customHeight="1">
      <c r="A67" s="35"/>
      <c r="B67" s="50"/>
      <c r="C67" s="51"/>
      <c r="D67" s="51"/>
      <c r="E67" s="51"/>
      <c r="F67" s="51"/>
      <c r="G67" s="51"/>
      <c r="H67" s="51"/>
      <c r="I67" s="51"/>
      <c r="J67" s="51"/>
      <c r="K67" s="51"/>
      <c r="L67" s="107"/>
      <c r="S67" s="35"/>
      <c r="T67" s="35"/>
      <c r="U67" s="35"/>
      <c r="V67" s="35"/>
      <c r="W67" s="35"/>
      <c r="X67" s="35"/>
      <c r="Y67" s="35"/>
      <c r="Z67" s="35"/>
      <c r="AA67" s="35"/>
      <c r="AB67" s="35"/>
      <c r="AC67" s="35"/>
      <c r="AD67" s="35"/>
      <c r="AE67" s="35"/>
    </row>
    <row r="68" spans="1:31" s="2" customFormat="1" ht="24.95" customHeight="1">
      <c r="A68" s="35"/>
      <c r="B68" s="36"/>
      <c r="C68" s="24" t="s">
        <v>106</v>
      </c>
      <c r="D68" s="37"/>
      <c r="E68" s="37"/>
      <c r="F68" s="37"/>
      <c r="G68" s="37"/>
      <c r="H68" s="37"/>
      <c r="I68" s="37"/>
      <c r="J68" s="37"/>
      <c r="K68" s="37"/>
      <c r="L68" s="107"/>
      <c r="S68" s="35"/>
      <c r="T68" s="35"/>
      <c r="U68" s="35"/>
      <c r="V68" s="35"/>
      <c r="W68" s="35"/>
      <c r="X68" s="35"/>
      <c r="Y68" s="35"/>
      <c r="Z68" s="35"/>
      <c r="AA68" s="35"/>
      <c r="AB68" s="35"/>
      <c r="AC68" s="35"/>
      <c r="AD68" s="35"/>
      <c r="AE68" s="35"/>
    </row>
    <row r="69" spans="1:31" s="2" customFormat="1" ht="6.95" customHeight="1">
      <c r="A69" s="35"/>
      <c r="B69" s="36"/>
      <c r="C69" s="37"/>
      <c r="D69" s="37"/>
      <c r="E69" s="37"/>
      <c r="F69" s="37"/>
      <c r="G69" s="37"/>
      <c r="H69" s="37"/>
      <c r="I69" s="37"/>
      <c r="J69" s="37"/>
      <c r="K69" s="37"/>
      <c r="L69" s="107"/>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07"/>
      <c r="S70" s="35"/>
      <c r="T70" s="35"/>
      <c r="U70" s="35"/>
      <c r="V70" s="35"/>
      <c r="W70" s="35"/>
      <c r="X70" s="35"/>
      <c r="Y70" s="35"/>
      <c r="Z70" s="35"/>
      <c r="AA70" s="35"/>
      <c r="AB70" s="35"/>
      <c r="AC70" s="35"/>
      <c r="AD70" s="35"/>
      <c r="AE70" s="35"/>
    </row>
    <row r="71" spans="1:31" s="2" customFormat="1" ht="16.5" customHeight="1">
      <c r="A71" s="35"/>
      <c r="B71" s="36"/>
      <c r="C71" s="37"/>
      <c r="D71" s="37"/>
      <c r="E71" s="373" t="str">
        <f>E7</f>
        <v>Oprava staniční koleje v žst. Ústí n.L západ 2, 2b.SK_OPRAVA Č. 1</v>
      </c>
      <c r="F71" s="374"/>
      <c r="G71" s="374"/>
      <c r="H71" s="374"/>
      <c r="I71" s="37"/>
      <c r="J71" s="37"/>
      <c r="K71" s="37"/>
      <c r="L71" s="107"/>
      <c r="S71" s="35"/>
      <c r="T71" s="35"/>
      <c r="U71" s="35"/>
      <c r="V71" s="35"/>
      <c r="W71" s="35"/>
      <c r="X71" s="35"/>
      <c r="Y71" s="35"/>
      <c r="Z71" s="35"/>
      <c r="AA71" s="35"/>
      <c r="AB71" s="35"/>
      <c r="AC71" s="35"/>
      <c r="AD71" s="35"/>
      <c r="AE71" s="35"/>
    </row>
    <row r="72" spans="1:31" s="2" customFormat="1" ht="12" customHeight="1">
      <c r="A72" s="35"/>
      <c r="B72" s="36"/>
      <c r="C72" s="30" t="s">
        <v>98</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16.5" customHeight="1">
      <c r="A73" s="35"/>
      <c r="B73" s="36"/>
      <c r="C73" s="37"/>
      <c r="D73" s="37"/>
      <c r="E73" s="326" t="str">
        <f>E9</f>
        <v>04 - Výhybky</v>
      </c>
      <c r="F73" s="375"/>
      <c r="G73" s="375"/>
      <c r="H73" s="375"/>
      <c r="I73" s="37"/>
      <c r="J73" s="37"/>
      <c r="K73" s="37"/>
      <c r="L73" s="10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 xml:space="preserve"> </v>
      </c>
      <c r="G75" s="37"/>
      <c r="H75" s="37"/>
      <c r="I75" s="30" t="s">
        <v>23</v>
      </c>
      <c r="J75" s="60" t="str">
        <f>IF(J12="","",J12)</f>
        <v>26. 10. 2022</v>
      </c>
      <c r="K75" s="37"/>
      <c r="L75" s="10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5.2" customHeight="1">
      <c r="A77" s="35"/>
      <c r="B77" s="36"/>
      <c r="C77" s="30" t="s">
        <v>25</v>
      </c>
      <c r="D77" s="37"/>
      <c r="E77" s="37"/>
      <c r="F77" s="28" t="str">
        <f>E15</f>
        <v>OŘ Ústí nad Labem</v>
      </c>
      <c r="G77" s="37"/>
      <c r="H77" s="37"/>
      <c r="I77" s="30" t="s">
        <v>31</v>
      </c>
      <c r="J77" s="33" t="str">
        <f>E21</f>
        <v xml:space="preserve"> </v>
      </c>
      <c r="K77" s="37"/>
      <c r="L77" s="107"/>
      <c r="S77" s="35"/>
      <c r="T77" s="35"/>
      <c r="U77" s="35"/>
      <c r="V77" s="35"/>
      <c r="W77" s="35"/>
      <c r="X77" s="35"/>
      <c r="Y77" s="35"/>
      <c r="Z77" s="35"/>
      <c r="AA77" s="35"/>
      <c r="AB77" s="35"/>
      <c r="AC77" s="35"/>
      <c r="AD77" s="35"/>
      <c r="AE77" s="35"/>
    </row>
    <row r="78" spans="1:31" s="2" customFormat="1" ht="15.2" customHeight="1">
      <c r="A78" s="35"/>
      <c r="B78" s="36"/>
      <c r="C78" s="30" t="s">
        <v>29</v>
      </c>
      <c r="D78" s="37"/>
      <c r="E78" s="37"/>
      <c r="F78" s="28" t="str">
        <f>IF(E18="","",E18)</f>
        <v>Vyplň údaj</v>
      </c>
      <c r="G78" s="37"/>
      <c r="H78" s="37"/>
      <c r="I78" s="30" t="s">
        <v>33</v>
      </c>
      <c r="J78" s="33" t="str">
        <f>E24</f>
        <v>Tomáš Šrédl</v>
      </c>
      <c r="K78" s="37"/>
      <c r="L78" s="107"/>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11" customFormat="1" ht="29.25" customHeight="1">
      <c r="A80" s="147"/>
      <c r="B80" s="148"/>
      <c r="C80" s="149" t="s">
        <v>107</v>
      </c>
      <c r="D80" s="150" t="s">
        <v>56</v>
      </c>
      <c r="E80" s="150" t="s">
        <v>52</v>
      </c>
      <c r="F80" s="150" t="s">
        <v>53</v>
      </c>
      <c r="G80" s="150" t="s">
        <v>108</v>
      </c>
      <c r="H80" s="150" t="s">
        <v>109</v>
      </c>
      <c r="I80" s="150" t="s">
        <v>110</v>
      </c>
      <c r="J80" s="150" t="s">
        <v>102</v>
      </c>
      <c r="K80" s="151" t="s">
        <v>111</v>
      </c>
      <c r="L80" s="152"/>
      <c r="M80" s="69" t="s">
        <v>19</v>
      </c>
      <c r="N80" s="70" t="s">
        <v>41</v>
      </c>
      <c r="O80" s="70" t="s">
        <v>112</v>
      </c>
      <c r="P80" s="70" t="s">
        <v>113</v>
      </c>
      <c r="Q80" s="70" t="s">
        <v>114</v>
      </c>
      <c r="R80" s="70" t="s">
        <v>115</v>
      </c>
      <c r="S80" s="70" t="s">
        <v>116</v>
      </c>
      <c r="T80" s="71" t="s">
        <v>117</v>
      </c>
      <c r="U80" s="147"/>
      <c r="V80" s="147"/>
      <c r="W80" s="147"/>
      <c r="X80" s="147"/>
      <c r="Y80" s="147"/>
      <c r="Z80" s="147"/>
      <c r="AA80" s="147"/>
      <c r="AB80" s="147"/>
      <c r="AC80" s="147"/>
      <c r="AD80" s="147"/>
      <c r="AE80" s="147"/>
    </row>
    <row r="81" spans="1:65" s="2" customFormat="1" ht="22.9" customHeight="1">
      <c r="A81" s="35"/>
      <c r="B81" s="36"/>
      <c r="C81" s="76" t="s">
        <v>118</v>
      </c>
      <c r="D81" s="37"/>
      <c r="E81" s="37"/>
      <c r="F81" s="37"/>
      <c r="G81" s="37"/>
      <c r="H81" s="37"/>
      <c r="I81" s="37"/>
      <c r="J81" s="153">
        <f>BK81</f>
        <v>0</v>
      </c>
      <c r="K81" s="37"/>
      <c r="L81" s="40"/>
      <c r="M81" s="72"/>
      <c r="N81" s="154"/>
      <c r="O81" s="73"/>
      <c r="P81" s="155">
        <f>P82</f>
        <v>0</v>
      </c>
      <c r="Q81" s="73"/>
      <c r="R81" s="155">
        <f>R82</f>
        <v>428.67001199999999</v>
      </c>
      <c r="S81" s="73"/>
      <c r="T81" s="156">
        <f>T82</f>
        <v>0</v>
      </c>
      <c r="U81" s="35"/>
      <c r="V81" s="35"/>
      <c r="W81" s="35"/>
      <c r="X81" s="35"/>
      <c r="Y81" s="35"/>
      <c r="Z81" s="35"/>
      <c r="AA81" s="35"/>
      <c r="AB81" s="35"/>
      <c r="AC81" s="35"/>
      <c r="AD81" s="35"/>
      <c r="AE81" s="35"/>
      <c r="AT81" s="18" t="s">
        <v>70</v>
      </c>
      <c r="AU81" s="18" t="s">
        <v>103</v>
      </c>
      <c r="BK81" s="157">
        <f>BK82</f>
        <v>0</v>
      </c>
    </row>
    <row r="82" spans="1:65" s="12" customFormat="1" ht="25.9" customHeight="1">
      <c r="B82" s="158"/>
      <c r="C82" s="159"/>
      <c r="D82" s="160" t="s">
        <v>70</v>
      </c>
      <c r="E82" s="161" t="s">
        <v>119</v>
      </c>
      <c r="F82" s="161" t="s">
        <v>120</v>
      </c>
      <c r="G82" s="159"/>
      <c r="H82" s="159"/>
      <c r="I82" s="162"/>
      <c r="J82" s="163">
        <f>BK82</f>
        <v>0</v>
      </c>
      <c r="K82" s="159"/>
      <c r="L82" s="164"/>
      <c r="M82" s="165"/>
      <c r="N82" s="166"/>
      <c r="O82" s="166"/>
      <c r="P82" s="167">
        <f>P83</f>
        <v>0</v>
      </c>
      <c r="Q82" s="166"/>
      <c r="R82" s="167">
        <f>R83</f>
        <v>428.67001199999999</v>
      </c>
      <c r="S82" s="166"/>
      <c r="T82" s="168">
        <f>T83</f>
        <v>0</v>
      </c>
      <c r="AR82" s="169" t="s">
        <v>79</v>
      </c>
      <c r="AT82" s="170" t="s">
        <v>70</v>
      </c>
      <c r="AU82" s="170" t="s">
        <v>71</v>
      </c>
      <c r="AY82" s="169" t="s">
        <v>121</v>
      </c>
      <c r="BK82" s="171">
        <f>BK83</f>
        <v>0</v>
      </c>
    </row>
    <row r="83" spans="1:65" s="12" customFormat="1" ht="22.9" customHeight="1">
      <c r="B83" s="158"/>
      <c r="C83" s="159"/>
      <c r="D83" s="160" t="s">
        <v>70</v>
      </c>
      <c r="E83" s="172" t="s">
        <v>122</v>
      </c>
      <c r="F83" s="172" t="s">
        <v>123</v>
      </c>
      <c r="G83" s="159"/>
      <c r="H83" s="159"/>
      <c r="I83" s="162"/>
      <c r="J83" s="173">
        <f>BK83</f>
        <v>0</v>
      </c>
      <c r="K83" s="159"/>
      <c r="L83" s="164"/>
      <c r="M83" s="165"/>
      <c r="N83" s="166"/>
      <c r="O83" s="166"/>
      <c r="P83" s="167">
        <f>SUM(P84:P200)</f>
        <v>0</v>
      </c>
      <c r="Q83" s="166"/>
      <c r="R83" s="167">
        <f>SUM(R84:R200)</f>
        <v>428.67001199999999</v>
      </c>
      <c r="S83" s="166"/>
      <c r="T83" s="168">
        <f>SUM(T84:T200)</f>
        <v>0</v>
      </c>
      <c r="AR83" s="169" t="s">
        <v>79</v>
      </c>
      <c r="AT83" s="170" t="s">
        <v>70</v>
      </c>
      <c r="AU83" s="170" t="s">
        <v>79</v>
      </c>
      <c r="AY83" s="169" t="s">
        <v>121</v>
      </c>
      <c r="BK83" s="171">
        <f>SUM(BK84:BK200)</f>
        <v>0</v>
      </c>
    </row>
    <row r="84" spans="1:65" s="2" customFormat="1" ht="66.75" customHeight="1">
      <c r="A84" s="35"/>
      <c r="B84" s="36"/>
      <c r="C84" s="174" t="s">
        <v>79</v>
      </c>
      <c r="D84" s="174" t="s">
        <v>124</v>
      </c>
      <c r="E84" s="176" t="s">
        <v>467</v>
      </c>
      <c r="F84" s="177" t="s">
        <v>468</v>
      </c>
      <c r="G84" s="178" t="s">
        <v>135</v>
      </c>
      <c r="H84" s="179">
        <v>64</v>
      </c>
      <c r="I84" s="180"/>
      <c r="J84" s="181">
        <f>ROUND(I84*H84,2)</f>
        <v>0</v>
      </c>
      <c r="K84" s="177" t="s">
        <v>128</v>
      </c>
      <c r="L84" s="40"/>
      <c r="M84" s="182" t="s">
        <v>19</v>
      </c>
      <c r="N84" s="183" t="s">
        <v>42</v>
      </c>
      <c r="O84" s="65"/>
      <c r="P84" s="184">
        <f>O84*H84</f>
        <v>0</v>
      </c>
      <c r="Q84" s="184">
        <v>0</v>
      </c>
      <c r="R84" s="184">
        <f>Q84*H84</f>
        <v>0</v>
      </c>
      <c r="S84" s="184">
        <v>0</v>
      </c>
      <c r="T84" s="185">
        <f>S84*H84</f>
        <v>0</v>
      </c>
      <c r="U84" s="35"/>
      <c r="V84" s="35"/>
      <c r="W84" s="35"/>
      <c r="X84" s="35"/>
      <c r="Y84" s="35"/>
      <c r="Z84" s="35"/>
      <c r="AA84" s="35"/>
      <c r="AB84" s="35"/>
      <c r="AC84" s="35"/>
      <c r="AD84" s="35"/>
      <c r="AE84" s="35"/>
      <c r="AR84" s="186" t="s">
        <v>136</v>
      </c>
      <c r="AT84" s="186" t="s">
        <v>124</v>
      </c>
      <c r="AU84" s="186" t="s">
        <v>81</v>
      </c>
      <c r="AY84" s="18" t="s">
        <v>121</v>
      </c>
      <c r="BE84" s="187">
        <f>IF(N84="základní",J84,0)</f>
        <v>0</v>
      </c>
      <c r="BF84" s="187">
        <f>IF(N84="snížená",J84,0)</f>
        <v>0</v>
      </c>
      <c r="BG84" s="187">
        <f>IF(N84="zákl. přenesená",J84,0)</f>
        <v>0</v>
      </c>
      <c r="BH84" s="187">
        <f>IF(N84="sníž. přenesená",J84,0)</f>
        <v>0</v>
      </c>
      <c r="BI84" s="187">
        <f>IF(N84="nulová",J84,0)</f>
        <v>0</v>
      </c>
      <c r="BJ84" s="18" t="s">
        <v>79</v>
      </c>
      <c r="BK84" s="187">
        <f>ROUND(I84*H84,2)</f>
        <v>0</v>
      </c>
      <c r="BL84" s="18" t="s">
        <v>136</v>
      </c>
      <c r="BM84" s="186" t="s">
        <v>469</v>
      </c>
    </row>
    <row r="85" spans="1:65" s="13" customFormat="1" ht="11.25">
      <c r="B85" s="188"/>
      <c r="C85" s="189"/>
      <c r="D85" s="190" t="s">
        <v>131</v>
      </c>
      <c r="E85" s="191" t="s">
        <v>19</v>
      </c>
      <c r="F85" s="192" t="s">
        <v>470</v>
      </c>
      <c r="G85" s="189"/>
      <c r="H85" s="193">
        <v>32</v>
      </c>
      <c r="I85" s="194"/>
      <c r="J85" s="189"/>
      <c r="K85" s="189"/>
      <c r="L85" s="195"/>
      <c r="M85" s="196"/>
      <c r="N85" s="197"/>
      <c r="O85" s="197"/>
      <c r="P85" s="197"/>
      <c r="Q85" s="197"/>
      <c r="R85" s="197"/>
      <c r="S85" s="197"/>
      <c r="T85" s="198"/>
      <c r="AT85" s="199" t="s">
        <v>131</v>
      </c>
      <c r="AU85" s="199" t="s">
        <v>81</v>
      </c>
      <c r="AV85" s="13" t="s">
        <v>81</v>
      </c>
      <c r="AW85" s="13" t="s">
        <v>32</v>
      </c>
      <c r="AX85" s="13" t="s">
        <v>71</v>
      </c>
      <c r="AY85" s="199" t="s">
        <v>121</v>
      </c>
    </row>
    <row r="86" spans="1:65" s="13" customFormat="1" ht="11.25">
      <c r="B86" s="188"/>
      <c r="C86" s="189"/>
      <c r="D86" s="190" t="s">
        <v>131</v>
      </c>
      <c r="E86" s="191" t="s">
        <v>19</v>
      </c>
      <c r="F86" s="192" t="s">
        <v>471</v>
      </c>
      <c r="G86" s="189"/>
      <c r="H86" s="193">
        <v>32</v>
      </c>
      <c r="I86" s="194"/>
      <c r="J86" s="189"/>
      <c r="K86" s="189"/>
      <c r="L86" s="195"/>
      <c r="M86" s="196"/>
      <c r="N86" s="197"/>
      <c r="O86" s="197"/>
      <c r="P86" s="197"/>
      <c r="Q86" s="197"/>
      <c r="R86" s="197"/>
      <c r="S86" s="197"/>
      <c r="T86" s="198"/>
      <c r="AT86" s="199" t="s">
        <v>131</v>
      </c>
      <c r="AU86" s="199" t="s">
        <v>81</v>
      </c>
      <c r="AV86" s="13" t="s">
        <v>81</v>
      </c>
      <c r="AW86" s="13" t="s">
        <v>32</v>
      </c>
      <c r="AX86" s="13" t="s">
        <v>71</v>
      </c>
      <c r="AY86" s="199" t="s">
        <v>121</v>
      </c>
    </row>
    <row r="87" spans="1:65" s="15" customFormat="1" ht="11.25">
      <c r="B87" s="222"/>
      <c r="C87" s="223"/>
      <c r="D87" s="190" t="s">
        <v>131</v>
      </c>
      <c r="E87" s="224" t="s">
        <v>19</v>
      </c>
      <c r="F87" s="225" t="s">
        <v>197</v>
      </c>
      <c r="G87" s="223"/>
      <c r="H87" s="226">
        <v>64</v>
      </c>
      <c r="I87" s="227"/>
      <c r="J87" s="223"/>
      <c r="K87" s="223"/>
      <c r="L87" s="228"/>
      <c r="M87" s="229"/>
      <c r="N87" s="230"/>
      <c r="O87" s="230"/>
      <c r="P87" s="230"/>
      <c r="Q87" s="230"/>
      <c r="R87" s="230"/>
      <c r="S87" s="230"/>
      <c r="T87" s="231"/>
      <c r="AT87" s="232" t="s">
        <v>131</v>
      </c>
      <c r="AU87" s="232" t="s">
        <v>81</v>
      </c>
      <c r="AV87" s="15" t="s">
        <v>136</v>
      </c>
      <c r="AW87" s="15" t="s">
        <v>32</v>
      </c>
      <c r="AX87" s="15" t="s">
        <v>79</v>
      </c>
      <c r="AY87" s="232" t="s">
        <v>121</v>
      </c>
    </row>
    <row r="88" spans="1:65" s="2" customFormat="1" ht="66.75" customHeight="1">
      <c r="A88" s="35"/>
      <c r="B88" s="36"/>
      <c r="C88" s="174" t="s">
        <v>81</v>
      </c>
      <c r="D88" s="174" t="s">
        <v>124</v>
      </c>
      <c r="E88" s="176" t="s">
        <v>472</v>
      </c>
      <c r="F88" s="177" t="s">
        <v>473</v>
      </c>
      <c r="G88" s="178" t="s">
        <v>135</v>
      </c>
      <c r="H88" s="179">
        <v>44</v>
      </c>
      <c r="I88" s="180"/>
      <c r="J88" s="181">
        <f>ROUND(I88*H88,2)</f>
        <v>0</v>
      </c>
      <c r="K88" s="177" t="s">
        <v>128</v>
      </c>
      <c r="L88" s="40"/>
      <c r="M88" s="182" t="s">
        <v>19</v>
      </c>
      <c r="N88" s="183" t="s">
        <v>42</v>
      </c>
      <c r="O88" s="65"/>
      <c r="P88" s="184">
        <f>O88*H88</f>
        <v>0</v>
      </c>
      <c r="Q88" s="184">
        <v>0</v>
      </c>
      <c r="R88" s="184">
        <f>Q88*H88</f>
        <v>0</v>
      </c>
      <c r="S88" s="184">
        <v>0</v>
      </c>
      <c r="T88" s="185">
        <f>S88*H88</f>
        <v>0</v>
      </c>
      <c r="U88" s="35"/>
      <c r="V88" s="35"/>
      <c r="W88" s="35"/>
      <c r="X88" s="35"/>
      <c r="Y88" s="35"/>
      <c r="Z88" s="35"/>
      <c r="AA88" s="35"/>
      <c r="AB88" s="35"/>
      <c r="AC88" s="35"/>
      <c r="AD88" s="35"/>
      <c r="AE88" s="35"/>
      <c r="AR88" s="186" t="s">
        <v>136</v>
      </c>
      <c r="AT88" s="186" t="s">
        <v>124</v>
      </c>
      <c r="AU88" s="186" t="s">
        <v>81</v>
      </c>
      <c r="AY88" s="18" t="s">
        <v>121</v>
      </c>
      <c r="BE88" s="187">
        <f>IF(N88="základní",J88,0)</f>
        <v>0</v>
      </c>
      <c r="BF88" s="187">
        <f>IF(N88="snížená",J88,0)</f>
        <v>0</v>
      </c>
      <c r="BG88" s="187">
        <f>IF(N88="zákl. přenesená",J88,0)</f>
        <v>0</v>
      </c>
      <c r="BH88" s="187">
        <f>IF(N88="sníž. přenesená",J88,0)</f>
        <v>0</v>
      </c>
      <c r="BI88" s="187">
        <f>IF(N88="nulová",J88,0)</f>
        <v>0</v>
      </c>
      <c r="BJ88" s="18" t="s">
        <v>79</v>
      </c>
      <c r="BK88" s="187">
        <f>ROUND(I88*H88,2)</f>
        <v>0</v>
      </c>
      <c r="BL88" s="18" t="s">
        <v>136</v>
      </c>
      <c r="BM88" s="186" t="s">
        <v>474</v>
      </c>
    </row>
    <row r="89" spans="1:65" s="13" customFormat="1" ht="11.25">
      <c r="B89" s="188"/>
      <c r="C89" s="189"/>
      <c r="D89" s="190" t="s">
        <v>131</v>
      </c>
      <c r="E89" s="191" t="s">
        <v>19</v>
      </c>
      <c r="F89" s="192" t="s">
        <v>475</v>
      </c>
      <c r="G89" s="189"/>
      <c r="H89" s="193">
        <v>22</v>
      </c>
      <c r="I89" s="194"/>
      <c r="J89" s="189"/>
      <c r="K89" s="189"/>
      <c r="L89" s="195"/>
      <c r="M89" s="196"/>
      <c r="N89" s="197"/>
      <c r="O89" s="197"/>
      <c r="P89" s="197"/>
      <c r="Q89" s="197"/>
      <c r="R89" s="197"/>
      <c r="S89" s="197"/>
      <c r="T89" s="198"/>
      <c r="AT89" s="199" t="s">
        <v>131</v>
      </c>
      <c r="AU89" s="199" t="s">
        <v>81</v>
      </c>
      <c r="AV89" s="13" t="s">
        <v>81</v>
      </c>
      <c r="AW89" s="13" t="s">
        <v>32</v>
      </c>
      <c r="AX89" s="13" t="s">
        <v>71</v>
      </c>
      <c r="AY89" s="199" t="s">
        <v>121</v>
      </c>
    </row>
    <row r="90" spans="1:65" s="13" customFormat="1" ht="11.25">
      <c r="B90" s="188"/>
      <c r="C90" s="189"/>
      <c r="D90" s="190" t="s">
        <v>131</v>
      </c>
      <c r="E90" s="191" t="s">
        <v>19</v>
      </c>
      <c r="F90" s="192" t="s">
        <v>476</v>
      </c>
      <c r="G90" s="189"/>
      <c r="H90" s="193">
        <v>22</v>
      </c>
      <c r="I90" s="194"/>
      <c r="J90" s="189"/>
      <c r="K90" s="189"/>
      <c r="L90" s="195"/>
      <c r="M90" s="196"/>
      <c r="N90" s="197"/>
      <c r="O90" s="197"/>
      <c r="P90" s="197"/>
      <c r="Q90" s="197"/>
      <c r="R90" s="197"/>
      <c r="S90" s="197"/>
      <c r="T90" s="198"/>
      <c r="AT90" s="199" t="s">
        <v>131</v>
      </c>
      <c r="AU90" s="199" t="s">
        <v>81</v>
      </c>
      <c r="AV90" s="13" t="s">
        <v>81</v>
      </c>
      <c r="AW90" s="13" t="s">
        <v>32</v>
      </c>
      <c r="AX90" s="13" t="s">
        <v>71</v>
      </c>
      <c r="AY90" s="199" t="s">
        <v>121</v>
      </c>
    </row>
    <row r="91" spans="1:65" s="15" customFormat="1" ht="11.25">
      <c r="B91" s="222"/>
      <c r="C91" s="223"/>
      <c r="D91" s="190" t="s">
        <v>131</v>
      </c>
      <c r="E91" s="224" t="s">
        <v>19</v>
      </c>
      <c r="F91" s="225" t="s">
        <v>197</v>
      </c>
      <c r="G91" s="223"/>
      <c r="H91" s="226">
        <v>44</v>
      </c>
      <c r="I91" s="227"/>
      <c r="J91" s="223"/>
      <c r="K91" s="223"/>
      <c r="L91" s="228"/>
      <c r="M91" s="229"/>
      <c r="N91" s="230"/>
      <c r="O91" s="230"/>
      <c r="P91" s="230"/>
      <c r="Q91" s="230"/>
      <c r="R91" s="230"/>
      <c r="S91" s="230"/>
      <c r="T91" s="231"/>
      <c r="AT91" s="232" t="s">
        <v>131</v>
      </c>
      <c r="AU91" s="232" t="s">
        <v>81</v>
      </c>
      <c r="AV91" s="15" t="s">
        <v>136</v>
      </c>
      <c r="AW91" s="15" t="s">
        <v>32</v>
      </c>
      <c r="AX91" s="15" t="s">
        <v>79</v>
      </c>
      <c r="AY91" s="232" t="s">
        <v>121</v>
      </c>
    </row>
    <row r="92" spans="1:65" s="2" customFormat="1" ht="66.75" customHeight="1">
      <c r="A92" s="35"/>
      <c r="B92" s="36"/>
      <c r="C92" s="174" t="s">
        <v>139</v>
      </c>
      <c r="D92" s="174" t="s">
        <v>124</v>
      </c>
      <c r="E92" s="176" t="s">
        <v>477</v>
      </c>
      <c r="F92" s="177" t="s">
        <v>478</v>
      </c>
      <c r="G92" s="178" t="s">
        <v>135</v>
      </c>
      <c r="H92" s="179">
        <v>24</v>
      </c>
      <c r="I92" s="180"/>
      <c r="J92" s="181">
        <f>ROUND(I92*H92,2)</f>
        <v>0</v>
      </c>
      <c r="K92" s="177" t="s">
        <v>128</v>
      </c>
      <c r="L92" s="40"/>
      <c r="M92" s="182" t="s">
        <v>19</v>
      </c>
      <c r="N92" s="183" t="s">
        <v>42</v>
      </c>
      <c r="O92" s="65"/>
      <c r="P92" s="184">
        <f>O92*H92</f>
        <v>0</v>
      </c>
      <c r="Q92" s="184">
        <v>0</v>
      </c>
      <c r="R92" s="184">
        <f>Q92*H92</f>
        <v>0</v>
      </c>
      <c r="S92" s="184">
        <v>0</v>
      </c>
      <c r="T92" s="185">
        <f>S92*H92</f>
        <v>0</v>
      </c>
      <c r="U92" s="35"/>
      <c r="V92" s="35"/>
      <c r="W92" s="35"/>
      <c r="X92" s="35"/>
      <c r="Y92" s="35"/>
      <c r="Z92" s="35"/>
      <c r="AA92" s="35"/>
      <c r="AB92" s="35"/>
      <c r="AC92" s="35"/>
      <c r="AD92" s="35"/>
      <c r="AE92" s="35"/>
      <c r="AR92" s="186" t="s">
        <v>136</v>
      </c>
      <c r="AT92" s="186" t="s">
        <v>124</v>
      </c>
      <c r="AU92" s="186" t="s">
        <v>81</v>
      </c>
      <c r="AY92" s="18" t="s">
        <v>121</v>
      </c>
      <c r="BE92" s="187">
        <f>IF(N92="základní",J92,0)</f>
        <v>0</v>
      </c>
      <c r="BF92" s="187">
        <f>IF(N92="snížená",J92,0)</f>
        <v>0</v>
      </c>
      <c r="BG92" s="187">
        <f>IF(N92="zákl. přenesená",J92,0)</f>
        <v>0</v>
      </c>
      <c r="BH92" s="187">
        <f>IF(N92="sníž. přenesená",J92,0)</f>
        <v>0</v>
      </c>
      <c r="BI92" s="187">
        <f>IF(N92="nulová",J92,0)</f>
        <v>0</v>
      </c>
      <c r="BJ92" s="18" t="s">
        <v>79</v>
      </c>
      <c r="BK92" s="187">
        <f>ROUND(I92*H92,2)</f>
        <v>0</v>
      </c>
      <c r="BL92" s="18" t="s">
        <v>136</v>
      </c>
      <c r="BM92" s="186" t="s">
        <v>479</v>
      </c>
    </row>
    <row r="93" spans="1:65" s="13" customFormat="1" ht="11.25">
      <c r="B93" s="188"/>
      <c r="C93" s="189"/>
      <c r="D93" s="190" t="s">
        <v>131</v>
      </c>
      <c r="E93" s="191" t="s">
        <v>19</v>
      </c>
      <c r="F93" s="192" t="s">
        <v>480</v>
      </c>
      <c r="G93" s="189"/>
      <c r="H93" s="193">
        <v>12</v>
      </c>
      <c r="I93" s="194"/>
      <c r="J93" s="189"/>
      <c r="K93" s="189"/>
      <c r="L93" s="195"/>
      <c r="M93" s="196"/>
      <c r="N93" s="197"/>
      <c r="O93" s="197"/>
      <c r="P93" s="197"/>
      <c r="Q93" s="197"/>
      <c r="R93" s="197"/>
      <c r="S93" s="197"/>
      <c r="T93" s="198"/>
      <c r="AT93" s="199" t="s">
        <v>131</v>
      </c>
      <c r="AU93" s="199" t="s">
        <v>81</v>
      </c>
      <c r="AV93" s="13" t="s">
        <v>81</v>
      </c>
      <c r="AW93" s="13" t="s">
        <v>32</v>
      </c>
      <c r="AX93" s="13" t="s">
        <v>71</v>
      </c>
      <c r="AY93" s="199" t="s">
        <v>121</v>
      </c>
    </row>
    <row r="94" spans="1:65" s="13" customFormat="1" ht="11.25">
      <c r="B94" s="188"/>
      <c r="C94" s="189"/>
      <c r="D94" s="190" t="s">
        <v>131</v>
      </c>
      <c r="E94" s="191" t="s">
        <v>19</v>
      </c>
      <c r="F94" s="192" t="s">
        <v>481</v>
      </c>
      <c r="G94" s="189"/>
      <c r="H94" s="193">
        <v>12</v>
      </c>
      <c r="I94" s="194"/>
      <c r="J94" s="189"/>
      <c r="K94" s="189"/>
      <c r="L94" s="195"/>
      <c r="M94" s="196"/>
      <c r="N94" s="197"/>
      <c r="O94" s="197"/>
      <c r="P94" s="197"/>
      <c r="Q94" s="197"/>
      <c r="R94" s="197"/>
      <c r="S94" s="197"/>
      <c r="T94" s="198"/>
      <c r="AT94" s="199" t="s">
        <v>131</v>
      </c>
      <c r="AU94" s="199" t="s">
        <v>81</v>
      </c>
      <c r="AV94" s="13" t="s">
        <v>81</v>
      </c>
      <c r="AW94" s="13" t="s">
        <v>32</v>
      </c>
      <c r="AX94" s="13" t="s">
        <v>71</v>
      </c>
      <c r="AY94" s="199" t="s">
        <v>121</v>
      </c>
    </row>
    <row r="95" spans="1:65" s="15" customFormat="1" ht="11.25">
      <c r="B95" s="222"/>
      <c r="C95" s="223"/>
      <c r="D95" s="190" t="s">
        <v>131</v>
      </c>
      <c r="E95" s="224" t="s">
        <v>19</v>
      </c>
      <c r="F95" s="225" t="s">
        <v>197</v>
      </c>
      <c r="G95" s="223"/>
      <c r="H95" s="226">
        <v>24</v>
      </c>
      <c r="I95" s="227"/>
      <c r="J95" s="223"/>
      <c r="K95" s="223"/>
      <c r="L95" s="228"/>
      <c r="M95" s="229"/>
      <c r="N95" s="230"/>
      <c r="O95" s="230"/>
      <c r="P95" s="230"/>
      <c r="Q95" s="230"/>
      <c r="R95" s="230"/>
      <c r="S95" s="230"/>
      <c r="T95" s="231"/>
      <c r="AT95" s="232" t="s">
        <v>131</v>
      </c>
      <c r="AU95" s="232" t="s">
        <v>81</v>
      </c>
      <c r="AV95" s="15" t="s">
        <v>136</v>
      </c>
      <c r="AW95" s="15" t="s">
        <v>32</v>
      </c>
      <c r="AX95" s="15" t="s">
        <v>79</v>
      </c>
      <c r="AY95" s="232" t="s">
        <v>121</v>
      </c>
    </row>
    <row r="96" spans="1:65" s="2" customFormat="1" ht="16.5" customHeight="1">
      <c r="A96" s="35"/>
      <c r="B96" s="36"/>
      <c r="C96" s="200" t="s">
        <v>136</v>
      </c>
      <c r="D96" s="200" t="s">
        <v>161</v>
      </c>
      <c r="E96" s="201" t="s">
        <v>482</v>
      </c>
      <c r="F96" s="202" t="s">
        <v>483</v>
      </c>
      <c r="G96" s="203" t="s">
        <v>135</v>
      </c>
      <c r="H96" s="204">
        <v>30</v>
      </c>
      <c r="I96" s="205"/>
      <c r="J96" s="206">
        <f>ROUND(I96*H96,2)</f>
        <v>0</v>
      </c>
      <c r="K96" s="202" t="s">
        <v>128</v>
      </c>
      <c r="L96" s="207"/>
      <c r="M96" s="208" t="s">
        <v>19</v>
      </c>
      <c r="N96" s="209" t="s">
        <v>42</v>
      </c>
      <c r="O96" s="65"/>
      <c r="P96" s="184">
        <f>O96*H96</f>
        <v>0</v>
      </c>
      <c r="Q96" s="184">
        <v>0.10299999999999999</v>
      </c>
      <c r="R96" s="184">
        <f>Q96*H96</f>
        <v>3.09</v>
      </c>
      <c r="S96" s="184">
        <v>0</v>
      </c>
      <c r="T96" s="185">
        <f>S96*H96</f>
        <v>0</v>
      </c>
      <c r="U96" s="35"/>
      <c r="V96" s="35"/>
      <c r="W96" s="35"/>
      <c r="X96" s="35"/>
      <c r="Y96" s="35"/>
      <c r="Z96" s="35"/>
      <c r="AA96" s="35"/>
      <c r="AB96" s="35"/>
      <c r="AC96" s="35"/>
      <c r="AD96" s="35"/>
      <c r="AE96" s="35"/>
      <c r="AR96" s="186" t="s">
        <v>160</v>
      </c>
      <c r="AT96" s="186" t="s">
        <v>161</v>
      </c>
      <c r="AU96" s="186" t="s">
        <v>81</v>
      </c>
      <c r="AY96" s="18" t="s">
        <v>121</v>
      </c>
      <c r="BE96" s="187">
        <f>IF(N96="základní",J96,0)</f>
        <v>0</v>
      </c>
      <c r="BF96" s="187">
        <f>IF(N96="snížená",J96,0)</f>
        <v>0</v>
      </c>
      <c r="BG96" s="187">
        <f>IF(N96="zákl. přenesená",J96,0)</f>
        <v>0</v>
      </c>
      <c r="BH96" s="187">
        <f>IF(N96="sníž. přenesená",J96,0)</f>
        <v>0</v>
      </c>
      <c r="BI96" s="187">
        <f>IF(N96="nulová",J96,0)</f>
        <v>0</v>
      </c>
      <c r="BJ96" s="18" t="s">
        <v>79</v>
      </c>
      <c r="BK96" s="187">
        <f>ROUND(I96*H96,2)</f>
        <v>0</v>
      </c>
      <c r="BL96" s="18" t="s">
        <v>136</v>
      </c>
      <c r="BM96" s="186" t="s">
        <v>484</v>
      </c>
    </row>
    <row r="97" spans="1:65" s="13" customFormat="1" ht="11.25">
      <c r="B97" s="188"/>
      <c r="C97" s="189"/>
      <c r="D97" s="190" t="s">
        <v>131</v>
      </c>
      <c r="E97" s="191" t="s">
        <v>19</v>
      </c>
      <c r="F97" s="192" t="s">
        <v>485</v>
      </c>
      <c r="G97" s="189"/>
      <c r="H97" s="193">
        <v>30</v>
      </c>
      <c r="I97" s="194"/>
      <c r="J97" s="189"/>
      <c r="K97" s="189"/>
      <c r="L97" s="195"/>
      <c r="M97" s="196"/>
      <c r="N97" s="197"/>
      <c r="O97" s="197"/>
      <c r="P97" s="197"/>
      <c r="Q97" s="197"/>
      <c r="R97" s="197"/>
      <c r="S97" s="197"/>
      <c r="T97" s="198"/>
      <c r="AT97" s="199" t="s">
        <v>131</v>
      </c>
      <c r="AU97" s="199" t="s">
        <v>81</v>
      </c>
      <c r="AV97" s="13" t="s">
        <v>81</v>
      </c>
      <c r="AW97" s="13" t="s">
        <v>32</v>
      </c>
      <c r="AX97" s="13" t="s">
        <v>79</v>
      </c>
      <c r="AY97" s="199" t="s">
        <v>121</v>
      </c>
    </row>
    <row r="98" spans="1:65" s="2" customFormat="1" ht="16.5" customHeight="1">
      <c r="A98" s="35"/>
      <c r="B98" s="36"/>
      <c r="C98" s="200" t="s">
        <v>122</v>
      </c>
      <c r="D98" s="200" t="s">
        <v>161</v>
      </c>
      <c r="E98" s="201" t="s">
        <v>486</v>
      </c>
      <c r="F98" s="202" t="s">
        <v>487</v>
      </c>
      <c r="G98" s="203" t="s">
        <v>135</v>
      </c>
      <c r="H98" s="204">
        <v>12</v>
      </c>
      <c r="I98" s="205"/>
      <c r="J98" s="206">
        <f>ROUND(I98*H98,2)</f>
        <v>0</v>
      </c>
      <c r="K98" s="202" t="s">
        <v>128</v>
      </c>
      <c r="L98" s="207"/>
      <c r="M98" s="208" t="s">
        <v>19</v>
      </c>
      <c r="N98" s="209" t="s">
        <v>42</v>
      </c>
      <c r="O98" s="65"/>
      <c r="P98" s="184">
        <f>O98*H98</f>
        <v>0</v>
      </c>
      <c r="Q98" s="184">
        <v>0.10696</v>
      </c>
      <c r="R98" s="184">
        <f>Q98*H98</f>
        <v>1.28352</v>
      </c>
      <c r="S98" s="184">
        <v>0</v>
      </c>
      <c r="T98" s="185">
        <f>S98*H98</f>
        <v>0</v>
      </c>
      <c r="U98" s="35"/>
      <c r="V98" s="35"/>
      <c r="W98" s="35"/>
      <c r="X98" s="35"/>
      <c r="Y98" s="35"/>
      <c r="Z98" s="35"/>
      <c r="AA98" s="35"/>
      <c r="AB98" s="35"/>
      <c r="AC98" s="35"/>
      <c r="AD98" s="35"/>
      <c r="AE98" s="35"/>
      <c r="AR98" s="186" t="s">
        <v>160</v>
      </c>
      <c r="AT98" s="186" t="s">
        <v>161</v>
      </c>
      <c r="AU98" s="186" t="s">
        <v>81</v>
      </c>
      <c r="AY98" s="18" t="s">
        <v>121</v>
      </c>
      <c r="BE98" s="187">
        <f>IF(N98="základní",J98,0)</f>
        <v>0</v>
      </c>
      <c r="BF98" s="187">
        <f>IF(N98="snížená",J98,0)</f>
        <v>0</v>
      </c>
      <c r="BG98" s="187">
        <f>IF(N98="zákl. přenesená",J98,0)</f>
        <v>0</v>
      </c>
      <c r="BH98" s="187">
        <f>IF(N98="sníž. přenesená",J98,0)</f>
        <v>0</v>
      </c>
      <c r="BI98" s="187">
        <f>IF(N98="nulová",J98,0)</f>
        <v>0</v>
      </c>
      <c r="BJ98" s="18" t="s">
        <v>79</v>
      </c>
      <c r="BK98" s="187">
        <f>ROUND(I98*H98,2)</f>
        <v>0</v>
      </c>
      <c r="BL98" s="18" t="s">
        <v>136</v>
      </c>
      <c r="BM98" s="186" t="s">
        <v>488</v>
      </c>
    </row>
    <row r="99" spans="1:65" s="13" customFormat="1" ht="11.25">
      <c r="B99" s="188"/>
      <c r="C99" s="189"/>
      <c r="D99" s="190" t="s">
        <v>131</v>
      </c>
      <c r="E99" s="191" t="s">
        <v>19</v>
      </c>
      <c r="F99" s="192" t="s">
        <v>399</v>
      </c>
      <c r="G99" s="189"/>
      <c r="H99" s="193">
        <v>12</v>
      </c>
      <c r="I99" s="194"/>
      <c r="J99" s="189"/>
      <c r="K99" s="189"/>
      <c r="L99" s="195"/>
      <c r="M99" s="196"/>
      <c r="N99" s="197"/>
      <c r="O99" s="197"/>
      <c r="P99" s="197"/>
      <c r="Q99" s="197"/>
      <c r="R99" s="197"/>
      <c r="S99" s="197"/>
      <c r="T99" s="198"/>
      <c r="AT99" s="199" t="s">
        <v>131</v>
      </c>
      <c r="AU99" s="199" t="s">
        <v>81</v>
      </c>
      <c r="AV99" s="13" t="s">
        <v>81</v>
      </c>
      <c r="AW99" s="13" t="s">
        <v>32</v>
      </c>
      <c r="AX99" s="13" t="s">
        <v>79</v>
      </c>
      <c r="AY99" s="199" t="s">
        <v>121</v>
      </c>
    </row>
    <row r="100" spans="1:65" s="2" customFormat="1" ht="16.5" customHeight="1">
      <c r="A100" s="35"/>
      <c r="B100" s="36"/>
      <c r="C100" s="200" t="s">
        <v>150</v>
      </c>
      <c r="D100" s="200" t="s">
        <v>161</v>
      </c>
      <c r="E100" s="201" t="s">
        <v>489</v>
      </c>
      <c r="F100" s="202" t="s">
        <v>490</v>
      </c>
      <c r="G100" s="203" t="s">
        <v>135</v>
      </c>
      <c r="H100" s="204">
        <v>8</v>
      </c>
      <c r="I100" s="205"/>
      <c r="J100" s="206">
        <f>ROUND(I100*H100,2)</f>
        <v>0</v>
      </c>
      <c r="K100" s="202" t="s">
        <v>128</v>
      </c>
      <c r="L100" s="207"/>
      <c r="M100" s="208" t="s">
        <v>19</v>
      </c>
      <c r="N100" s="209" t="s">
        <v>42</v>
      </c>
      <c r="O100" s="65"/>
      <c r="P100" s="184">
        <f>O100*H100</f>
        <v>0</v>
      </c>
      <c r="Q100" s="184">
        <v>0.11092</v>
      </c>
      <c r="R100" s="184">
        <f>Q100*H100</f>
        <v>0.88736000000000004</v>
      </c>
      <c r="S100" s="184">
        <v>0</v>
      </c>
      <c r="T100" s="185">
        <f>S100*H100</f>
        <v>0</v>
      </c>
      <c r="U100" s="35"/>
      <c r="V100" s="35"/>
      <c r="W100" s="35"/>
      <c r="X100" s="35"/>
      <c r="Y100" s="35"/>
      <c r="Z100" s="35"/>
      <c r="AA100" s="35"/>
      <c r="AB100" s="35"/>
      <c r="AC100" s="35"/>
      <c r="AD100" s="35"/>
      <c r="AE100" s="35"/>
      <c r="AR100" s="186" t="s">
        <v>160</v>
      </c>
      <c r="AT100" s="186" t="s">
        <v>161</v>
      </c>
      <c r="AU100" s="186" t="s">
        <v>81</v>
      </c>
      <c r="AY100" s="18" t="s">
        <v>121</v>
      </c>
      <c r="BE100" s="187">
        <f>IF(N100="základní",J100,0)</f>
        <v>0</v>
      </c>
      <c r="BF100" s="187">
        <f>IF(N100="snížená",J100,0)</f>
        <v>0</v>
      </c>
      <c r="BG100" s="187">
        <f>IF(N100="zákl. přenesená",J100,0)</f>
        <v>0</v>
      </c>
      <c r="BH100" s="187">
        <f>IF(N100="sníž. přenesená",J100,0)</f>
        <v>0</v>
      </c>
      <c r="BI100" s="187">
        <f>IF(N100="nulová",J100,0)</f>
        <v>0</v>
      </c>
      <c r="BJ100" s="18" t="s">
        <v>79</v>
      </c>
      <c r="BK100" s="187">
        <f>ROUND(I100*H100,2)</f>
        <v>0</v>
      </c>
      <c r="BL100" s="18" t="s">
        <v>136</v>
      </c>
      <c r="BM100" s="186" t="s">
        <v>491</v>
      </c>
    </row>
    <row r="101" spans="1:65" s="13" customFormat="1" ht="11.25">
      <c r="B101" s="188"/>
      <c r="C101" s="189"/>
      <c r="D101" s="190" t="s">
        <v>131</v>
      </c>
      <c r="E101" s="191" t="s">
        <v>19</v>
      </c>
      <c r="F101" s="192" t="s">
        <v>492</v>
      </c>
      <c r="G101" s="189"/>
      <c r="H101" s="193">
        <v>8</v>
      </c>
      <c r="I101" s="194"/>
      <c r="J101" s="189"/>
      <c r="K101" s="189"/>
      <c r="L101" s="195"/>
      <c r="M101" s="196"/>
      <c r="N101" s="197"/>
      <c r="O101" s="197"/>
      <c r="P101" s="197"/>
      <c r="Q101" s="197"/>
      <c r="R101" s="197"/>
      <c r="S101" s="197"/>
      <c r="T101" s="198"/>
      <c r="AT101" s="199" t="s">
        <v>131</v>
      </c>
      <c r="AU101" s="199" t="s">
        <v>81</v>
      </c>
      <c r="AV101" s="13" t="s">
        <v>81</v>
      </c>
      <c r="AW101" s="13" t="s">
        <v>32</v>
      </c>
      <c r="AX101" s="13" t="s">
        <v>79</v>
      </c>
      <c r="AY101" s="199" t="s">
        <v>121</v>
      </c>
    </row>
    <row r="102" spans="1:65" s="2" customFormat="1" ht="16.5" customHeight="1">
      <c r="A102" s="35"/>
      <c r="B102" s="36"/>
      <c r="C102" s="200" t="s">
        <v>155</v>
      </c>
      <c r="D102" s="200" t="s">
        <v>161</v>
      </c>
      <c r="E102" s="201" t="s">
        <v>493</v>
      </c>
      <c r="F102" s="202" t="s">
        <v>494</v>
      </c>
      <c r="G102" s="203" t="s">
        <v>135</v>
      </c>
      <c r="H102" s="204">
        <v>8</v>
      </c>
      <c r="I102" s="205"/>
      <c r="J102" s="206">
        <f>ROUND(I102*H102,2)</f>
        <v>0</v>
      </c>
      <c r="K102" s="202" t="s">
        <v>128</v>
      </c>
      <c r="L102" s="207"/>
      <c r="M102" s="208" t="s">
        <v>19</v>
      </c>
      <c r="N102" s="209" t="s">
        <v>42</v>
      </c>
      <c r="O102" s="65"/>
      <c r="P102" s="184">
        <f>O102*H102</f>
        <v>0</v>
      </c>
      <c r="Q102" s="184">
        <v>0.11488</v>
      </c>
      <c r="R102" s="184">
        <f>Q102*H102</f>
        <v>0.91903999999999997</v>
      </c>
      <c r="S102" s="184">
        <v>0</v>
      </c>
      <c r="T102" s="185">
        <f>S102*H102</f>
        <v>0</v>
      </c>
      <c r="U102" s="35"/>
      <c r="V102" s="35"/>
      <c r="W102" s="35"/>
      <c r="X102" s="35"/>
      <c r="Y102" s="35"/>
      <c r="Z102" s="35"/>
      <c r="AA102" s="35"/>
      <c r="AB102" s="35"/>
      <c r="AC102" s="35"/>
      <c r="AD102" s="35"/>
      <c r="AE102" s="35"/>
      <c r="AR102" s="186" t="s">
        <v>160</v>
      </c>
      <c r="AT102" s="186" t="s">
        <v>161</v>
      </c>
      <c r="AU102" s="186" t="s">
        <v>81</v>
      </c>
      <c r="AY102" s="18" t="s">
        <v>121</v>
      </c>
      <c r="BE102" s="187">
        <f>IF(N102="základní",J102,0)</f>
        <v>0</v>
      </c>
      <c r="BF102" s="187">
        <f>IF(N102="snížená",J102,0)</f>
        <v>0</v>
      </c>
      <c r="BG102" s="187">
        <f>IF(N102="zákl. přenesená",J102,0)</f>
        <v>0</v>
      </c>
      <c r="BH102" s="187">
        <f>IF(N102="sníž. přenesená",J102,0)</f>
        <v>0</v>
      </c>
      <c r="BI102" s="187">
        <f>IF(N102="nulová",J102,0)</f>
        <v>0</v>
      </c>
      <c r="BJ102" s="18" t="s">
        <v>79</v>
      </c>
      <c r="BK102" s="187">
        <f>ROUND(I102*H102,2)</f>
        <v>0</v>
      </c>
      <c r="BL102" s="18" t="s">
        <v>136</v>
      </c>
      <c r="BM102" s="186" t="s">
        <v>495</v>
      </c>
    </row>
    <row r="103" spans="1:65" s="13" customFormat="1" ht="11.25">
      <c r="B103" s="188"/>
      <c r="C103" s="189"/>
      <c r="D103" s="190" t="s">
        <v>131</v>
      </c>
      <c r="E103" s="191" t="s">
        <v>19</v>
      </c>
      <c r="F103" s="192" t="s">
        <v>492</v>
      </c>
      <c r="G103" s="189"/>
      <c r="H103" s="193">
        <v>8</v>
      </c>
      <c r="I103" s="194"/>
      <c r="J103" s="189"/>
      <c r="K103" s="189"/>
      <c r="L103" s="195"/>
      <c r="M103" s="196"/>
      <c r="N103" s="197"/>
      <c r="O103" s="197"/>
      <c r="P103" s="197"/>
      <c r="Q103" s="197"/>
      <c r="R103" s="197"/>
      <c r="S103" s="197"/>
      <c r="T103" s="198"/>
      <c r="AT103" s="199" t="s">
        <v>131</v>
      </c>
      <c r="AU103" s="199" t="s">
        <v>81</v>
      </c>
      <c r="AV103" s="13" t="s">
        <v>81</v>
      </c>
      <c r="AW103" s="13" t="s">
        <v>32</v>
      </c>
      <c r="AX103" s="13" t="s">
        <v>79</v>
      </c>
      <c r="AY103" s="199" t="s">
        <v>121</v>
      </c>
    </row>
    <row r="104" spans="1:65" s="2" customFormat="1" ht="16.5" customHeight="1">
      <c r="A104" s="35"/>
      <c r="B104" s="36"/>
      <c r="C104" s="200" t="s">
        <v>160</v>
      </c>
      <c r="D104" s="200" t="s">
        <v>161</v>
      </c>
      <c r="E104" s="201" t="s">
        <v>496</v>
      </c>
      <c r="F104" s="202" t="s">
        <v>497</v>
      </c>
      <c r="G104" s="203" t="s">
        <v>135</v>
      </c>
      <c r="H104" s="204">
        <v>6</v>
      </c>
      <c r="I104" s="205"/>
      <c r="J104" s="206">
        <f>ROUND(I104*H104,2)</f>
        <v>0</v>
      </c>
      <c r="K104" s="202" t="s">
        <v>128</v>
      </c>
      <c r="L104" s="207"/>
      <c r="M104" s="208" t="s">
        <v>19</v>
      </c>
      <c r="N104" s="209" t="s">
        <v>42</v>
      </c>
      <c r="O104" s="65"/>
      <c r="P104" s="184">
        <f>O104*H104</f>
        <v>0</v>
      </c>
      <c r="Q104" s="184">
        <v>0.11885</v>
      </c>
      <c r="R104" s="184">
        <f>Q104*H104</f>
        <v>0.71309999999999996</v>
      </c>
      <c r="S104" s="184">
        <v>0</v>
      </c>
      <c r="T104" s="185">
        <f>S104*H104</f>
        <v>0</v>
      </c>
      <c r="U104" s="35"/>
      <c r="V104" s="35"/>
      <c r="W104" s="35"/>
      <c r="X104" s="35"/>
      <c r="Y104" s="35"/>
      <c r="Z104" s="35"/>
      <c r="AA104" s="35"/>
      <c r="AB104" s="35"/>
      <c r="AC104" s="35"/>
      <c r="AD104" s="35"/>
      <c r="AE104" s="35"/>
      <c r="AR104" s="186" t="s">
        <v>160</v>
      </c>
      <c r="AT104" s="186" t="s">
        <v>161</v>
      </c>
      <c r="AU104" s="186" t="s">
        <v>81</v>
      </c>
      <c r="AY104" s="18" t="s">
        <v>121</v>
      </c>
      <c r="BE104" s="187">
        <f>IF(N104="základní",J104,0)</f>
        <v>0</v>
      </c>
      <c r="BF104" s="187">
        <f>IF(N104="snížená",J104,0)</f>
        <v>0</v>
      </c>
      <c r="BG104" s="187">
        <f>IF(N104="zákl. přenesená",J104,0)</f>
        <v>0</v>
      </c>
      <c r="BH104" s="187">
        <f>IF(N104="sníž. přenesená",J104,0)</f>
        <v>0</v>
      </c>
      <c r="BI104" s="187">
        <f>IF(N104="nulová",J104,0)</f>
        <v>0</v>
      </c>
      <c r="BJ104" s="18" t="s">
        <v>79</v>
      </c>
      <c r="BK104" s="187">
        <f>ROUND(I104*H104,2)</f>
        <v>0</v>
      </c>
      <c r="BL104" s="18" t="s">
        <v>136</v>
      </c>
      <c r="BM104" s="186" t="s">
        <v>498</v>
      </c>
    </row>
    <row r="105" spans="1:65" s="13" customFormat="1" ht="11.25">
      <c r="B105" s="188"/>
      <c r="C105" s="189"/>
      <c r="D105" s="190" t="s">
        <v>131</v>
      </c>
      <c r="E105" s="191" t="s">
        <v>19</v>
      </c>
      <c r="F105" s="192" t="s">
        <v>499</v>
      </c>
      <c r="G105" s="189"/>
      <c r="H105" s="193">
        <v>6</v>
      </c>
      <c r="I105" s="194"/>
      <c r="J105" s="189"/>
      <c r="K105" s="189"/>
      <c r="L105" s="195"/>
      <c r="M105" s="196"/>
      <c r="N105" s="197"/>
      <c r="O105" s="197"/>
      <c r="P105" s="197"/>
      <c r="Q105" s="197"/>
      <c r="R105" s="197"/>
      <c r="S105" s="197"/>
      <c r="T105" s="198"/>
      <c r="AT105" s="199" t="s">
        <v>131</v>
      </c>
      <c r="AU105" s="199" t="s">
        <v>81</v>
      </c>
      <c r="AV105" s="13" t="s">
        <v>81</v>
      </c>
      <c r="AW105" s="13" t="s">
        <v>32</v>
      </c>
      <c r="AX105" s="13" t="s">
        <v>79</v>
      </c>
      <c r="AY105" s="199" t="s">
        <v>121</v>
      </c>
    </row>
    <row r="106" spans="1:65" s="2" customFormat="1" ht="16.5" customHeight="1">
      <c r="A106" s="35"/>
      <c r="B106" s="36"/>
      <c r="C106" s="200" t="s">
        <v>166</v>
      </c>
      <c r="D106" s="200" t="s">
        <v>161</v>
      </c>
      <c r="E106" s="201" t="s">
        <v>500</v>
      </c>
      <c r="F106" s="202" t="s">
        <v>501</v>
      </c>
      <c r="G106" s="203" t="s">
        <v>135</v>
      </c>
      <c r="H106" s="204">
        <v>6</v>
      </c>
      <c r="I106" s="205"/>
      <c r="J106" s="206">
        <f>ROUND(I106*H106,2)</f>
        <v>0</v>
      </c>
      <c r="K106" s="202" t="s">
        <v>128</v>
      </c>
      <c r="L106" s="207"/>
      <c r="M106" s="208" t="s">
        <v>19</v>
      </c>
      <c r="N106" s="209" t="s">
        <v>42</v>
      </c>
      <c r="O106" s="65"/>
      <c r="P106" s="184">
        <f>O106*H106</f>
        <v>0</v>
      </c>
      <c r="Q106" s="184">
        <v>0.12281</v>
      </c>
      <c r="R106" s="184">
        <f>Q106*H106</f>
        <v>0.73686000000000007</v>
      </c>
      <c r="S106" s="184">
        <v>0</v>
      </c>
      <c r="T106" s="185">
        <f>S106*H106</f>
        <v>0</v>
      </c>
      <c r="U106" s="35"/>
      <c r="V106" s="35"/>
      <c r="W106" s="35"/>
      <c r="X106" s="35"/>
      <c r="Y106" s="35"/>
      <c r="Z106" s="35"/>
      <c r="AA106" s="35"/>
      <c r="AB106" s="35"/>
      <c r="AC106" s="35"/>
      <c r="AD106" s="35"/>
      <c r="AE106" s="35"/>
      <c r="AR106" s="186" t="s">
        <v>160</v>
      </c>
      <c r="AT106" s="186" t="s">
        <v>161</v>
      </c>
      <c r="AU106" s="186" t="s">
        <v>81</v>
      </c>
      <c r="AY106" s="18" t="s">
        <v>121</v>
      </c>
      <c r="BE106" s="187">
        <f>IF(N106="základní",J106,0)</f>
        <v>0</v>
      </c>
      <c r="BF106" s="187">
        <f>IF(N106="snížená",J106,0)</f>
        <v>0</v>
      </c>
      <c r="BG106" s="187">
        <f>IF(N106="zákl. přenesená",J106,0)</f>
        <v>0</v>
      </c>
      <c r="BH106" s="187">
        <f>IF(N106="sníž. přenesená",J106,0)</f>
        <v>0</v>
      </c>
      <c r="BI106" s="187">
        <f>IF(N106="nulová",J106,0)</f>
        <v>0</v>
      </c>
      <c r="BJ106" s="18" t="s">
        <v>79</v>
      </c>
      <c r="BK106" s="187">
        <f>ROUND(I106*H106,2)</f>
        <v>0</v>
      </c>
      <c r="BL106" s="18" t="s">
        <v>136</v>
      </c>
      <c r="BM106" s="186" t="s">
        <v>502</v>
      </c>
    </row>
    <row r="107" spans="1:65" s="13" customFormat="1" ht="11.25">
      <c r="B107" s="188"/>
      <c r="C107" s="189"/>
      <c r="D107" s="190" t="s">
        <v>131</v>
      </c>
      <c r="E107" s="191" t="s">
        <v>19</v>
      </c>
      <c r="F107" s="192" t="s">
        <v>499</v>
      </c>
      <c r="G107" s="189"/>
      <c r="H107" s="193">
        <v>6</v>
      </c>
      <c r="I107" s="194"/>
      <c r="J107" s="189"/>
      <c r="K107" s="189"/>
      <c r="L107" s="195"/>
      <c r="M107" s="196"/>
      <c r="N107" s="197"/>
      <c r="O107" s="197"/>
      <c r="P107" s="197"/>
      <c r="Q107" s="197"/>
      <c r="R107" s="197"/>
      <c r="S107" s="197"/>
      <c r="T107" s="198"/>
      <c r="AT107" s="199" t="s">
        <v>131</v>
      </c>
      <c r="AU107" s="199" t="s">
        <v>81</v>
      </c>
      <c r="AV107" s="13" t="s">
        <v>81</v>
      </c>
      <c r="AW107" s="13" t="s">
        <v>32</v>
      </c>
      <c r="AX107" s="13" t="s">
        <v>79</v>
      </c>
      <c r="AY107" s="199" t="s">
        <v>121</v>
      </c>
    </row>
    <row r="108" spans="1:65" s="2" customFormat="1" ht="16.5" customHeight="1">
      <c r="A108" s="35"/>
      <c r="B108" s="36"/>
      <c r="C108" s="200" t="s">
        <v>171</v>
      </c>
      <c r="D108" s="200" t="s">
        <v>161</v>
      </c>
      <c r="E108" s="201" t="s">
        <v>503</v>
      </c>
      <c r="F108" s="202" t="s">
        <v>504</v>
      </c>
      <c r="G108" s="203" t="s">
        <v>135</v>
      </c>
      <c r="H108" s="204">
        <v>4</v>
      </c>
      <c r="I108" s="205"/>
      <c r="J108" s="206">
        <f>ROUND(I108*H108,2)</f>
        <v>0</v>
      </c>
      <c r="K108" s="202" t="s">
        <v>128</v>
      </c>
      <c r="L108" s="207"/>
      <c r="M108" s="208" t="s">
        <v>19</v>
      </c>
      <c r="N108" s="209" t="s">
        <v>42</v>
      </c>
      <c r="O108" s="65"/>
      <c r="P108" s="184">
        <f>O108*H108</f>
        <v>0</v>
      </c>
      <c r="Q108" s="184">
        <v>0.12676999999999999</v>
      </c>
      <c r="R108" s="184">
        <f>Q108*H108</f>
        <v>0.50707999999999998</v>
      </c>
      <c r="S108" s="184">
        <v>0</v>
      </c>
      <c r="T108" s="185">
        <f>S108*H108</f>
        <v>0</v>
      </c>
      <c r="U108" s="35"/>
      <c r="V108" s="35"/>
      <c r="W108" s="35"/>
      <c r="X108" s="35"/>
      <c r="Y108" s="35"/>
      <c r="Z108" s="35"/>
      <c r="AA108" s="35"/>
      <c r="AB108" s="35"/>
      <c r="AC108" s="35"/>
      <c r="AD108" s="35"/>
      <c r="AE108" s="35"/>
      <c r="AR108" s="186" t="s">
        <v>160</v>
      </c>
      <c r="AT108" s="186" t="s">
        <v>161</v>
      </c>
      <c r="AU108" s="186" t="s">
        <v>81</v>
      </c>
      <c r="AY108" s="18" t="s">
        <v>121</v>
      </c>
      <c r="BE108" s="187">
        <f>IF(N108="základní",J108,0)</f>
        <v>0</v>
      </c>
      <c r="BF108" s="187">
        <f>IF(N108="snížená",J108,0)</f>
        <v>0</v>
      </c>
      <c r="BG108" s="187">
        <f>IF(N108="zákl. přenesená",J108,0)</f>
        <v>0</v>
      </c>
      <c r="BH108" s="187">
        <f>IF(N108="sníž. přenesená",J108,0)</f>
        <v>0</v>
      </c>
      <c r="BI108" s="187">
        <f>IF(N108="nulová",J108,0)</f>
        <v>0</v>
      </c>
      <c r="BJ108" s="18" t="s">
        <v>79</v>
      </c>
      <c r="BK108" s="187">
        <f>ROUND(I108*H108,2)</f>
        <v>0</v>
      </c>
      <c r="BL108" s="18" t="s">
        <v>136</v>
      </c>
      <c r="BM108" s="186" t="s">
        <v>505</v>
      </c>
    </row>
    <row r="109" spans="1:65" s="13" customFormat="1" ht="11.25">
      <c r="B109" s="188"/>
      <c r="C109" s="189"/>
      <c r="D109" s="190" t="s">
        <v>131</v>
      </c>
      <c r="E109" s="191" t="s">
        <v>19</v>
      </c>
      <c r="F109" s="192" t="s">
        <v>506</v>
      </c>
      <c r="G109" s="189"/>
      <c r="H109" s="193">
        <v>4</v>
      </c>
      <c r="I109" s="194"/>
      <c r="J109" s="189"/>
      <c r="K109" s="189"/>
      <c r="L109" s="195"/>
      <c r="M109" s="196"/>
      <c r="N109" s="197"/>
      <c r="O109" s="197"/>
      <c r="P109" s="197"/>
      <c r="Q109" s="197"/>
      <c r="R109" s="197"/>
      <c r="S109" s="197"/>
      <c r="T109" s="198"/>
      <c r="AT109" s="199" t="s">
        <v>131</v>
      </c>
      <c r="AU109" s="199" t="s">
        <v>81</v>
      </c>
      <c r="AV109" s="13" t="s">
        <v>81</v>
      </c>
      <c r="AW109" s="13" t="s">
        <v>32</v>
      </c>
      <c r="AX109" s="13" t="s">
        <v>79</v>
      </c>
      <c r="AY109" s="199" t="s">
        <v>121</v>
      </c>
    </row>
    <row r="110" spans="1:65" s="2" customFormat="1" ht="16.5" customHeight="1">
      <c r="A110" s="35"/>
      <c r="B110" s="36"/>
      <c r="C110" s="200" t="s">
        <v>176</v>
      </c>
      <c r="D110" s="200" t="s">
        <v>161</v>
      </c>
      <c r="E110" s="201" t="s">
        <v>507</v>
      </c>
      <c r="F110" s="202" t="s">
        <v>508</v>
      </c>
      <c r="G110" s="203" t="s">
        <v>135</v>
      </c>
      <c r="H110" s="204">
        <v>6</v>
      </c>
      <c r="I110" s="205"/>
      <c r="J110" s="206">
        <f>ROUND(I110*H110,2)</f>
        <v>0</v>
      </c>
      <c r="K110" s="202" t="s">
        <v>128</v>
      </c>
      <c r="L110" s="207"/>
      <c r="M110" s="208" t="s">
        <v>19</v>
      </c>
      <c r="N110" s="209" t="s">
        <v>42</v>
      </c>
      <c r="O110" s="65"/>
      <c r="P110" s="184">
        <f>O110*H110</f>
        <v>0</v>
      </c>
      <c r="Q110" s="184">
        <v>0.13073000000000001</v>
      </c>
      <c r="R110" s="184">
        <f>Q110*H110</f>
        <v>0.78438000000000008</v>
      </c>
      <c r="S110" s="184">
        <v>0</v>
      </c>
      <c r="T110" s="185">
        <f>S110*H110</f>
        <v>0</v>
      </c>
      <c r="U110" s="35"/>
      <c r="V110" s="35"/>
      <c r="W110" s="35"/>
      <c r="X110" s="35"/>
      <c r="Y110" s="35"/>
      <c r="Z110" s="35"/>
      <c r="AA110" s="35"/>
      <c r="AB110" s="35"/>
      <c r="AC110" s="35"/>
      <c r="AD110" s="35"/>
      <c r="AE110" s="35"/>
      <c r="AR110" s="186" t="s">
        <v>160</v>
      </c>
      <c r="AT110" s="186" t="s">
        <v>161</v>
      </c>
      <c r="AU110" s="186" t="s">
        <v>81</v>
      </c>
      <c r="AY110" s="18" t="s">
        <v>121</v>
      </c>
      <c r="BE110" s="187">
        <f>IF(N110="základní",J110,0)</f>
        <v>0</v>
      </c>
      <c r="BF110" s="187">
        <f>IF(N110="snížená",J110,0)</f>
        <v>0</v>
      </c>
      <c r="BG110" s="187">
        <f>IF(N110="zákl. přenesená",J110,0)</f>
        <v>0</v>
      </c>
      <c r="BH110" s="187">
        <f>IF(N110="sníž. přenesená",J110,0)</f>
        <v>0</v>
      </c>
      <c r="BI110" s="187">
        <f>IF(N110="nulová",J110,0)</f>
        <v>0</v>
      </c>
      <c r="BJ110" s="18" t="s">
        <v>79</v>
      </c>
      <c r="BK110" s="187">
        <f>ROUND(I110*H110,2)</f>
        <v>0</v>
      </c>
      <c r="BL110" s="18" t="s">
        <v>136</v>
      </c>
      <c r="BM110" s="186" t="s">
        <v>509</v>
      </c>
    </row>
    <row r="111" spans="1:65" s="13" customFormat="1" ht="11.25">
      <c r="B111" s="188"/>
      <c r="C111" s="189"/>
      <c r="D111" s="190" t="s">
        <v>131</v>
      </c>
      <c r="E111" s="191" t="s">
        <v>19</v>
      </c>
      <c r="F111" s="192" t="s">
        <v>499</v>
      </c>
      <c r="G111" s="189"/>
      <c r="H111" s="193">
        <v>6</v>
      </c>
      <c r="I111" s="194"/>
      <c r="J111" s="189"/>
      <c r="K111" s="189"/>
      <c r="L111" s="195"/>
      <c r="M111" s="196"/>
      <c r="N111" s="197"/>
      <c r="O111" s="197"/>
      <c r="P111" s="197"/>
      <c r="Q111" s="197"/>
      <c r="R111" s="197"/>
      <c r="S111" s="197"/>
      <c r="T111" s="198"/>
      <c r="AT111" s="199" t="s">
        <v>131</v>
      </c>
      <c r="AU111" s="199" t="s">
        <v>81</v>
      </c>
      <c r="AV111" s="13" t="s">
        <v>81</v>
      </c>
      <c r="AW111" s="13" t="s">
        <v>32</v>
      </c>
      <c r="AX111" s="13" t="s">
        <v>79</v>
      </c>
      <c r="AY111" s="199" t="s">
        <v>121</v>
      </c>
    </row>
    <row r="112" spans="1:65" s="2" customFormat="1" ht="16.5" customHeight="1">
      <c r="A112" s="35"/>
      <c r="B112" s="36"/>
      <c r="C112" s="200" t="s">
        <v>182</v>
      </c>
      <c r="D112" s="200" t="s">
        <v>161</v>
      </c>
      <c r="E112" s="201" t="s">
        <v>510</v>
      </c>
      <c r="F112" s="202" t="s">
        <v>511</v>
      </c>
      <c r="G112" s="203" t="s">
        <v>135</v>
      </c>
      <c r="H112" s="204">
        <v>4</v>
      </c>
      <c r="I112" s="205"/>
      <c r="J112" s="206">
        <f>ROUND(I112*H112,2)</f>
        <v>0</v>
      </c>
      <c r="K112" s="202" t="s">
        <v>128</v>
      </c>
      <c r="L112" s="207"/>
      <c r="M112" s="208" t="s">
        <v>19</v>
      </c>
      <c r="N112" s="209" t="s">
        <v>42</v>
      </c>
      <c r="O112" s="65"/>
      <c r="P112" s="184">
        <f>O112*H112</f>
        <v>0</v>
      </c>
      <c r="Q112" s="184">
        <v>0.13469</v>
      </c>
      <c r="R112" s="184">
        <f>Q112*H112</f>
        <v>0.53876000000000002</v>
      </c>
      <c r="S112" s="184">
        <v>0</v>
      </c>
      <c r="T112" s="185">
        <f>S112*H112</f>
        <v>0</v>
      </c>
      <c r="U112" s="35"/>
      <c r="V112" s="35"/>
      <c r="W112" s="35"/>
      <c r="X112" s="35"/>
      <c r="Y112" s="35"/>
      <c r="Z112" s="35"/>
      <c r="AA112" s="35"/>
      <c r="AB112" s="35"/>
      <c r="AC112" s="35"/>
      <c r="AD112" s="35"/>
      <c r="AE112" s="35"/>
      <c r="AR112" s="186" t="s">
        <v>160</v>
      </c>
      <c r="AT112" s="186" t="s">
        <v>161</v>
      </c>
      <c r="AU112" s="186" t="s">
        <v>81</v>
      </c>
      <c r="AY112" s="18" t="s">
        <v>121</v>
      </c>
      <c r="BE112" s="187">
        <f>IF(N112="základní",J112,0)</f>
        <v>0</v>
      </c>
      <c r="BF112" s="187">
        <f>IF(N112="snížená",J112,0)</f>
        <v>0</v>
      </c>
      <c r="BG112" s="187">
        <f>IF(N112="zákl. přenesená",J112,0)</f>
        <v>0</v>
      </c>
      <c r="BH112" s="187">
        <f>IF(N112="sníž. přenesená",J112,0)</f>
        <v>0</v>
      </c>
      <c r="BI112" s="187">
        <f>IF(N112="nulová",J112,0)</f>
        <v>0</v>
      </c>
      <c r="BJ112" s="18" t="s">
        <v>79</v>
      </c>
      <c r="BK112" s="187">
        <f>ROUND(I112*H112,2)</f>
        <v>0</v>
      </c>
      <c r="BL112" s="18" t="s">
        <v>136</v>
      </c>
      <c r="BM112" s="186" t="s">
        <v>512</v>
      </c>
    </row>
    <row r="113" spans="1:65" s="13" customFormat="1" ht="11.25">
      <c r="B113" s="188"/>
      <c r="C113" s="189"/>
      <c r="D113" s="190" t="s">
        <v>131</v>
      </c>
      <c r="E113" s="191" t="s">
        <v>19</v>
      </c>
      <c r="F113" s="192" t="s">
        <v>506</v>
      </c>
      <c r="G113" s="189"/>
      <c r="H113" s="193">
        <v>4</v>
      </c>
      <c r="I113" s="194"/>
      <c r="J113" s="189"/>
      <c r="K113" s="189"/>
      <c r="L113" s="195"/>
      <c r="M113" s="196"/>
      <c r="N113" s="197"/>
      <c r="O113" s="197"/>
      <c r="P113" s="197"/>
      <c r="Q113" s="197"/>
      <c r="R113" s="197"/>
      <c r="S113" s="197"/>
      <c r="T113" s="198"/>
      <c r="AT113" s="199" t="s">
        <v>131</v>
      </c>
      <c r="AU113" s="199" t="s">
        <v>81</v>
      </c>
      <c r="AV113" s="13" t="s">
        <v>81</v>
      </c>
      <c r="AW113" s="13" t="s">
        <v>32</v>
      </c>
      <c r="AX113" s="13" t="s">
        <v>79</v>
      </c>
      <c r="AY113" s="199" t="s">
        <v>121</v>
      </c>
    </row>
    <row r="114" spans="1:65" s="2" customFormat="1" ht="16.5" customHeight="1">
      <c r="A114" s="35"/>
      <c r="B114" s="36"/>
      <c r="C114" s="200" t="s">
        <v>188</v>
      </c>
      <c r="D114" s="200" t="s">
        <v>161</v>
      </c>
      <c r="E114" s="201" t="s">
        <v>513</v>
      </c>
      <c r="F114" s="202" t="s">
        <v>514</v>
      </c>
      <c r="G114" s="203" t="s">
        <v>135</v>
      </c>
      <c r="H114" s="204">
        <v>4</v>
      </c>
      <c r="I114" s="205"/>
      <c r="J114" s="206">
        <f>ROUND(I114*H114,2)</f>
        <v>0</v>
      </c>
      <c r="K114" s="202" t="s">
        <v>128</v>
      </c>
      <c r="L114" s="207"/>
      <c r="M114" s="208" t="s">
        <v>19</v>
      </c>
      <c r="N114" s="209" t="s">
        <v>42</v>
      </c>
      <c r="O114" s="65"/>
      <c r="P114" s="184">
        <f>O114*H114</f>
        <v>0</v>
      </c>
      <c r="Q114" s="184">
        <v>0.13865</v>
      </c>
      <c r="R114" s="184">
        <f>Q114*H114</f>
        <v>0.55459999999999998</v>
      </c>
      <c r="S114" s="184">
        <v>0</v>
      </c>
      <c r="T114" s="185">
        <f>S114*H114</f>
        <v>0</v>
      </c>
      <c r="U114" s="35"/>
      <c r="V114" s="35"/>
      <c r="W114" s="35"/>
      <c r="X114" s="35"/>
      <c r="Y114" s="35"/>
      <c r="Z114" s="35"/>
      <c r="AA114" s="35"/>
      <c r="AB114" s="35"/>
      <c r="AC114" s="35"/>
      <c r="AD114" s="35"/>
      <c r="AE114" s="35"/>
      <c r="AR114" s="186" t="s">
        <v>160</v>
      </c>
      <c r="AT114" s="186" t="s">
        <v>161</v>
      </c>
      <c r="AU114" s="186" t="s">
        <v>81</v>
      </c>
      <c r="AY114" s="18" t="s">
        <v>121</v>
      </c>
      <c r="BE114" s="187">
        <f>IF(N114="základní",J114,0)</f>
        <v>0</v>
      </c>
      <c r="BF114" s="187">
        <f>IF(N114="snížená",J114,0)</f>
        <v>0</v>
      </c>
      <c r="BG114" s="187">
        <f>IF(N114="zákl. přenesená",J114,0)</f>
        <v>0</v>
      </c>
      <c r="BH114" s="187">
        <f>IF(N114="sníž. přenesená",J114,0)</f>
        <v>0</v>
      </c>
      <c r="BI114" s="187">
        <f>IF(N114="nulová",J114,0)</f>
        <v>0</v>
      </c>
      <c r="BJ114" s="18" t="s">
        <v>79</v>
      </c>
      <c r="BK114" s="187">
        <f>ROUND(I114*H114,2)</f>
        <v>0</v>
      </c>
      <c r="BL114" s="18" t="s">
        <v>136</v>
      </c>
      <c r="BM114" s="186" t="s">
        <v>515</v>
      </c>
    </row>
    <row r="115" spans="1:65" s="13" customFormat="1" ht="11.25">
      <c r="B115" s="188"/>
      <c r="C115" s="189"/>
      <c r="D115" s="190" t="s">
        <v>131</v>
      </c>
      <c r="E115" s="191" t="s">
        <v>19</v>
      </c>
      <c r="F115" s="192" t="s">
        <v>506</v>
      </c>
      <c r="G115" s="189"/>
      <c r="H115" s="193">
        <v>4</v>
      </c>
      <c r="I115" s="194"/>
      <c r="J115" s="189"/>
      <c r="K115" s="189"/>
      <c r="L115" s="195"/>
      <c r="M115" s="196"/>
      <c r="N115" s="197"/>
      <c r="O115" s="197"/>
      <c r="P115" s="197"/>
      <c r="Q115" s="197"/>
      <c r="R115" s="197"/>
      <c r="S115" s="197"/>
      <c r="T115" s="198"/>
      <c r="AT115" s="199" t="s">
        <v>131</v>
      </c>
      <c r="AU115" s="199" t="s">
        <v>81</v>
      </c>
      <c r="AV115" s="13" t="s">
        <v>81</v>
      </c>
      <c r="AW115" s="13" t="s">
        <v>32</v>
      </c>
      <c r="AX115" s="13" t="s">
        <v>79</v>
      </c>
      <c r="AY115" s="199" t="s">
        <v>121</v>
      </c>
    </row>
    <row r="116" spans="1:65" s="2" customFormat="1" ht="16.5" customHeight="1">
      <c r="A116" s="35"/>
      <c r="B116" s="36"/>
      <c r="C116" s="200" t="s">
        <v>198</v>
      </c>
      <c r="D116" s="200" t="s">
        <v>161</v>
      </c>
      <c r="E116" s="201" t="s">
        <v>516</v>
      </c>
      <c r="F116" s="202" t="s">
        <v>517</v>
      </c>
      <c r="G116" s="203" t="s">
        <v>135</v>
      </c>
      <c r="H116" s="204">
        <v>4</v>
      </c>
      <c r="I116" s="205"/>
      <c r="J116" s="206">
        <f>ROUND(I116*H116,2)</f>
        <v>0</v>
      </c>
      <c r="K116" s="202" t="s">
        <v>128</v>
      </c>
      <c r="L116" s="207"/>
      <c r="M116" s="208" t="s">
        <v>19</v>
      </c>
      <c r="N116" s="209" t="s">
        <v>42</v>
      </c>
      <c r="O116" s="65"/>
      <c r="P116" s="184">
        <f>O116*H116</f>
        <v>0</v>
      </c>
      <c r="Q116" s="184">
        <v>0.14262</v>
      </c>
      <c r="R116" s="184">
        <f>Q116*H116</f>
        <v>0.57047999999999999</v>
      </c>
      <c r="S116" s="184">
        <v>0</v>
      </c>
      <c r="T116" s="185">
        <f>S116*H116</f>
        <v>0</v>
      </c>
      <c r="U116" s="35"/>
      <c r="V116" s="35"/>
      <c r="W116" s="35"/>
      <c r="X116" s="35"/>
      <c r="Y116" s="35"/>
      <c r="Z116" s="35"/>
      <c r="AA116" s="35"/>
      <c r="AB116" s="35"/>
      <c r="AC116" s="35"/>
      <c r="AD116" s="35"/>
      <c r="AE116" s="35"/>
      <c r="AR116" s="186" t="s">
        <v>160</v>
      </c>
      <c r="AT116" s="186" t="s">
        <v>161</v>
      </c>
      <c r="AU116" s="186" t="s">
        <v>81</v>
      </c>
      <c r="AY116" s="18" t="s">
        <v>121</v>
      </c>
      <c r="BE116" s="187">
        <f>IF(N116="základní",J116,0)</f>
        <v>0</v>
      </c>
      <c r="BF116" s="187">
        <f>IF(N116="snížená",J116,0)</f>
        <v>0</v>
      </c>
      <c r="BG116" s="187">
        <f>IF(N116="zákl. přenesená",J116,0)</f>
        <v>0</v>
      </c>
      <c r="BH116" s="187">
        <f>IF(N116="sníž. přenesená",J116,0)</f>
        <v>0</v>
      </c>
      <c r="BI116" s="187">
        <f>IF(N116="nulová",J116,0)</f>
        <v>0</v>
      </c>
      <c r="BJ116" s="18" t="s">
        <v>79</v>
      </c>
      <c r="BK116" s="187">
        <f>ROUND(I116*H116,2)</f>
        <v>0</v>
      </c>
      <c r="BL116" s="18" t="s">
        <v>136</v>
      </c>
      <c r="BM116" s="186" t="s">
        <v>518</v>
      </c>
    </row>
    <row r="117" spans="1:65" s="13" customFormat="1" ht="11.25">
      <c r="B117" s="188"/>
      <c r="C117" s="189"/>
      <c r="D117" s="190" t="s">
        <v>131</v>
      </c>
      <c r="E117" s="191" t="s">
        <v>19</v>
      </c>
      <c r="F117" s="192" t="s">
        <v>506</v>
      </c>
      <c r="G117" s="189"/>
      <c r="H117" s="193">
        <v>4</v>
      </c>
      <c r="I117" s="194"/>
      <c r="J117" s="189"/>
      <c r="K117" s="189"/>
      <c r="L117" s="195"/>
      <c r="M117" s="196"/>
      <c r="N117" s="197"/>
      <c r="O117" s="197"/>
      <c r="P117" s="197"/>
      <c r="Q117" s="197"/>
      <c r="R117" s="197"/>
      <c r="S117" s="197"/>
      <c r="T117" s="198"/>
      <c r="AT117" s="199" t="s">
        <v>131</v>
      </c>
      <c r="AU117" s="199" t="s">
        <v>81</v>
      </c>
      <c r="AV117" s="13" t="s">
        <v>81</v>
      </c>
      <c r="AW117" s="13" t="s">
        <v>32</v>
      </c>
      <c r="AX117" s="13" t="s">
        <v>79</v>
      </c>
      <c r="AY117" s="199" t="s">
        <v>121</v>
      </c>
    </row>
    <row r="118" spans="1:65" s="2" customFormat="1" ht="16.5" customHeight="1">
      <c r="A118" s="35"/>
      <c r="B118" s="36"/>
      <c r="C118" s="200" t="s">
        <v>8</v>
      </c>
      <c r="D118" s="200" t="s">
        <v>161</v>
      </c>
      <c r="E118" s="201" t="s">
        <v>519</v>
      </c>
      <c r="F118" s="202" t="s">
        <v>520</v>
      </c>
      <c r="G118" s="203" t="s">
        <v>135</v>
      </c>
      <c r="H118" s="204">
        <v>4</v>
      </c>
      <c r="I118" s="205"/>
      <c r="J118" s="206">
        <f>ROUND(I118*H118,2)</f>
        <v>0</v>
      </c>
      <c r="K118" s="202" t="s">
        <v>128</v>
      </c>
      <c r="L118" s="207"/>
      <c r="M118" s="208" t="s">
        <v>19</v>
      </c>
      <c r="N118" s="209" t="s">
        <v>42</v>
      </c>
      <c r="O118" s="65"/>
      <c r="P118" s="184">
        <f>O118*H118</f>
        <v>0</v>
      </c>
      <c r="Q118" s="184">
        <v>0.14657999999999999</v>
      </c>
      <c r="R118" s="184">
        <f>Q118*H118</f>
        <v>0.58631999999999995</v>
      </c>
      <c r="S118" s="184">
        <v>0</v>
      </c>
      <c r="T118" s="185">
        <f>S118*H118</f>
        <v>0</v>
      </c>
      <c r="U118" s="35"/>
      <c r="V118" s="35"/>
      <c r="W118" s="35"/>
      <c r="X118" s="35"/>
      <c r="Y118" s="35"/>
      <c r="Z118" s="35"/>
      <c r="AA118" s="35"/>
      <c r="AB118" s="35"/>
      <c r="AC118" s="35"/>
      <c r="AD118" s="35"/>
      <c r="AE118" s="35"/>
      <c r="AR118" s="186" t="s">
        <v>160</v>
      </c>
      <c r="AT118" s="186" t="s">
        <v>161</v>
      </c>
      <c r="AU118" s="186" t="s">
        <v>81</v>
      </c>
      <c r="AY118" s="18" t="s">
        <v>121</v>
      </c>
      <c r="BE118" s="187">
        <f>IF(N118="základní",J118,0)</f>
        <v>0</v>
      </c>
      <c r="BF118" s="187">
        <f>IF(N118="snížená",J118,0)</f>
        <v>0</v>
      </c>
      <c r="BG118" s="187">
        <f>IF(N118="zákl. přenesená",J118,0)</f>
        <v>0</v>
      </c>
      <c r="BH118" s="187">
        <f>IF(N118="sníž. přenesená",J118,0)</f>
        <v>0</v>
      </c>
      <c r="BI118" s="187">
        <f>IF(N118="nulová",J118,0)</f>
        <v>0</v>
      </c>
      <c r="BJ118" s="18" t="s">
        <v>79</v>
      </c>
      <c r="BK118" s="187">
        <f>ROUND(I118*H118,2)</f>
        <v>0</v>
      </c>
      <c r="BL118" s="18" t="s">
        <v>136</v>
      </c>
      <c r="BM118" s="186" t="s">
        <v>521</v>
      </c>
    </row>
    <row r="119" spans="1:65" s="13" customFormat="1" ht="11.25">
      <c r="B119" s="188"/>
      <c r="C119" s="189"/>
      <c r="D119" s="190" t="s">
        <v>131</v>
      </c>
      <c r="E119" s="191" t="s">
        <v>19</v>
      </c>
      <c r="F119" s="192" t="s">
        <v>506</v>
      </c>
      <c r="G119" s="189"/>
      <c r="H119" s="193">
        <v>4</v>
      </c>
      <c r="I119" s="194"/>
      <c r="J119" s="189"/>
      <c r="K119" s="189"/>
      <c r="L119" s="195"/>
      <c r="M119" s="196"/>
      <c r="N119" s="197"/>
      <c r="O119" s="197"/>
      <c r="P119" s="197"/>
      <c r="Q119" s="197"/>
      <c r="R119" s="197"/>
      <c r="S119" s="197"/>
      <c r="T119" s="198"/>
      <c r="AT119" s="199" t="s">
        <v>131</v>
      </c>
      <c r="AU119" s="199" t="s">
        <v>81</v>
      </c>
      <c r="AV119" s="13" t="s">
        <v>81</v>
      </c>
      <c r="AW119" s="13" t="s">
        <v>32</v>
      </c>
      <c r="AX119" s="13" t="s">
        <v>79</v>
      </c>
      <c r="AY119" s="199" t="s">
        <v>121</v>
      </c>
    </row>
    <row r="120" spans="1:65" s="2" customFormat="1" ht="16.5" customHeight="1">
      <c r="A120" s="35"/>
      <c r="B120" s="36"/>
      <c r="C120" s="200" t="s">
        <v>208</v>
      </c>
      <c r="D120" s="200" t="s">
        <v>161</v>
      </c>
      <c r="E120" s="201" t="s">
        <v>522</v>
      </c>
      <c r="F120" s="202" t="s">
        <v>523</v>
      </c>
      <c r="G120" s="203" t="s">
        <v>135</v>
      </c>
      <c r="H120" s="204">
        <v>4</v>
      </c>
      <c r="I120" s="205"/>
      <c r="J120" s="206">
        <f>ROUND(I120*H120,2)</f>
        <v>0</v>
      </c>
      <c r="K120" s="202" t="s">
        <v>128</v>
      </c>
      <c r="L120" s="207"/>
      <c r="M120" s="208" t="s">
        <v>19</v>
      </c>
      <c r="N120" s="209" t="s">
        <v>42</v>
      </c>
      <c r="O120" s="65"/>
      <c r="P120" s="184">
        <f>O120*H120</f>
        <v>0</v>
      </c>
      <c r="Q120" s="184">
        <v>0.15054000000000001</v>
      </c>
      <c r="R120" s="184">
        <f>Q120*H120</f>
        <v>0.60216000000000003</v>
      </c>
      <c r="S120" s="184">
        <v>0</v>
      </c>
      <c r="T120" s="185">
        <f>S120*H120</f>
        <v>0</v>
      </c>
      <c r="U120" s="35"/>
      <c r="V120" s="35"/>
      <c r="W120" s="35"/>
      <c r="X120" s="35"/>
      <c r="Y120" s="35"/>
      <c r="Z120" s="35"/>
      <c r="AA120" s="35"/>
      <c r="AB120" s="35"/>
      <c r="AC120" s="35"/>
      <c r="AD120" s="35"/>
      <c r="AE120" s="35"/>
      <c r="AR120" s="186" t="s">
        <v>160</v>
      </c>
      <c r="AT120" s="186" t="s">
        <v>161</v>
      </c>
      <c r="AU120" s="186" t="s">
        <v>81</v>
      </c>
      <c r="AY120" s="18" t="s">
        <v>121</v>
      </c>
      <c r="BE120" s="187">
        <f>IF(N120="základní",J120,0)</f>
        <v>0</v>
      </c>
      <c r="BF120" s="187">
        <f>IF(N120="snížená",J120,0)</f>
        <v>0</v>
      </c>
      <c r="BG120" s="187">
        <f>IF(N120="zákl. přenesená",J120,0)</f>
        <v>0</v>
      </c>
      <c r="BH120" s="187">
        <f>IF(N120="sníž. přenesená",J120,0)</f>
        <v>0</v>
      </c>
      <c r="BI120" s="187">
        <f>IF(N120="nulová",J120,0)</f>
        <v>0</v>
      </c>
      <c r="BJ120" s="18" t="s">
        <v>79</v>
      </c>
      <c r="BK120" s="187">
        <f>ROUND(I120*H120,2)</f>
        <v>0</v>
      </c>
      <c r="BL120" s="18" t="s">
        <v>136</v>
      </c>
      <c r="BM120" s="186" t="s">
        <v>524</v>
      </c>
    </row>
    <row r="121" spans="1:65" s="13" customFormat="1" ht="11.25">
      <c r="B121" s="188"/>
      <c r="C121" s="189"/>
      <c r="D121" s="190" t="s">
        <v>131</v>
      </c>
      <c r="E121" s="191" t="s">
        <v>19</v>
      </c>
      <c r="F121" s="192" t="s">
        <v>506</v>
      </c>
      <c r="G121" s="189"/>
      <c r="H121" s="193">
        <v>4</v>
      </c>
      <c r="I121" s="194"/>
      <c r="J121" s="189"/>
      <c r="K121" s="189"/>
      <c r="L121" s="195"/>
      <c r="M121" s="196"/>
      <c r="N121" s="197"/>
      <c r="O121" s="197"/>
      <c r="P121" s="197"/>
      <c r="Q121" s="197"/>
      <c r="R121" s="197"/>
      <c r="S121" s="197"/>
      <c r="T121" s="198"/>
      <c r="AT121" s="199" t="s">
        <v>131</v>
      </c>
      <c r="AU121" s="199" t="s">
        <v>81</v>
      </c>
      <c r="AV121" s="13" t="s">
        <v>81</v>
      </c>
      <c r="AW121" s="13" t="s">
        <v>32</v>
      </c>
      <c r="AX121" s="13" t="s">
        <v>79</v>
      </c>
      <c r="AY121" s="199" t="s">
        <v>121</v>
      </c>
    </row>
    <row r="122" spans="1:65" s="2" customFormat="1" ht="16.5" customHeight="1">
      <c r="A122" s="35"/>
      <c r="B122" s="36"/>
      <c r="C122" s="200" t="s">
        <v>212</v>
      </c>
      <c r="D122" s="200" t="s">
        <v>161</v>
      </c>
      <c r="E122" s="201" t="s">
        <v>525</v>
      </c>
      <c r="F122" s="202" t="s">
        <v>526</v>
      </c>
      <c r="G122" s="203" t="s">
        <v>135</v>
      </c>
      <c r="H122" s="204">
        <v>4</v>
      </c>
      <c r="I122" s="205"/>
      <c r="J122" s="206">
        <f>ROUND(I122*H122,2)</f>
        <v>0</v>
      </c>
      <c r="K122" s="202" t="s">
        <v>128</v>
      </c>
      <c r="L122" s="207"/>
      <c r="M122" s="208" t="s">
        <v>19</v>
      </c>
      <c r="N122" s="209" t="s">
        <v>42</v>
      </c>
      <c r="O122" s="65"/>
      <c r="P122" s="184">
        <f>O122*H122</f>
        <v>0</v>
      </c>
      <c r="Q122" s="184">
        <v>0.1545</v>
      </c>
      <c r="R122" s="184">
        <f>Q122*H122</f>
        <v>0.61799999999999999</v>
      </c>
      <c r="S122" s="184">
        <v>0</v>
      </c>
      <c r="T122" s="185">
        <f>S122*H122</f>
        <v>0</v>
      </c>
      <c r="U122" s="35"/>
      <c r="V122" s="35"/>
      <c r="W122" s="35"/>
      <c r="X122" s="35"/>
      <c r="Y122" s="35"/>
      <c r="Z122" s="35"/>
      <c r="AA122" s="35"/>
      <c r="AB122" s="35"/>
      <c r="AC122" s="35"/>
      <c r="AD122" s="35"/>
      <c r="AE122" s="35"/>
      <c r="AR122" s="186" t="s">
        <v>160</v>
      </c>
      <c r="AT122" s="186" t="s">
        <v>161</v>
      </c>
      <c r="AU122" s="186" t="s">
        <v>81</v>
      </c>
      <c r="AY122" s="18" t="s">
        <v>121</v>
      </c>
      <c r="BE122" s="187">
        <f>IF(N122="základní",J122,0)</f>
        <v>0</v>
      </c>
      <c r="BF122" s="187">
        <f>IF(N122="snížená",J122,0)</f>
        <v>0</v>
      </c>
      <c r="BG122" s="187">
        <f>IF(N122="zákl. přenesená",J122,0)</f>
        <v>0</v>
      </c>
      <c r="BH122" s="187">
        <f>IF(N122="sníž. přenesená",J122,0)</f>
        <v>0</v>
      </c>
      <c r="BI122" s="187">
        <f>IF(N122="nulová",J122,0)</f>
        <v>0</v>
      </c>
      <c r="BJ122" s="18" t="s">
        <v>79</v>
      </c>
      <c r="BK122" s="187">
        <f>ROUND(I122*H122,2)</f>
        <v>0</v>
      </c>
      <c r="BL122" s="18" t="s">
        <v>136</v>
      </c>
      <c r="BM122" s="186" t="s">
        <v>527</v>
      </c>
    </row>
    <row r="123" spans="1:65" s="13" customFormat="1" ht="11.25">
      <c r="B123" s="188"/>
      <c r="C123" s="189"/>
      <c r="D123" s="190" t="s">
        <v>131</v>
      </c>
      <c r="E123" s="191" t="s">
        <v>19</v>
      </c>
      <c r="F123" s="192" t="s">
        <v>506</v>
      </c>
      <c r="G123" s="189"/>
      <c r="H123" s="193">
        <v>4</v>
      </c>
      <c r="I123" s="194"/>
      <c r="J123" s="189"/>
      <c r="K123" s="189"/>
      <c r="L123" s="195"/>
      <c r="M123" s="196"/>
      <c r="N123" s="197"/>
      <c r="O123" s="197"/>
      <c r="P123" s="197"/>
      <c r="Q123" s="197"/>
      <c r="R123" s="197"/>
      <c r="S123" s="197"/>
      <c r="T123" s="198"/>
      <c r="AT123" s="199" t="s">
        <v>131</v>
      </c>
      <c r="AU123" s="199" t="s">
        <v>81</v>
      </c>
      <c r="AV123" s="13" t="s">
        <v>81</v>
      </c>
      <c r="AW123" s="13" t="s">
        <v>32</v>
      </c>
      <c r="AX123" s="13" t="s">
        <v>79</v>
      </c>
      <c r="AY123" s="199" t="s">
        <v>121</v>
      </c>
    </row>
    <row r="124" spans="1:65" s="2" customFormat="1" ht="16.5" customHeight="1">
      <c r="A124" s="35"/>
      <c r="B124" s="36"/>
      <c r="C124" s="200" t="s">
        <v>218</v>
      </c>
      <c r="D124" s="200" t="s">
        <v>161</v>
      </c>
      <c r="E124" s="201" t="s">
        <v>528</v>
      </c>
      <c r="F124" s="202" t="s">
        <v>529</v>
      </c>
      <c r="G124" s="203" t="s">
        <v>135</v>
      </c>
      <c r="H124" s="204">
        <v>4</v>
      </c>
      <c r="I124" s="205"/>
      <c r="J124" s="206">
        <f>ROUND(I124*H124,2)</f>
        <v>0</v>
      </c>
      <c r="K124" s="202" t="s">
        <v>128</v>
      </c>
      <c r="L124" s="207"/>
      <c r="M124" s="208" t="s">
        <v>19</v>
      </c>
      <c r="N124" s="209" t="s">
        <v>42</v>
      </c>
      <c r="O124" s="65"/>
      <c r="P124" s="184">
        <f>O124*H124</f>
        <v>0</v>
      </c>
      <c r="Q124" s="184">
        <v>0.15845999999999999</v>
      </c>
      <c r="R124" s="184">
        <f>Q124*H124</f>
        <v>0.63383999999999996</v>
      </c>
      <c r="S124" s="184">
        <v>0</v>
      </c>
      <c r="T124" s="185">
        <f>S124*H124</f>
        <v>0</v>
      </c>
      <c r="U124" s="35"/>
      <c r="V124" s="35"/>
      <c r="W124" s="35"/>
      <c r="X124" s="35"/>
      <c r="Y124" s="35"/>
      <c r="Z124" s="35"/>
      <c r="AA124" s="35"/>
      <c r="AB124" s="35"/>
      <c r="AC124" s="35"/>
      <c r="AD124" s="35"/>
      <c r="AE124" s="35"/>
      <c r="AR124" s="186" t="s">
        <v>160</v>
      </c>
      <c r="AT124" s="186" t="s">
        <v>161</v>
      </c>
      <c r="AU124" s="186" t="s">
        <v>81</v>
      </c>
      <c r="AY124" s="18" t="s">
        <v>121</v>
      </c>
      <c r="BE124" s="187">
        <f>IF(N124="základní",J124,0)</f>
        <v>0</v>
      </c>
      <c r="BF124" s="187">
        <f>IF(N124="snížená",J124,0)</f>
        <v>0</v>
      </c>
      <c r="BG124" s="187">
        <f>IF(N124="zákl. přenesená",J124,0)</f>
        <v>0</v>
      </c>
      <c r="BH124" s="187">
        <f>IF(N124="sníž. přenesená",J124,0)</f>
        <v>0</v>
      </c>
      <c r="BI124" s="187">
        <f>IF(N124="nulová",J124,0)</f>
        <v>0</v>
      </c>
      <c r="BJ124" s="18" t="s">
        <v>79</v>
      </c>
      <c r="BK124" s="187">
        <f>ROUND(I124*H124,2)</f>
        <v>0</v>
      </c>
      <c r="BL124" s="18" t="s">
        <v>136</v>
      </c>
      <c r="BM124" s="186" t="s">
        <v>530</v>
      </c>
    </row>
    <row r="125" spans="1:65" s="13" customFormat="1" ht="11.25">
      <c r="B125" s="188"/>
      <c r="C125" s="189"/>
      <c r="D125" s="190" t="s">
        <v>131</v>
      </c>
      <c r="E125" s="191" t="s">
        <v>19</v>
      </c>
      <c r="F125" s="192" t="s">
        <v>506</v>
      </c>
      <c r="G125" s="189"/>
      <c r="H125" s="193">
        <v>4</v>
      </c>
      <c r="I125" s="194"/>
      <c r="J125" s="189"/>
      <c r="K125" s="189"/>
      <c r="L125" s="195"/>
      <c r="M125" s="196"/>
      <c r="N125" s="197"/>
      <c r="O125" s="197"/>
      <c r="P125" s="197"/>
      <c r="Q125" s="197"/>
      <c r="R125" s="197"/>
      <c r="S125" s="197"/>
      <c r="T125" s="198"/>
      <c r="AT125" s="199" t="s">
        <v>131</v>
      </c>
      <c r="AU125" s="199" t="s">
        <v>81</v>
      </c>
      <c r="AV125" s="13" t="s">
        <v>81</v>
      </c>
      <c r="AW125" s="13" t="s">
        <v>32</v>
      </c>
      <c r="AX125" s="13" t="s">
        <v>79</v>
      </c>
      <c r="AY125" s="199" t="s">
        <v>121</v>
      </c>
    </row>
    <row r="126" spans="1:65" s="2" customFormat="1" ht="16.5" customHeight="1">
      <c r="A126" s="35"/>
      <c r="B126" s="36"/>
      <c r="C126" s="200" t="s">
        <v>222</v>
      </c>
      <c r="D126" s="200" t="s">
        <v>161</v>
      </c>
      <c r="E126" s="201" t="s">
        <v>531</v>
      </c>
      <c r="F126" s="202" t="s">
        <v>532</v>
      </c>
      <c r="G126" s="203" t="s">
        <v>135</v>
      </c>
      <c r="H126" s="204">
        <v>4</v>
      </c>
      <c r="I126" s="205"/>
      <c r="J126" s="206">
        <f>ROUND(I126*H126,2)</f>
        <v>0</v>
      </c>
      <c r="K126" s="202" t="s">
        <v>128</v>
      </c>
      <c r="L126" s="207"/>
      <c r="M126" s="208" t="s">
        <v>19</v>
      </c>
      <c r="N126" s="209" t="s">
        <v>42</v>
      </c>
      <c r="O126" s="65"/>
      <c r="P126" s="184">
        <f>O126*H126</f>
        <v>0</v>
      </c>
      <c r="Q126" s="184">
        <v>0.16242000000000001</v>
      </c>
      <c r="R126" s="184">
        <f>Q126*H126</f>
        <v>0.64968000000000004</v>
      </c>
      <c r="S126" s="184">
        <v>0</v>
      </c>
      <c r="T126" s="185">
        <f>S126*H126</f>
        <v>0</v>
      </c>
      <c r="U126" s="35"/>
      <c r="V126" s="35"/>
      <c r="W126" s="35"/>
      <c r="X126" s="35"/>
      <c r="Y126" s="35"/>
      <c r="Z126" s="35"/>
      <c r="AA126" s="35"/>
      <c r="AB126" s="35"/>
      <c r="AC126" s="35"/>
      <c r="AD126" s="35"/>
      <c r="AE126" s="35"/>
      <c r="AR126" s="186" t="s">
        <v>160</v>
      </c>
      <c r="AT126" s="186" t="s">
        <v>161</v>
      </c>
      <c r="AU126" s="186" t="s">
        <v>81</v>
      </c>
      <c r="AY126" s="18" t="s">
        <v>121</v>
      </c>
      <c r="BE126" s="187">
        <f>IF(N126="základní",J126,0)</f>
        <v>0</v>
      </c>
      <c r="BF126" s="187">
        <f>IF(N126="snížená",J126,0)</f>
        <v>0</v>
      </c>
      <c r="BG126" s="187">
        <f>IF(N126="zákl. přenesená",J126,0)</f>
        <v>0</v>
      </c>
      <c r="BH126" s="187">
        <f>IF(N126="sníž. přenesená",J126,0)</f>
        <v>0</v>
      </c>
      <c r="BI126" s="187">
        <f>IF(N126="nulová",J126,0)</f>
        <v>0</v>
      </c>
      <c r="BJ126" s="18" t="s">
        <v>79</v>
      </c>
      <c r="BK126" s="187">
        <f>ROUND(I126*H126,2)</f>
        <v>0</v>
      </c>
      <c r="BL126" s="18" t="s">
        <v>136</v>
      </c>
      <c r="BM126" s="186" t="s">
        <v>533</v>
      </c>
    </row>
    <row r="127" spans="1:65" s="13" customFormat="1" ht="11.25">
      <c r="B127" s="188"/>
      <c r="C127" s="189"/>
      <c r="D127" s="190" t="s">
        <v>131</v>
      </c>
      <c r="E127" s="191" t="s">
        <v>19</v>
      </c>
      <c r="F127" s="192" t="s">
        <v>506</v>
      </c>
      <c r="G127" s="189"/>
      <c r="H127" s="193">
        <v>4</v>
      </c>
      <c r="I127" s="194"/>
      <c r="J127" s="189"/>
      <c r="K127" s="189"/>
      <c r="L127" s="195"/>
      <c r="M127" s="196"/>
      <c r="N127" s="197"/>
      <c r="O127" s="197"/>
      <c r="P127" s="197"/>
      <c r="Q127" s="197"/>
      <c r="R127" s="197"/>
      <c r="S127" s="197"/>
      <c r="T127" s="198"/>
      <c r="AT127" s="199" t="s">
        <v>131</v>
      </c>
      <c r="AU127" s="199" t="s">
        <v>81</v>
      </c>
      <c r="AV127" s="13" t="s">
        <v>81</v>
      </c>
      <c r="AW127" s="13" t="s">
        <v>32</v>
      </c>
      <c r="AX127" s="13" t="s">
        <v>79</v>
      </c>
      <c r="AY127" s="199" t="s">
        <v>121</v>
      </c>
    </row>
    <row r="128" spans="1:65" s="2" customFormat="1" ht="16.5" customHeight="1">
      <c r="A128" s="35"/>
      <c r="B128" s="36"/>
      <c r="C128" s="200" t="s">
        <v>149</v>
      </c>
      <c r="D128" s="200" t="s">
        <v>161</v>
      </c>
      <c r="E128" s="201" t="s">
        <v>534</v>
      </c>
      <c r="F128" s="202" t="s">
        <v>535</v>
      </c>
      <c r="G128" s="203" t="s">
        <v>135</v>
      </c>
      <c r="H128" s="204">
        <v>6</v>
      </c>
      <c r="I128" s="205"/>
      <c r="J128" s="206">
        <f>ROUND(I128*H128,2)</f>
        <v>0</v>
      </c>
      <c r="K128" s="202" t="s">
        <v>128</v>
      </c>
      <c r="L128" s="207"/>
      <c r="M128" s="208" t="s">
        <v>19</v>
      </c>
      <c r="N128" s="209" t="s">
        <v>42</v>
      </c>
      <c r="O128" s="65"/>
      <c r="P128" s="184">
        <f>O128*H128</f>
        <v>0</v>
      </c>
      <c r="Q128" s="184">
        <v>0.16638</v>
      </c>
      <c r="R128" s="184">
        <f>Q128*H128</f>
        <v>0.99828000000000006</v>
      </c>
      <c r="S128" s="184">
        <v>0</v>
      </c>
      <c r="T128" s="185">
        <f>S128*H128</f>
        <v>0</v>
      </c>
      <c r="U128" s="35"/>
      <c r="V128" s="35"/>
      <c r="W128" s="35"/>
      <c r="X128" s="35"/>
      <c r="Y128" s="35"/>
      <c r="Z128" s="35"/>
      <c r="AA128" s="35"/>
      <c r="AB128" s="35"/>
      <c r="AC128" s="35"/>
      <c r="AD128" s="35"/>
      <c r="AE128" s="35"/>
      <c r="AR128" s="186" t="s">
        <v>160</v>
      </c>
      <c r="AT128" s="186" t="s">
        <v>161</v>
      </c>
      <c r="AU128" s="186" t="s">
        <v>81</v>
      </c>
      <c r="AY128" s="18" t="s">
        <v>121</v>
      </c>
      <c r="BE128" s="187">
        <f>IF(N128="základní",J128,0)</f>
        <v>0</v>
      </c>
      <c r="BF128" s="187">
        <f>IF(N128="snížená",J128,0)</f>
        <v>0</v>
      </c>
      <c r="BG128" s="187">
        <f>IF(N128="zákl. přenesená",J128,0)</f>
        <v>0</v>
      </c>
      <c r="BH128" s="187">
        <f>IF(N128="sníž. přenesená",J128,0)</f>
        <v>0</v>
      </c>
      <c r="BI128" s="187">
        <f>IF(N128="nulová",J128,0)</f>
        <v>0</v>
      </c>
      <c r="BJ128" s="18" t="s">
        <v>79</v>
      </c>
      <c r="BK128" s="187">
        <f>ROUND(I128*H128,2)</f>
        <v>0</v>
      </c>
      <c r="BL128" s="18" t="s">
        <v>136</v>
      </c>
      <c r="BM128" s="186" t="s">
        <v>536</v>
      </c>
    </row>
    <row r="129" spans="1:65" s="13" customFormat="1" ht="11.25">
      <c r="B129" s="188"/>
      <c r="C129" s="189"/>
      <c r="D129" s="190" t="s">
        <v>131</v>
      </c>
      <c r="E129" s="191" t="s">
        <v>19</v>
      </c>
      <c r="F129" s="192" t="s">
        <v>499</v>
      </c>
      <c r="G129" s="189"/>
      <c r="H129" s="193">
        <v>6</v>
      </c>
      <c r="I129" s="194"/>
      <c r="J129" s="189"/>
      <c r="K129" s="189"/>
      <c r="L129" s="195"/>
      <c r="M129" s="196"/>
      <c r="N129" s="197"/>
      <c r="O129" s="197"/>
      <c r="P129" s="197"/>
      <c r="Q129" s="197"/>
      <c r="R129" s="197"/>
      <c r="S129" s="197"/>
      <c r="T129" s="198"/>
      <c r="AT129" s="199" t="s">
        <v>131</v>
      </c>
      <c r="AU129" s="199" t="s">
        <v>81</v>
      </c>
      <c r="AV129" s="13" t="s">
        <v>81</v>
      </c>
      <c r="AW129" s="13" t="s">
        <v>32</v>
      </c>
      <c r="AX129" s="13" t="s">
        <v>79</v>
      </c>
      <c r="AY129" s="199" t="s">
        <v>121</v>
      </c>
    </row>
    <row r="130" spans="1:65" s="2" customFormat="1" ht="16.5" customHeight="1">
      <c r="A130" s="35"/>
      <c r="B130" s="36"/>
      <c r="C130" s="200" t="s">
        <v>7</v>
      </c>
      <c r="D130" s="200" t="s">
        <v>161</v>
      </c>
      <c r="E130" s="201" t="s">
        <v>537</v>
      </c>
      <c r="F130" s="202" t="s">
        <v>538</v>
      </c>
      <c r="G130" s="203" t="s">
        <v>135</v>
      </c>
      <c r="H130" s="204">
        <v>4</v>
      </c>
      <c r="I130" s="205"/>
      <c r="J130" s="206">
        <f>ROUND(I130*H130,2)</f>
        <v>0</v>
      </c>
      <c r="K130" s="202" t="s">
        <v>128</v>
      </c>
      <c r="L130" s="207"/>
      <c r="M130" s="208" t="s">
        <v>19</v>
      </c>
      <c r="N130" s="209" t="s">
        <v>42</v>
      </c>
      <c r="O130" s="65"/>
      <c r="P130" s="184">
        <f>O130*H130</f>
        <v>0</v>
      </c>
      <c r="Q130" s="184">
        <v>0.17035</v>
      </c>
      <c r="R130" s="184">
        <f>Q130*H130</f>
        <v>0.68140000000000001</v>
      </c>
      <c r="S130" s="184">
        <v>0</v>
      </c>
      <c r="T130" s="185">
        <f>S130*H130</f>
        <v>0</v>
      </c>
      <c r="U130" s="35"/>
      <c r="V130" s="35"/>
      <c r="W130" s="35"/>
      <c r="X130" s="35"/>
      <c r="Y130" s="35"/>
      <c r="Z130" s="35"/>
      <c r="AA130" s="35"/>
      <c r="AB130" s="35"/>
      <c r="AC130" s="35"/>
      <c r="AD130" s="35"/>
      <c r="AE130" s="35"/>
      <c r="AR130" s="186" t="s">
        <v>160</v>
      </c>
      <c r="AT130" s="186" t="s">
        <v>161</v>
      </c>
      <c r="AU130" s="186" t="s">
        <v>81</v>
      </c>
      <c r="AY130" s="18" t="s">
        <v>121</v>
      </c>
      <c r="BE130" s="187">
        <f>IF(N130="základní",J130,0)</f>
        <v>0</v>
      </c>
      <c r="BF130" s="187">
        <f>IF(N130="snížená",J130,0)</f>
        <v>0</v>
      </c>
      <c r="BG130" s="187">
        <f>IF(N130="zákl. přenesená",J130,0)</f>
        <v>0</v>
      </c>
      <c r="BH130" s="187">
        <f>IF(N130="sníž. přenesená",J130,0)</f>
        <v>0</v>
      </c>
      <c r="BI130" s="187">
        <f>IF(N130="nulová",J130,0)</f>
        <v>0</v>
      </c>
      <c r="BJ130" s="18" t="s">
        <v>79</v>
      </c>
      <c r="BK130" s="187">
        <f>ROUND(I130*H130,2)</f>
        <v>0</v>
      </c>
      <c r="BL130" s="18" t="s">
        <v>136</v>
      </c>
      <c r="BM130" s="186" t="s">
        <v>539</v>
      </c>
    </row>
    <row r="131" spans="1:65" s="13" customFormat="1" ht="11.25">
      <c r="B131" s="188"/>
      <c r="C131" s="189"/>
      <c r="D131" s="190" t="s">
        <v>131</v>
      </c>
      <c r="E131" s="191" t="s">
        <v>19</v>
      </c>
      <c r="F131" s="192" t="s">
        <v>506</v>
      </c>
      <c r="G131" s="189"/>
      <c r="H131" s="193">
        <v>4</v>
      </c>
      <c r="I131" s="194"/>
      <c r="J131" s="189"/>
      <c r="K131" s="189"/>
      <c r="L131" s="195"/>
      <c r="M131" s="196"/>
      <c r="N131" s="197"/>
      <c r="O131" s="197"/>
      <c r="P131" s="197"/>
      <c r="Q131" s="197"/>
      <c r="R131" s="197"/>
      <c r="S131" s="197"/>
      <c r="T131" s="198"/>
      <c r="AT131" s="199" t="s">
        <v>131</v>
      </c>
      <c r="AU131" s="199" t="s">
        <v>81</v>
      </c>
      <c r="AV131" s="13" t="s">
        <v>81</v>
      </c>
      <c r="AW131" s="13" t="s">
        <v>32</v>
      </c>
      <c r="AX131" s="13" t="s">
        <v>79</v>
      </c>
      <c r="AY131" s="199" t="s">
        <v>121</v>
      </c>
    </row>
    <row r="132" spans="1:65" s="2" customFormat="1" ht="16.5" customHeight="1">
      <c r="A132" s="35"/>
      <c r="B132" s="36"/>
      <c r="C132" s="200" t="s">
        <v>236</v>
      </c>
      <c r="D132" s="200" t="s">
        <v>161</v>
      </c>
      <c r="E132" s="201" t="s">
        <v>540</v>
      </c>
      <c r="F132" s="202" t="s">
        <v>541</v>
      </c>
      <c r="G132" s="203" t="s">
        <v>135</v>
      </c>
      <c r="H132" s="204">
        <v>4</v>
      </c>
      <c r="I132" s="205"/>
      <c r="J132" s="206">
        <f>ROUND(I132*H132,2)</f>
        <v>0</v>
      </c>
      <c r="K132" s="202" t="s">
        <v>128</v>
      </c>
      <c r="L132" s="207"/>
      <c r="M132" s="208" t="s">
        <v>19</v>
      </c>
      <c r="N132" s="209" t="s">
        <v>42</v>
      </c>
      <c r="O132" s="65"/>
      <c r="P132" s="184">
        <f>O132*H132</f>
        <v>0</v>
      </c>
      <c r="Q132" s="184">
        <v>0.17430999999999999</v>
      </c>
      <c r="R132" s="184">
        <f>Q132*H132</f>
        <v>0.69723999999999997</v>
      </c>
      <c r="S132" s="184">
        <v>0</v>
      </c>
      <c r="T132" s="185">
        <f>S132*H132</f>
        <v>0</v>
      </c>
      <c r="U132" s="35"/>
      <c r="V132" s="35"/>
      <c r="W132" s="35"/>
      <c r="X132" s="35"/>
      <c r="Y132" s="35"/>
      <c r="Z132" s="35"/>
      <c r="AA132" s="35"/>
      <c r="AB132" s="35"/>
      <c r="AC132" s="35"/>
      <c r="AD132" s="35"/>
      <c r="AE132" s="35"/>
      <c r="AR132" s="186" t="s">
        <v>160</v>
      </c>
      <c r="AT132" s="186" t="s">
        <v>161</v>
      </c>
      <c r="AU132" s="186" t="s">
        <v>81</v>
      </c>
      <c r="AY132" s="18" t="s">
        <v>121</v>
      </c>
      <c r="BE132" s="187">
        <f>IF(N132="základní",J132,0)</f>
        <v>0</v>
      </c>
      <c r="BF132" s="187">
        <f>IF(N132="snížená",J132,0)</f>
        <v>0</v>
      </c>
      <c r="BG132" s="187">
        <f>IF(N132="zákl. přenesená",J132,0)</f>
        <v>0</v>
      </c>
      <c r="BH132" s="187">
        <f>IF(N132="sníž. přenesená",J132,0)</f>
        <v>0</v>
      </c>
      <c r="BI132" s="187">
        <f>IF(N132="nulová",J132,0)</f>
        <v>0</v>
      </c>
      <c r="BJ132" s="18" t="s">
        <v>79</v>
      </c>
      <c r="BK132" s="187">
        <f>ROUND(I132*H132,2)</f>
        <v>0</v>
      </c>
      <c r="BL132" s="18" t="s">
        <v>136</v>
      </c>
      <c r="BM132" s="186" t="s">
        <v>542</v>
      </c>
    </row>
    <row r="133" spans="1:65" s="13" customFormat="1" ht="11.25">
      <c r="B133" s="188"/>
      <c r="C133" s="189"/>
      <c r="D133" s="190" t="s">
        <v>131</v>
      </c>
      <c r="E133" s="191" t="s">
        <v>19</v>
      </c>
      <c r="F133" s="192" t="s">
        <v>506</v>
      </c>
      <c r="G133" s="189"/>
      <c r="H133" s="193">
        <v>4</v>
      </c>
      <c r="I133" s="194"/>
      <c r="J133" s="189"/>
      <c r="K133" s="189"/>
      <c r="L133" s="195"/>
      <c r="M133" s="196"/>
      <c r="N133" s="197"/>
      <c r="O133" s="197"/>
      <c r="P133" s="197"/>
      <c r="Q133" s="197"/>
      <c r="R133" s="197"/>
      <c r="S133" s="197"/>
      <c r="T133" s="198"/>
      <c r="AT133" s="199" t="s">
        <v>131</v>
      </c>
      <c r="AU133" s="199" t="s">
        <v>81</v>
      </c>
      <c r="AV133" s="13" t="s">
        <v>81</v>
      </c>
      <c r="AW133" s="13" t="s">
        <v>32</v>
      </c>
      <c r="AX133" s="13" t="s">
        <v>79</v>
      </c>
      <c r="AY133" s="199" t="s">
        <v>121</v>
      </c>
    </row>
    <row r="134" spans="1:65" s="2" customFormat="1" ht="16.5" customHeight="1">
      <c r="A134" s="35"/>
      <c r="B134" s="36"/>
      <c r="C134" s="200" t="s">
        <v>242</v>
      </c>
      <c r="D134" s="200" t="s">
        <v>161</v>
      </c>
      <c r="E134" s="201" t="s">
        <v>543</v>
      </c>
      <c r="F134" s="202" t="s">
        <v>544</v>
      </c>
      <c r="G134" s="203" t="s">
        <v>135</v>
      </c>
      <c r="H134" s="204">
        <v>4</v>
      </c>
      <c r="I134" s="205"/>
      <c r="J134" s="206">
        <f>ROUND(I134*H134,2)</f>
        <v>0</v>
      </c>
      <c r="K134" s="202" t="s">
        <v>128</v>
      </c>
      <c r="L134" s="207"/>
      <c r="M134" s="208" t="s">
        <v>19</v>
      </c>
      <c r="N134" s="209" t="s">
        <v>42</v>
      </c>
      <c r="O134" s="65"/>
      <c r="P134" s="184">
        <f>O134*H134</f>
        <v>0</v>
      </c>
      <c r="Q134" s="184">
        <v>0.17827000000000001</v>
      </c>
      <c r="R134" s="184">
        <f>Q134*H134</f>
        <v>0.71308000000000005</v>
      </c>
      <c r="S134" s="184">
        <v>0</v>
      </c>
      <c r="T134" s="185">
        <f>S134*H134</f>
        <v>0</v>
      </c>
      <c r="U134" s="35"/>
      <c r="V134" s="35"/>
      <c r="W134" s="35"/>
      <c r="X134" s="35"/>
      <c r="Y134" s="35"/>
      <c r="Z134" s="35"/>
      <c r="AA134" s="35"/>
      <c r="AB134" s="35"/>
      <c r="AC134" s="35"/>
      <c r="AD134" s="35"/>
      <c r="AE134" s="35"/>
      <c r="AR134" s="186" t="s">
        <v>160</v>
      </c>
      <c r="AT134" s="186" t="s">
        <v>161</v>
      </c>
      <c r="AU134" s="186" t="s">
        <v>81</v>
      </c>
      <c r="AY134" s="18" t="s">
        <v>121</v>
      </c>
      <c r="BE134" s="187">
        <f>IF(N134="základní",J134,0)</f>
        <v>0</v>
      </c>
      <c r="BF134" s="187">
        <f>IF(N134="snížená",J134,0)</f>
        <v>0</v>
      </c>
      <c r="BG134" s="187">
        <f>IF(N134="zákl. přenesená",J134,0)</f>
        <v>0</v>
      </c>
      <c r="BH134" s="187">
        <f>IF(N134="sníž. přenesená",J134,0)</f>
        <v>0</v>
      </c>
      <c r="BI134" s="187">
        <f>IF(N134="nulová",J134,0)</f>
        <v>0</v>
      </c>
      <c r="BJ134" s="18" t="s">
        <v>79</v>
      </c>
      <c r="BK134" s="187">
        <f>ROUND(I134*H134,2)</f>
        <v>0</v>
      </c>
      <c r="BL134" s="18" t="s">
        <v>136</v>
      </c>
      <c r="BM134" s="186" t="s">
        <v>545</v>
      </c>
    </row>
    <row r="135" spans="1:65" s="13" customFormat="1" ht="11.25">
      <c r="B135" s="188"/>
      <c r="C135" s="189"/>
      <c r="D135" s="190" t="s">
        <v>131</v>
      </c>
      <c r="E135" s="191" t="s">
        <v>19</v>
      </c>
      <c r="F135" s="192" t="s">
        <v>506</v>
      </c>
      <c r="G135" s="189"/>
      <c r="H135" s="193">
        <v>4</v>
      </c>
      <c r="I135" s="194"/>
      <c r="J135" s="189"/>
      <c r="K135" s="189"/>
      <c r="L135" s="195"/>
      <c r="M135" s="196"/>
      <c r="N135" s="197"/>
      <c r="O135" s="197"/>
      <c r="P135" s="197"/>
      <c r="Q135" s="197"/>
      <c r="R135" s="197"/>
      <c r="S135" s="197"/>
      <c r="T135" s="198"/>
      <c r="AT135" s="199" t="s">
        <v>131</v>
      </c>
      <c r="AU135" s="199" t="s">
        <v>81</v>
      </c>
      <c r="AV135" s="13" t="s">
        <v>81</v>
      </c>
      <c r="AW135" s="13" t="s">
        <v>32</v>
      </c>
      <c r="AX135" s="13" t="s">
        <v>79</v>
      </c>
      <c r="AY135" s="199" t="s">
        <v>121</v>
      </c>
    </row>
    <row r="136" spans="1:65" s="2" customFormat="1" ht="16.5" customHeight="1">
      <c r="A136" s="35"/>
      <c r="B136" s="36"/>
      <c r="C136" s="200" t="s">
        <v>247</v>
      </c>
      <c r="D136" s="200" t="s">
        <v>161</v>
      </c>
      <c r="E136" s="201" t="s">
        <v>546</v>
      </c>
      <c r="F136" s="202" t="s">
        <v>547</v>
      </c>
      <c r="G136" s="203" t="s">
        <v>135</v>
      </c>
      <c r="H136" s="204">
        <v>2</v>
      </c>
      <c r="I136" s="205"/>
      <c r="J136" s="206">
        <f>ROUND(I136*H136,2)</f>
        <v>0</v>
      </c>
      <c r="K136" s="202" t="s">
        <v>128</v>
      </c>
      <c r="L136" s="207"/>
      <c r="M136" s="208" t="s">
        <v>19</v>
      </c>
      <c r="N136" s="209" t="s">
        <v>42</v>
      </c>
      <c r="O136" s="65"/>
      <c r="P136" s="184">
        <f>O136*H136</f>
        <v>0</v>
      </c>
      <c r="Q136" s="184">
        <v>0.18223</v>
      </c>
      <c r="R136" s="184">
        <f>Q136*H136</f>
        <v>0.36446000000000001</v>
      </c>
      <c r="S136" s="184">
        <v>0</v>
      </c>
      <c r="T136" s="185">
        <f>S136*H136</f>
        <v>0</v>
      </c>
      <c r="U136" s="35"/>
      <c r="V136" s="35"/>
      <c r="W136" s="35"/>
      <c r="X136" s="35"/>
      <c r="Y136" s="35"/>
      <c r="Z136" s="35"/>
      <c r="AA136" s="35"/>
      <c r="AB136" s="35"/>
      <c r="AC136" s="35"/>
      <c r="AD136" s="35"/>
      <c r="AE136" s="35"/>
      <c r="AR136" s="186" t="s">
        <v>160</v>
      </c>
      <c r="AT136" s="186" t="s">
        <v>161</v>
      </c>
      <c r="AU136" s="186" t="s">
        <v>81</v>
      </c>
      <c r="AY136" s="18" t="s">
        <v>121</v>
      </c>
      <c r="BE136" s="187">
        <f>IF(N136="základní",J136,0)</f>
        <v>0</v>
      </c>
      <c r="BF136" s="187">
        <f>IF(N136="snížená",J136,0)</f>
        <v>0</v>
      </c>
      <c r="BG136" s="187">
        <f>IF(N136="zákl. přenesená",J136,0)</f>
        <v>0</v>
      </c>
      <c r="BH136" s="187">
        <f>IF(N136="sníž. přenesená",J136,0)</f>
        <v>0</v>
      </c>
      <c r="BI136" s="187">
        <f>IF(N136="nulová",J136,0)</f>
        <v>0</v>
      </c>
      <c r="BJ136" s="18" t="s">
        <v>79</v>
      </c>
      <c r="BK136" s="187">
        <f>ROUND(I136*H136,2)</f>
        <v>0</v>
      </c>
      <c r="BL136" s="18" t="s">
        <v>136</v>
      </c>
      <c r="BM136" s="186" t="s">
        <v>548</v>
      </c>
    </row>
    <row r="137" spans="1:65" s="13" customFormat="1" ht="11.25">
      <c r="B137" s="188"/>
      <c r="C137" s="189"/>
      <c r="D137" s="190" t="s">
        <v>131</v>
      </c>
      <c r="E137" s="191" t="s">
        <v>19</v>
      </c>
      <c r="F137" s="192" t="s">
        <v>549</v>
      </c>
      <c r="G137" s="189"/>
      <c r="H137" s="193">
        <v>2</v>
      </c>
      <c r="I137" s="194"/>
      <c r="J137" s="189"/>
      <c r="K137" s="189"/>
      <c r="L137" s="195"/>
      <c r="M137" s="196"/>
      <c r="N137" s="197"/>
      <c r="O137" s="197"/>
      <c r="P137" s="197"/>
      <c r="Q137" s="197"/>
      <c r="R137" s="197"/>
      <c r="S137" s="197"/>
      <c r="T137" s="198"/>
      <c r="AT137" s="199" t="s">
        <v>131</v>
      </c>
      <c r="AU137" s="199" t="s">
        <v>81</v>
      </c>
      <c r="AV137" s="13" t="s">
        <v>81</v>
      </c>
      <c r="AW137" s="13" t="s">
        <v>32</v>
      </c>
      <c r="AX137" s="13" t="s">
        <v>79</v>
      </c>
      <c r="AY137" s="199" t="s">
        <v>121</v>
      </c>
    </row>
    <row r="138" spans="1:65" s="2" customFormat="1" ht="90" customHeight="1">
      <c r="A138" s="35"/>
      <c r="B138" s="36"/>
      <c r="C138" s="174" t="s">
        <v>252</v>
      </c>
      <c r="D138" s="174" t="s">
        <v>124</v>
      </c>
      <c r="E138" s="176" t="s">
        <v>151</v>
      </c>
      <c r="F138" s="177" t="s">
        <v>152</v>
      </c>
      <c r="G138" s="178" t="s">
        <v>135</v>
      </c>
      <c r="H138" s="179">
        <v>7</v>
      </c>
      <c r="I138" s="180"/>
      <c r="J138" s="181">
        <f>ROUND(I138*H138,2)</f>
        <v>0</v>
      </c>
      <c r="K138" s="177" t="s">
        <v>128</v>
      </c>
      <c r="L138" s="40"/>
      <c r="M138" s="182" t="s">
        <v>19</v>
      </c>
      <c r="N138" s="183" t="s">
        <v>42</v>
      </c>
      <c r="O138" s="65"/>
      <c r="P138" s="184">
        <f>O138*H138</f>
        <v>0</v>
      </c>
      <c r="Q138" s="184">
        <v>0</v>
      </c>
      <c r="R138" s="184">
        <f>Q138*H138</f>
        <v>0</v>
      </c>
      <c r="S138" s="184">
        <v>0</v>
      </c>
      <c r="T138" s="185">
        <f>S138*H138</f>
        <v>0</v>
      </c>
      <c r="U138" s="35"/>
      <c r="V138" s="35"/>
      <c r="W138" s="35"/>
      <c r="X138" s="35"/>
      <c r="Y138" s="35"/>
      <c r="Z138" s="35"/>
      <c r="AA138" s="35"/>
      <c r="AB138" s="35"/>
      <c r="AC138" s="35"/>
      <c r="AD138" s="35"/>
      <c r="AE138" s="35"/>
      <c r="AR138" s="186" t="s">
        <v>136</v>
      </c>
      <c r="AT138" s="186" t="s">
        <v>124</v>
      </c>
      <c r="AU138" s="186" t="s">
        <v>81</v>
      </c>
      <c r="AY138" s="18" t="s">
        <v>121</v>
      </c>
      <c r="BE138" s="187">
        <f>IF(N138="základní",J138,0)</f>
        <v>0</v>
      </c>
      <c r="BF138" s="187">
        <f>IF(N138="snížená",J138,0)</f>
        <v>0</v>
      </c>
      <c r="BG138" s="187">
        <f>IF(N138="zákl. přenesená",J138,0)</f>
        <v>0</v>
      </c>
      <c r="BH138" s="187">
        <f>IF(N138="sníž. přenesená",J138,0)</f>
        <v>0</v>
      </c>
      <c r="BI138" s="187">
        <f>IF(N138="nulová",J138,0)</f>
        <v>0</v>
      </c>
      <c r="BJ138" s="18" t="s">
        <v>79</v>
      </c>
      <c r="BK138" s="187">
        <f>ROUND(I138*H138,2)</f>
        <v>0</v>
      </c>
      <c r="BL138" s="18" t="s">
        <v>136</v>
      </c>
      <c r="BM138" s="186" t="s">
        <v>550</v>
      </c>
    </row>
    <row r="139" spans="1:65" s="13" customFormat="1" ht="11.25">
      <c r="B139" s="188"/>
      <c r="C139" s="189"/>
      <c r="D139" s="190" t="s">
        <v>131</v>
      </c>
      <c r="E139" s="191" t="s">
        <v>19</v>
      </c>
      <c r="F139" s="192" t="s">
        <v>551</v>
      </c>
      <c r="G139" s="189"/>
      <c r="H139" s="193">
        <v>7</v>
      </c>
      <c r="I139" s="194"/>
      <c r="J139" s="189"/>
      <c r="K139" s="189"/>
      <c r="L139" s="195"/>
      <c r="M139" s="196"/>
      <c r="N139" s="197"/>
      <c r="O139" s="197"/>
      <c r="P139" s="197"/>
      <c r="Q139" s="197"/>
      <c r="R139" s="197"/>
      <c r="S139" s="197"/>
      <c r="T139" s="198"/>
      <c r="AT139" s="199" t="s">
        <v>131</v>
      </c>
      <c r="AU139" s="199" t="s">
        <v>81</v>
      </c>
      <c r="AV139" s="13" t="s">
        <v>81</v>
      </c>
      <c r="AW139" s="13" t="s">
        <v>32</v>
      </c>
      <c r="AX139" s="13" t="s">
        <v>71</v>
      </c>
      <c r="AY139" s="199" t="s">
        <v>121</v>
      </c>
    </row>
    <row r="140" spans="1:65" s="15" customFormat="1" ht="11.25">
      <c r="B140" s="222"/>
      <c r="C140" s="223"/>
      <c r="D140" s="190" t="s">
        <v>131</v>
      </c>
      <c r="E140" s="224" t="s">
        <v>19</v>
      </c>
      <c r="F140" s="225" t="s">
        <v>197</v>
      </c>
      <c r="G140" s="223"/>
      <c r="H140" s="226">
        <v>7</v>
      </c>
      <c r="I140" s="227"/>
      <c r="J140" s="223"/>
      <c r="K140" s="223"/>
      <c r="L140" s="228"/>
      <c r="M140" s="229"/>
      <c r="N140" s="230"/>
      <c r="O140" s="230"/>
      <c r="P140" s="230"/>
      <c r="Q140" s="230"/>
      <c r="R140" s="230"/>
      <c r="S140" s="230"/>
      <c r="T140" s="231"/>
      <c r="AT140" s="232" t="s">
        <v>131</v>
      </c>
      <c r="AU140" s="232" t="s">
        <v>81</v>
      </c>
      <c r="AV140" s="15" t="s">
        <v>136</v>
      </c>
      <c r="AW140" s="15" t="s">
        <v>32</v>
      </c>
      <c r="AX140" s="15" t="s">
        <v>79</v>
      </c>
      <c r="AY140" s="232" t="s">
        <v>121</v>
      </c>
    </row>
    <row r="141" spans="1:65" s="2" customFormat="1" ht="16.5" customHeight="1">
      <c r="A141" s="35"/>
      <c r="B141" s="36"/>
      <c r="C141" s="200" t="s">
        <v>257</v>
      </c>
      <c r="D141" s="200" t="s">
        <v>161</v>
      </c>
      <c r="E141" s="201" t="s">
        <v>162</v>
      </c>
      <c r="F141" s="202" t="s">
        <v>163</v>
      </c>
      <c r="G141" s="203" t="s">
        <v>135</v>
      </c>
      <c r="H141" s="204">
        <v>270</v>
      </c>
      <c r="I141" s="205"/>
      <c r="J141" s="206">
        <f>ROUND(I141*H141,2)</f>
        <v>0</v>
      </c>
      <c r="K141" s="202" t="s">
        <v>128</v>
      </c>
      <c r="L141" s="207"/>
      <c r="M141" s="208" t="s">
        <v>19</v>
      </c>
      <c r="N141" s="209" t="s">
        <v>42</v>
      </c>
      <c r="O141" s="65"/>
      <c r="P141" s="184">
        <f>O141*H141</f>
        <v>0</v>
      </c>
      <c r="Q141" s="184">
        <v>2.1000000000000001E-4</v>
      </c>
      <c r="R141" s="184">
        <f>Q141*H141</f>
        <v>5.67E-2</v>
      </c>
      <c r="S141" s="184">
        <v>0</v>
      </c>
      <c r="T141" s="185">
        <f>S141*H141</f>
        <v>0</v>
      </c>
      <c r="U141" s="35"/>
      <c r="V141" s="35"/>
      <c r="W141" s="35"/>
      <c r="X141" s="35"/>
      <c r="Y141" s="35"/>
      <c r="Z141" s="35"/>
      <c r="AA141" s="35"/>
      <c r="AB141" s="35"/>
      <c r="AC141" s="35"/>
      <c r="AD141" s="35"/>
      <c r="AE141" s="35"/>
      <c r="AR141" s="186" t="s">
        <v>160</v>
      </c>
      <c r="AT141" s="186" t="s">
        <v>161</v>
      </c>
      <c r="AU141" s="186" t="s">
        <v>81</v>
      </c>
      <c r="AY141" s="18" t="s">
        <v>121</v>
      </c>
      <c r="BE141" s="187">
        <f>IF(N141="základní",J141,0)</f>
        <v>0</v>
      </c>
      <c r="BF141" s="187">
        <f>IF(N141="snížená",J141,0)</f>
        <v>0</v>
      </c>
      <c r="BG141" s="187">
        <f>IF(N141="zákl. přenesená",J141,0)</f>
        <v>0</v>
      </c>
      <c r="BH141" s="187">
        <f>IF(N141="sníž. přenesená",J141,0)</f>
        <v>0</v>
      </c>
      <c r="BI141" s="187">
        <f>IF(N141="nulová",J141,0)</f>
        <v>0</v>
      </c>
      <c r="BJ141" s="18" t="s">
        <v>79</v>
      </c>
      <c r="BK141" s="187">
        <f>ROUND(I141*H141,2)</f>
        <v>0</v>
      </c>
      <c r="BL141" s="18" t="s">
        <v>136</v>
      </c>
      <c r="BM141" s="186" t="s">
        <v>552</v>
      </c>
    </row>
    <row r="142" spans="1:65" s="13" customFormat="1" ht="11.25">
      <c r="B142" s="188"/>
      <c r="C142" s="189"/>
      <c r="D142" s="190" t="s">
        <v>131</v>
      </c>
      <c r="E142" s="191" t="s">
        <v>19</v>
      </c>
      <c r="F142" s="192" t="s">
        <v>553</v>
      </c>
      <c r="G142" s="189"/>
      <c r="H142" s="193">
        <v>270</v>
      </c>
      <c r="I142" s="194"/>
      <c r="J142" s="189"/>
      <c r="K142" s="189"/>
      <c r="L142" s="195"/>
      <c r="M142" s="196"/>
      <c r="N142" s="197"/>
      <c r="O142" s="197"/>
      <c r="P142" s="197"/>
      <c r="Q142" s="197"/>
      <c r="R142" s="197"/>
      <c r="S142" s="197"/>
      <c r="T142" s="198"/>
      <c r="AT142" s="199" t="s">
        <v>131</v>
      </c>
      <c r="AU142" s="199" t="s">
        <v>81</v>
      </c>
      <c r="AV142" s="13" t="s">
        <v>81</v>
      </c>
      <c r="AW142" s="13" t="s">
        <v>32</v>
      </c>
      <c r="AX142" s="13" t="s">
        <v>79</v>
      </c>
      <c r="AY142" s="199" t="s">
        <v>121</v>
      </c>
    </row>
    <row r="143" spans="1:65" s="2" customFormat="1" ht="16.5" customHeight="1">
      <c r="A143" s="35"/>
      <c r="B143" s="36"/>
      <c r="C143" s="200" t="s">
        <v>261</v>
      </c>
      <c r="D143" s="200" t="s">
        <v>161</v>
      </c>
      <c r="E143" s="201" t="s">
        <v>554</v>
      </c>
      <c r="F143" s="202" t="s">
        <v>555</v>
      </c>
      <c r="G143" s="203" t="s">
        <v>179</v>
      </c>
      <c r="H143" s="204">
        <v>18</v>
      </c>
      <c r="I143" s="205"/>
      <c r="J143" s="206">
        <f>ROUND(I143*H143,2)</f>
        <v>0</v>
      </c>
      <c r="K143" s="202" t="s">
        <v>128</v>
      </c>
      <c r="L143" s="207"/>
      <c r="M143" s="208" t="s">
        <v>19</v>
      </c>
      <c r="N143" s="209" t="s">
        <v>42</v>
      </c>
      <c r="O143" s="65"/>
      <c r="P143" s="184">
        <f>O143*H143</f>
        <v>0</v>
      </c>
      <c r="Q143" s="184">
        <v>1E-3</v>
      </c>
      <c r="R143" s="184">
        <f>Q143*H143</f>
        <v>1.8000000000000002E-2</v>
      </c>
      <c r="S143" s="184">
        <v>0</v>
      </c>
      <c r="T143" s="185">
        <f>S143*H143</f>
        <v>0</v>
      </c>
      <c r="U143" s="35"/>
      <c r="V143" s="35"/>
      <c r="W143" s="35"/>
      <c r="X143" s="35"/>
      <c r="Y143" s="35"/>
      <c r="Z143" s="35"/>
      <c r="AA143" s="35"/>
      <c r="AB143" s="35"/>
      <c r="AC143" s="35"/>
      <c r="AD143" s="35"/>
      <c r="AE143" s="35"/>
      <c r="AR143" s="186" t="s">
        <v>160</v>
      </c>
      <c r="AT143" s="186" t="s">
        <v>161</v>
      </c>
      <c r="AU143" s="186" t="s">
        <v>81</v>
      </c>
      <c r="AY143" s="18" t="s">
        <v>121</v>
      </c>
      <c r="BE143" s="187">
        <f>IF(N143="základní",J143,0)</f>
        <v>0</v>
      </c>
      <c r="BF143" s="187">
        <f>IF(N143="snížená",J143,0)</f>
        <v>0</v>
      </c>
      <c r="BG143" s="187">
        <f>IF(N143="zákl. přenesená",J143,0)</f>
        <v>0</v>
      </c>
      <c r="BH143" s="187">
        <f>IF(N143="sníž. přenesená",J143,0)</f>
        <v>0</v>
      </c>
      <c r="BI143" s="187">
        <f>IF(N143="nulová",J143,0)</f>
        <v>0</v>
      </c>
      <c r="BJ143" s="18" t="s">
        <v>79</v>
      </c>
      <c r="BK143" s="187">
        <f>ROUND(I143*H143,2)</f>
        <v>0</v>
      </c>
      <c r="BL143" s="18" t="s">
        <v>136</v>
      </c>
      <c r="BM143" s="186" t="s">
        <v>556</v>
      </c>
    </row>
    <row r="144" spans="1:65" s="2" customFormat="1" ht="49.15" customHeight="1">
      <c r="A144" s="35"/>
      <c r="B144" s="36"/>
      <c r="C144" s="174" t="s">
        <v>266</v>
      </c>
      <c r="D144" s="174" t="s">
        <v>124</v>
      </c>
      <c r="E144" s="176" t="s">
        <v>226</v>
      </c>
      <c r="F144" s="177" t="s">
        <v>227</v>
      </c>
      <c r="G144" s="178" t="s">
        <v>215</v>
      </c>
      <c r="H144" s="179">
        <v>16.399999999999999</v>
      </c>
      <c r="I144" s="180"/>
      <c r="J144" s="181">
        <f>ROUND(I144*H144,2)</f>
        <v>0</v>
      </c>
      <c r="K144" s="177" t="s">
        <v>128</v>
      </c>
      <c r="L144" s="40"/>
      <c r="M144" s="182" t="s">
        <v>19</v>
      </c>
      <c r="N144" s="183" t="s">
        <v>42</v>
      </c>
      <c r="O144" s="65"/>
      <c r="P144" s="184">
        <f>O144*H144</f>
        <v>0</v>
      </c>
      <c r="Q144" s="184">
        <v>0</v>
      </c>
      <c r="R144" s="184">
        <f>Q144*H144</f>
        <v>0</v>
      </c>
      <c r="S144" s="184">
        <v>0</v>
      </c>
      <c r="T144" s="185">
        <f>S144*H144</f>
        <v>0</v>
      </c>
      <c r="U144" s="35"/>
      <c r="V144" s="35"/>
      <c r="W144" s="35"/>
      <c r="X144" s="35"/>
      <c r="Y144" s="35"/>
      <c r="Z144" s="35"/>
      <c r="AA144" s="35"/>
      <c r="AB144" s="35"/>
      <c r="AC144" s="35"/>
      <c r="AD144" s="35"/>
      <c r="AE144" s="35"/>
      <c r="AR144" s="186" t="s">
        <v>136</v>
      </c>
      <c r="AT144" s="186" t="s">
        <v>124</v>
      </c>
      <c r="AU144" s="186" t="s">
        <v>81</v>
      </c>
      <c r="AY144" s="18" t="s">
        <v>121</v>
      </c>
      <c r="BE144" s="187">
        <f>IF(N144="základní",J144,0)</f>
        <v>0</v>
      </c>
      <c r="BF144" s="187">
        <f>IF(N144="snížená",J144,0)</f>
        <v>0</v>
      </c>
      <c r="BG144" s="187">
        <f>IF(N144="zákl. přenesená",J144,0)</f>
        <v>0</v>
      </c>
      <c r="BH144" s="187">
        <f>IF(N144="sníž. přenesená",J144,0)</f>
        <v>0</v>
      </c>
      <c r="BI144" s="187">
        <f>IF(N144="nulová",J144,0)</f>
        <v>0</v>
      </c>
      <c r="BJ144" s="18" t="s">
        <v>79</v>
      </c>
      <c r="BK144" s="187">
        <f>ROUND(I144*H144,2)</f>
        <v>0</v>
      </c>
      <c r="BL144" s="18" t="s">
        <v>136</v>
      </c>
      <c r="BM144" s="186" t="s">
        <v>557</v>
      </c>
    </row>
    <row r="145" spans="1:65" s="2" customFormat="1" ht="16.5" customHeight="1">
      <c r="A145" s="35"/>
      <c r="B145" s="36"/>
      <c r="C145" s="200" t="s">
        <v>270</v>
      </c>
      <c r="D145" s="200" t="s">
        <v>161</v>
      </c>
      <c r="E145" s="201" t="s">
        <v>558</v>
      </c>
      <c r="F145" s="202" t="s">
        <v>559</v>
      </c>
      <c r="G145" s="203" t="s">
        <v>215</v>
      </c>
      <c r="H145" s="204">
        <v>8.1999999999999993</v>
      </c>
      <c r="I145" s="205"/>
      <c r="J145" s="206">
        <f>ROUND(I145*H145,2)</f>
        <v>0</v>
      </c>
      <c r="K145" s="202" t="s">
        <v>128</v>
      </c>
      <c r="L145" s="207"/>
      <c r="M145" s="208" t="s">
        <v>19</v>
      </c>
      <c r="N145" s="209" t="s">
        <v>42</v>
      </c>
      <c r="O145" s="65"/>
      <c r="P145" s="184">
        <f>O145*H145</f>
        <v>0</v>
      </c>
      <c r="Q145" s="184">
        <v>6.4979999999999996E-2</v>
      </c>
      <c r="R145" s="184">
        <f>Q145*H145</f>
        <v>0.53283599999999998</v>
      </c>
      <c r="S145" s="184">
        <v>0</v>
      </c>
      <c r="T145" s="185">
        <f>S145*H145</f>
        <v>0</v>
      </c>
      <c r="U145" s="35"/>
      <c r="V145" s="35"/>
      <c r="W145" s="35"/>
      <c r="X145" s="35"/>
      <c r="Y145" s="35"/>
      <c r="Z145" s="35"/>
      <c r="AA145" s="35"/>
      <c r="AB145" s="35"/>
      <c r="AC145" s="35"/>
      <c r="AD145" s="35"/>
      <c r="AE145" s="35"/>
      <c r="AR145" s="186" t="s">
        <v>160</v>
      </c>
      <c r="AT145" s="186" t="s">
        <v>161</v>
      </c>
      <c r="AU145" s="186" t="s">
        <v>81</v>
      </c>
      <c r="AY145" s="18" t="s">
        <v>121</v>
      </c>
      <c r="BE145" s="187">
        <f>IF(N145="základní",J145,0)</f>
        <v>0</v>
      </c>
      <c r="BF145" s="187">
        <f>IF(N145="snížená",J145,0)</f>
        <v>0</v>
      </c>
      <c r="BG145" s="187">
        <f>IF(N145="zákl. přenesená",J145,0)</f>
        <v>0</v>
      </c>
      <c r="BH145" s="187">
        <f>IF(N145="sníž. přenesená",J145,0)</f>
        <v>0</v>
      </c>
      <c r="BI145" s="187">
        <f>IF(N145="nulová",J145,0)</f>
        <v>0</v>
      </c>
      <c r="BJ145" s="18" t="s">
        <v>79</v>
      </c>
      <c r="BK145" s="187">
        <f>ROUND(I145*H145,2)</f>
        <v>0</v>
      </c>
      <c r="BL145" s="18" t="s">
        <v>136</v>
      </c>
      <c r="BM145" s="186" t="s">
        <v>560</v>
      </c>
    </row>
    <row r="146" spans="1:65" s="13" customFormat="1" ht="11.25">
      <c r="B146" s="188"/>
      <c r="C146" s="189"/>
      <c r="D146" s="190" t="s">
        <v>131</v>
      </c>
      <c r="E146" s="191" t="s">
        <v>19</v>
      </c>
      <c r="F146" s="192" t="s">
        <v>561</v>
      </c>
      <c r="G146" s="189"/>
      <c r="H146" s="193">
        <v>8.1999999999999993</v>
      </c>
      <c r="I146" s="194"/>
      <c r="J146" s="189"/>
      <c r="K146" s="189"/>
      <c r="L146" s="195"/>
      <c r="M146" s="196"/>
      <c r="N146" s="197"/>
      <c r="O146" s="197"/>
      <c r="P146" s="197"/>
      <c r="Q146" s="197"/>
      <c r="R146" s="197"/>
      <c r="S146" s="197"/>
      <c r="T146" s="198"/>
      <c r="AT146" s="199" t="s">
        <v>131</v>
      </c>
      <c r="AU146" s="199" t="s">
        <v>81</v>
      </c>
      <c r="AV146" s="13" t="s">
        <v>81</v>
      </c>
      <c r="AW146" s="13" t="s">
        <v>32</v>
      </c>
      <c r="AX146" s="13" t="s">
        <v>79</v>
      </c>
      <c r="AY146" s="199" t="s">
        <v>121</v>
      </c>
    </row>
    <row r="147" spans="1:65" s="2" customFormat="1" ht="16.5" customHeight="1">
      <c r="A147" s="35"/>
      <c r="B147" s="36"/>
      <c r="C147" s="200" t="s">
        <v>275</v>
      </c>
      <c r="D147" s="200" t="s">
        <v>161</v>
      </c>
      <c r="E147" s="201" t="s">
        <v>562</v>
      </c>
      <c r="F147" s="202" t="s">
        <v>563</v>
      </c>
      <c r="G147" s="203" t="s">
        <v>215</v>
      </c>
      <c r="H147" s="204">
        <v>8.1999999999999993</v>
      </c>
      <c r="I147" s="205"/>
      <c r="J147" s="206">
        <f>ROUND(I147*H147,2)</f>
        <v>0</v>
      </c>
      <c r="K147" s="202" t="s">
        <v>128</v>
      </c>
      <c r="L147" s="207"/>
      <c r="M147" s="208" t="s">
        <v>19</v>
      </c>
      <c r="N147" s="209" t="s">
        <v>42</v>
      </c>
      <c r="O147" s="65"/>
      <c r="P147" s="184">
        <f>O147*H147</f>
        <v>0</v>
      </c>
      <c r="Q147" s="184">
        <v>6.4979999999999996E-2</v>
      </c>
      <c r="R147" s="184">
        <f>Q147*H147</f>
        <v>0.53283599999999998</v>
      </c>
      <c r="S147" s="184">
        <v>0</v>
      </c>
      <c r="T147" s="185">
        <f>S147*H147</f>
        <v>0</v>
      </c>
      <c r="U147" s="35"/>
      <c r="V147" s="35"/>
      <c r="W147" s="35"/>
      <c r="X147" s="35"/>
      <c r="Y147" s="35"/>
      <c r="Z147" s="35"/>
      <c r="AA147" s="35"/>
      <c r="AB147" s="35"/>
      <c r="AC147" s="35"/>
      <c r="AD147" s="35"/>
      <c r="AE147" s="35"/>
      <c r="AR147" s="186" t="s">
        <v>160</v>
      </c>
      <c r="AT147" s="186" t="s">
        <v>161</v>
      </c>
      <c r="AU147" s="186" t="s">
        <v>81</v>
      </c>
      <c r="AY147" s="18" t="s">
        <v>121</v>
      </c>
      <c r="BE147" s="187">
        <f>IF(N147="základní",J147,0)</f>
        <v>0</v>
      </c>
      <c r="BF147" s="187">
        <f>IF(N147="snížená",J147,0)</f>
        <v>0</v>
      </c>
      <c r="BG147" s="187">
        <f>IF(N147="zákl. přenesená",J147,0)</f>
        <v>0</v>
      </c>
      <c r="BH147" s="187">
        <f>IF(N147="sníž. přenesená",J147,0)</f>
        <v>0</v>
      </c>
      <c r="BI147" s="187">
        <f>IF(N147="nulová",J147,0)</f>
        <v>0</v>
      </c>
      <c r="BJ147" s="18" t="s">
        <v>79</v>
      </c>
      <c r="BK147" s="187">
        <f>ROUND(I147*H147,2)</f>
        <v>0</v>
      </c>
      <c r="BL147" s="18" t="s">
        <v>136</v>
      </c>
      <c r="BM147" s="186" t="s">
        <v>564</v>
      </c>
    </row>
    <row r="148" spans="1:65" s="13" customFormat="1" ht="11.25">
      <c r="B148" s="188"/>
      <c r="C148" s="189"/>
      <c r="D148" s="190" t="s">
        <v>131</v>
      </c>
      <c r="E148" s="191" t="s">
        <v>19</v>
      </c>
      <c r="F148" s="192" t="s">
        <v>561</v>
      </c>
      <c r="G148" s="189"/>
      <c r="H148" s="193">
        <v>8.1999999999999993</v>
      </c>
      <c r="I148" s="194"/>
      <c r="J148" s="189"/>
      <c r="K148" s="189"/>
      <c r="L148" s="195"/>
      <c r="M148" s="196"/>
      <c r="N148" s="197"/>
      <c r="O148" s="197"/>
      <c r="P148" s="197"/>
      <c r="Q148" s="197"/>
      <c r="R148" s="197"/>
      <c r="S148" s="197"/>
      <c r="T148" s="198"/>
      <c r="AT148" s="199" t="s">
        <v>131</v>
      </c>
      <c r="AU148" s="199" t="s">
        <v>81</v>
      </c>
      <c r="AV148" s="13" t="s">
        <v>81</v>
      </c>
      <c r="AW148" s="13" t="s">
        <v>32</v>
      </c>
      <c r="AX148" s="13" t="s">
        <v>79</v>
      </c>
      <c r="AY148" s="199" t="s">
        <v>121</v>
      </c>
    </row>
    <row r="149" spans="1:65" s="2" customFormat="1" ht="24.2" customHeight="1">
      <c r="A149" s="35"/>
      <c r="B149" s="36"/>
      <c r="C149" s="174" t="s">
        <v>280</v>
      </c>
      <c r="D149" s="174" t="s">
        <v>124</v>
      </c>
      <c r="E149" s="176" t="s">
        <v>146</v>
      </c>
      <c r="F149" s="177" t="s">
        <v>147</v>
      </c>
      <c r="G149" s="178" t="s">
        <v>135</v>
      </c>
      <c r="H149" s="179">
        <v>4</v>
      </c>
      <c r="I149" s="180"/>
      <c r="J149" s="181">
        <f>ROUND(I149*H149,2)</f>
        <v>0</v>
      </c>
      <c r="K149" s="177" t="s">
        <v>128</v>
      </c>
      <c r="L149" s="40"/>
      <c r="M149" s="182" t="s">
        <v>19</v>
      </c>
      <c r="N149" s="183" t="s">
        <v>42</v>
      </c>
      <c r="O149" s="65"/>
      <c r="P149" s="184">
        <f>O149*H149</f>
        <v>0</v>
      </c>
      <c r="Q149" s="184">
        <v>0</v>
      </c>
      <c r="R149" s="184">
        <f>Q149*H149</f>
        <v>0</v>
      </c>
      <c r="S149" s="184">
        <v>0</v>
      </c>
      <c r="T149" s="185">
        <f>S149*H149</f>
        <v>0</v>
      </c>
      <c r="U149" s="35"/>
      <c r="V149" s="35"/>
      <c r="W149" s="35"/>
      <c r="X149" s="35"/>
      <c r="Y149" s="35"/>
      <c r="Z149" s="35"/>
      <c r="AA149" s="35"/>
      <c r="AB149" s="35"/>
      <c r="AC149" s="35"/>
      <c r="AD149" s="35"/>
      <c r="AE149" s="35"/>
      <c r="AR149" s="186" t="s">
        <v>136</v>
      </c>
      <c r="AT149" s="186" t="s">
        <v>124</v>
      </c>
      <c r="AU149" s="186" t="s">
        <v>81</v>
      </c>
      <c r="AY149" s="18" t="s">
        <v>121</v>
      </c>
      <c r="BE149" s="187">
        <f>IF(N149="základní",J149,0)</f>
        <v>0</v>
      </c>
      <c r="BF149" s="187">
        <f>IF(N149="snížená",J149,0)</f>
        <v>0</v>
      </c>
      <c r="BG149" s="187">
        <f>IF(N149="zákl. přenesená",J149,0)</f>
        <v>0</v>
      </c>
      <c r="BH149" s="187">
        <f>IF(N149="sníž. přenesená",J149,0)</f>
        <v>0</v>
      </c>
      <c r="BI149" s="187">
        <f>IF(N149="nulová",J149,0)</f>
        <v>0</v>
      </c>
      <c r="BJ149" s="18" t="s">
        <v>79</v>
      </c>
      <c r="BK149" s="187">
        <f>ROUND(I149*H149,2)</f>
        <v>0</v>
      </c>
      <c r="BL149" s="18" t="s">
        <v>136</v>
      </c>
      <c r="BM149" s="186" t="s">
        <v>565</v>
      </c>
    </row>
    <row r="150" spans="1:65" s="2" customFormat="1" ht="49.15" customHeight="1">
      <c r="A150" s="35"/>
      <c r="B150" s="36"/>
      <c r="C150" s="174" t="s">
        <v>285</v>
      </c>
      <c r="D150" s="174" t="s">
        <v>124</v>
      </c>
      <c r="E150" s="176" t="s">
        <v>267</v>
      </c>
      <c r="F150" s="177" t="s">
        <v>268</v>
      </c>
      <c r="G150" s="178" t="s">
        <v>255</v>
      </c>
      <c r="H150" s="179">
        <v>4</v>
      </c>
      <c r="I150" s="180"/>
      <c r="J150" s="181">
        <f>ROUND(I150*H150,2)</f>
        <v>0</v>
      </c>
      <c r="K150" s="177" t="s">
        <v>128</v>
      </c>
      <c r="L150" s="40"/>
      <c r="M150" s="182" t="s">
        <v>19</v>
      </c>
      <c r="N150" s="183" t="s">
        <v>42</v>
      </c>
      <c r="O150" s="65"/>
      <c r="P150" s="184">
        <f>O150*H150</f>
        <v>0</v>
      </c>
      <c r="Q150" s="184">
        <v>0</v>
      </c>
      <c r="R150" s="184">
        <f>Q150*H150</f>
        <v>0</v>
      </c>
      <c r="S150" s="184">
        <v>0</v>
      </c>
      <c r="T150" s="185">
        <f>S150*H150</f>
        <v>0</v>
      </c>
      <c r="U150" s="35"/>
      <c r="V150" s="35"/>
      <c r="W150" s="35"/>
      <c r="X150" s="35"/>
      <c r="Y150" s="35"/>
      <c r="Z150" s="35"/>
      <c r="AA150" s="35"/>
      <c r="AB150" s="35"/>
      <c r="AC150" s="35"/>
      <c r="AD150" s="35"/>
      <c r="AE150" s="35"/>
      <c r="AR150" s="186" t="s">
        <v>136</v>
      </c>
      <c r="AT150" s="186" t="s">
        <v>124</v>
      </c>
      <c r="AU150" s="186" t="s">
        <v>81</v>
      </c>
      <c r="AY150" s="18" t="s">
        <v>121</v>
      </c>
      <c r="BE150" s="187">
        <f>IF(N150="základní",J150,0)</f>
        <v>0</v>
      </c>
      <c r="BF150" s="187">
        <f>IF(N150="snížená",J150,0)</f>
        <v>0</v>
      </c>
      <c r="BG150" s="187">
        <f>IF(N150="zákl. přenesená",J150,0)</f>
        <v>0</v>
      </c>
      <c r="BH150" s="187">
        <f>IF(N150="sníž. přenesená",J150,0)</f>
        <v>0</v>
      </c>
      <c r="BI150" s="187">
        <f>IF(N150="nulová",J150,0)</f>
        <v>0</v>
      </c>
      <c r="BJ150" s="18" t="s">
        <v>79</v>
      </c>
      <c r="BK150" s="187">
        <f>ROUND(I150*H150,2)</f>
        <v>0</v>
      </c>
      <c r="BL150" s="18" t="s">
        <v>136</v>
      </c>
      <c r="BM150" s="186" t="s">
        <v>566</v>
      </c>
    </row>
    <row r="151" spans="1:65" s="2" customFormat="1" ht="55.5" customHeight="1">
      <c r="A151" s="35"/>
      <c r="B151" s="36"/>
      <c r="C151" s="174" t="s">
        <v>292</v>
      </c>
      <c r="D151" s="174" t="s">
        <v>124</v>
      </c>
      <c r="E151" s="176" t="s">
        <v>262</v>
      </c>
      <c r="F151" s="177" t="s">
        <v>263</v>
      </c>
      <c r="G151" s="178" t="s">
        <v>215</v>
      </c>
      <c r="H151" s="179">
        <v>100</v>
      </c>
      <c r="I151" s="180"/>
      <c r="J151" s="181">
        <f>ROUND(I151*H151,2)</f>
        <v>0</v>
      </c>
      <c r="K151" s="177" t="s">
        <v>128</v>
      </c>
      <c r="L151" s="40"/>
      <c r="M151" s="182" t="s">
        <v>19</v>
      </c>
      <c r="N151" s="183" t="s">
        <v>42</v>
      </c>
      <c r="O151" s="65"/>
      <c r="P151" s="184">
        <f>O151*H151</f>
        <v>0</v>
      </c>
      <c r="Q151" s="184">
        <v>0</v>
      </c>
      <c r="R151" s="184">
        <f>Q151*H151</f>
        <v>0</v>
      </c>
      <c r="S151" s="184">
        <v>0</v>
      </c>
      <c r="T151" s="185">
        <f>S151*H151</f>
        <v>0</v>
      </c>
      <c r="U151" s="35"/>
      <c r="V151" s="35"/>
      <c r="W151" s="35"/>
      <c r="X151" s="35"/>
      <c r="Y151" s="35"/>
      <c r="Z151" s="35"/>
      <c r="AA151" s="35"/>
      <c r="AB151" s="35"/>
      <c r="AC151" s="35"/>
      <c r="AD151" s="35"/>
      <c r="AE151" s="35"/>
      <c r="AR151" s="186" t="s">
        <v>136</v>
      </c>
      <c r="AT151" s="186" t="s">
        <v>124</v>
      </c>
      <c r="AU151" s="186" t="s">
        <v>81</v>
      </c>
      <c r="AY151" s="18" t="s">
        <v>121</v>
      </c>
      <c r="BE151" s="187">
        <f>IF(N151="základní",J151,0)</f>
        <v>0</v>
      </c>
      <c r="BF151" s="187">
        <f>IF(N151="snížená",J151,0)</f>
        <v>0</v>
      </c>
      <c r="BG151" s="187">
        <f>IF(N151="zákl. přenesená",J151,0)</f>
        <v>0</v>
      </c>
      <c r="BH151" s="187">
        <f>IF(N151="sníž. přenesená",J151,0)</f>
        <v>0</v>
      </c>
      <c r="BI151" s="187">
        <f>IF(N151="nulová",J151,0)</f>
        <v>0</v>
      </c>
      <c r="BJ151" s="18" t="s">
        <v>79</v>
      </c>
      <c r="BK151" s="187">
        <f>ROUND(I151*H151,2)</f>
        <v>0</v>
      </c>
      <c r="BL151" s="18" t="s">
        <v>136</v>
      </c>
      <c r="BM151" s="186" t="s">
        <v>567</v>
      </c>
    </row>
    <row r="152" spans="1:65" s="13" customFormat="1" ht="11.25">
      <c r="B152" s="188"/>
      <c r="C152" s="189"/>
      <c r="D152" s="190" t="s">
        <v>131</v>
      </c>
      <c r="E152" s="191" t="s">
        <v>19</v>
      </c>
      <c r="F152" s="192" t="s">
        <v>568</v>
      </c>
      <c r="G152" s="189"/>
      <c r="H152" s="193">
        <v>100</v>
      </c>
      <c r="I152" s="194"/>
      <c r="J152" s="189"/>
      <c r="K152" s="189"/>
      <c r="L152" s="195"/>
      <c r="M152" s="196"/>
      <c r="N152" s="197"/>
      <c r="O152" s="197"/>
      <c r="P152" s="197"/>
      <c r="Q152" s="197"/>
      <c r="R152" s="197"/>
      <c r="S152" s="197"/>
      <c r="T152" s="198"/>
      <c r="AT152" s="199" t="s">
        <v>131</v>
      </c>
      <c r="AU152" s="199" t="s">
        <v>81</v>
      </c>
      <c r="AV152" s="13" t="s">
        <v>81</v>
      </c>
      <c r="AW152" s="13" t="s">
        <v>32</v>
      </c>
      <c r="AX152" s="13" t="s">
        <v>79</v>
      </c>
      <c r="AY152" s="199" t="s">
        <v>121</v>
      </c>
    </row>
    <row r="153" spans="1:65" s="2" customFormat="1" ht="66.75" customHeight="1">
      <c r="A153" s="35"/>
      <c r="B153" s="36"/>
      <c r="C153" s="174" t="s">
        <v>297</v>
      </c>
      <c r="D153" s="174" t="s">
        <v>124</v>
      </c>
      <c r="E153" s="176" t="s">
        <v>569</v>
      </c>
      <c r="F153" s="177" t="s">
        <v>570</v>
      </c>
      <c r="G153" s="178" t="s">
        <v>191</v>
      </c>
      <c r="H153" s="179">
        <v>174.6</v>
      </c>
      <c r="I153" s="180"/>
      <c r="J153" s="181">
        <f>ROUND(I153*H153,2)</f>
        <v>0</v>
      </c>
      <c r="K153" s="177" t="s">
        <v>128</v>
      </c>
      <c r="L153" s="40"/>
      <c r="M153" s="182" t="s">
        <v>19</v>
      </c>
      <c r="N153" s="183" t="s">
        <v>42</v>
      </c>
      <c r="O153" s="65"/>
      <c r="P153" s="184">
        <f>O153*H153</f>
        <v>0</v>
      </c>
      <c r="Q153" s="184">
        <v>0</v>
      </c>
      <c r="R153" s="184">
        <f>Q153*H153</f>
        <v>0</v>
      </c>
      <c r="S153" s="184">
        <v>0</v>
      </c>
      <c r="T153" s="185">
        <f>S153*H153</f>
        <v>0</v>
      </c>
      <c r="U153" s="35"/>
      <c r="V153" s="35"/>
      <c r="W153" s="35"/>
      <c r="X153" s="35"/>
      <c r="Y153" s="35"/>
      <c r="Z153" s="35"/>
      <c r="AA153" s="35"/>
      <c r="AB153" s="35"/>
      <c r="AC153" s="35"/>
      <c r="AD153" s="35"/>
      <c r="AE153" s="35"/>
      <c r="AR153" s="186" t="s">
        <v>136</v>
      </c>
      <c r="AT153" s="186" t="s">
        <v>124</v>
      </c>
      <c r="AU153" s="186" t="s">
        <v>81</v>
      </c>
      <c r="AY153" s="18" t="s">
        <v>121</v>
      </c>
      <c r="BE153" s="187">
        <f>IF(N153="základní",J153,0)</f>
        <v>0</v>
      </c>
      <c r="BF153" s="187">
        <f>IF(N153="snížená",J153,0)</f>
        <v>0</v>
      </c>
      <c r="BG153" s="187">
        <f>IF(N153="zákl. přenesená",J153,0)</f>
        <v>0</v>
      </c>
      <c r="BH153" s="187">
        <f>IF(N153="sníž. přenesená",J153,0)</f>
        <v>0</v>
      </c>
      <c r="BI153" s="187">
        <f>IF(N153="nulová",J153,0)</f>
        <v>0</v>
      </c>
      <c r="BJ153" s="18" t="s">
        <v>79</v>
      </c>
      <c r="BK153" s="187">
        <f>ROUND(I153*H153,2)</f>
        <v>0</v>
      </c>
      <c r="BL153" s="18" t="s">
        <v>136</v>
      </c>
      <c r="BM153" s="186" t="s">
        <v>571</v>
      </c>
    </row>
    <row r="154" spans="1:65" s="13" customFormat="1" ht="11.25">
      <c r="B154" s="188"/>
      <c r="C154" s="189"/>
      <c r="D154" s="190" t="s">
        <v>131</v>
      </c>
      <c r="E154" s="191" t="s">
        <v>19</v>
      </c>
      <c r="F154" s="192" t="s">
        <v>572</v>
      </c>
      <c r="G154" s="189"/>
      <c r="H154" s="193">
        <v>63</v>
      </c>
      <c r="I154" s="194"/>
      <c r="J154" s="189"/>
      <c r="K154" s="189"/>
      <c r="L154" s="195"/>
      <c r="M154" s="196"/>
      <c r="N154" s="197"/>
      <c r="O154" s="197"/>
      <c r="P154" s="197"/>
      <c r="Q154" s="197"/>
      <c r="R154" s="197"/>
      <c r="S154" s="197"/>
      <c r="T154" s="198"/>
      <c r="AT154" s="199" t="s">
        <v>131</v>
      </c>
      <c r="AU154" s="199" t="s">
        <v>81</v>
      </c>
      <c r="AV154" s="13" t="s">
        <v>81</v>
      </c>
      <c r="AW154" s="13" t="s">
        <v>32</v>
      </c>
      <c r="AX154" s="13" t="s">
        <v>71</v>
      </c>
      <c r="AY154" s="199" t="s">
        <v>121</v>
      </c>
    </row>
    <row r="155" spans="1:65" s="13" customFormat="1" ht="11.25">
      <c r="B155" s="188"/>
      <c r="C155" s="189"/>
      <c r="D155" s="190" t="s">
        <v>131</v>
      </c>
      <c r="E155" s="191" t="s">
        <v>19</v>
      </c>
      <c r="F155" s="192" t="s">
        <v>573</v>
      </c>
      <c r="G155" s="189"/>
      <c r="H155" s="193">
        <v>63</v>
      </c>
      <c r="I155" s="194"/>
      <c r="J155" s="189"/>
      <c r="K155" s="189"/>
      <c r="L155" s="195"/>
      <c r="M155" s="196"/>
      <c r="N155" s="197"/>
      <c r="O155" s="197"/>
      <c r="P155" s="197"/>
      <c r="Q155" s="197"/>
      <c r="R155" s="197"/>
      <c r="S155" s="197"/>
      <c r="T155" s="198"/>
      <c r="AT155" s="199" t="s">
        <v>131</v>
      </c>
      <c r="AU155" s="199" t="s">
        <v>81</v>
      </c>
      <c r="AV155" s="13" t="s">
        <v>81</v>
      </c>
      <c r="AW155" s="13" t="s">
        <v>32</v>
      </c>
      <c r="AX155" s="13" t="s">
        <v>71</v>
      </c>
      <c r="AY155" s="199" t="s">
        <v>121</v>
      </c>
    </row>
    <row r="156" spans="1:65" s="13" customFormat="1" ht="11.25">
      <c r="B156" s="188"/>
      <c r="C156" s="189"/>
      <c r="D156" s="190" t="s">
        <v>131</v>
      </c>
      <c r="E156" s="191" t="s">
        <v>19</v>
      </c>
      <c r="F156" s="192" t="s">
        <v>574</v>
      </c>
      <c r="G156" s="189"/>
      <c r="H156" s="193">
        <v>16.2</v>
      </c>
      <c r="I156" s="194"/>
      <c r="J156" s="189"/>
      <c r="K156" s="189"/>
      <c r="L156" s="195"/>
      <c r="M156" s="196"/>
      <c r="N156" s="197"/>
      <c r="O156" s="197"/>
      <c r="P156" s="197"/>
      <c r="Q156" s="197"/>
      <c r="R156" s="197"/>
      <c r="S156" s="197"/>
      <c r="T156" s="198"/>
      <c r="AT156" s="199" t="s">
        <v>131</v>
      </c>
      <c r="AU156" s="199" t="s">
        <v>81</v>
      </c>
      <c r="AV156" s="13" t="s">
        <v>81</v>
      </c>
      <c r="AW156" s="13" t="s">
        <v>32</v>
      </c>
      <c r="AX156" s="13" t="s">
        <v>71</v>
      </c>
      <c r="AY156" s="199" t="s">
        <v>121</v>
      </c>
    </row>
    <row r="157" spans="1:65" s="13" customFormat="1" ht="11.25">
      <c r="B157" s="188"/>
      <c r="C157" s="189"/>
      <c r="D157" s="190" t="s">
        <v>131</v>
      </c>
      <c r="E157" s="191" t="s">
        <v>19</v>
      </c>
      <c r="F157" s="192" t="s">
        <v>575</v>
      </c>
      <c r="G157" s="189"/>
      <c r="H157" s="193">
        <v>16.2</v>
      </c>
      <c r="I157" s="194"/>
      <c r="J157" s="189"/>
      <c r="K157" s="189"/>
      <c r="L157" s="195"/>
      <c r="M157" s="196"/>
      <c r="N157" s="197"/>
      <c r="O157" s="197"/>
      <c r="P157" s="197"/>
      <c r="Q157" s="197"/>
      <c r="R157" s="197"/>
      <c r="S157" s="197"/>
      <c r="T157" s="198"/>
      <c r="AT157" s="199" t="s">
        <v>131</v>
      </c>
      <c r="AU157" s="199" t="s">
        <v>81</v>
      </c>
      <c r="AV157" s="13" t="s">
        <v>81</v>
      </c>
      <c r="AW157" s="13" t="s">
        <v>32</v>
      </c>
      <c r="AX157" s="13" t="s">
        <v>71</v>
      </c>
      <c r="AY157" s="199" t="s">
        <v>121</v>
      </c>
    </row>
    <row r="158" spans="1:65" s="13" customFormat="1" ht="11.25">
      <c r="B158" s="188"/>
      <c r="C158" s="189"/>
      <c r="D158" s="190" t="s">
        <v>131</v>
      </c>
      <c r="E158" s="191" t="s">
        <v>19</v>
      </c>
      <c r="F158" s="192" t="s">
        <v>576</v>
      </c>
      <c r="G158" s="189"/>
      <c r="H158" s="193">
        <v>16.2</v>
      </c>
      <c r="I158" s="194"/>
      <c r="J158" s="189"/>
      <c r="K158" s="189"/>
      <c r="L158" s="195"/>
      <c r="M158" s="196"/>
      <c r="N158" s="197"/>
      <c r="O158" s="197"/>
      <c r="P158" s="197"/>
      <c r="Q158" s="197"/>
      <c r="R158" s="197"/>
      <c r="S158" s="197"/>
      <c r="T158" s="198"/>
      <c r="AT158" s="199" t="s">
        <v>131</v>
      </c>
      <c r="AU158" s="199" t="s">
        <v>81</v>
      </c>
      <c r="AV158" s="13" t="s">
        <v>81</v>
      </c>
      <c r="AW158" s="13" t="s">
        <v>32</v>
      </c>
      <c r="AX158" s="13" t="s">
        <v>71</v>
      </c>
      <c r="AY158" s="199" t="s">
        <v>121</v>
      </c>
    </row>
    <row r="159" spans="1:65" s="15" customFormat="1" ht="11.25">
      <c r="B159" s="222"/>
      <c r="C159" s="223"/>
      <c r="D159" s="190" t="s">
        <v>131</v>
      </c>
      <c r="E159" s="224" t="s">
        <v>19</v>
      </c>
      <c r="F159" s="225" t="s">
        <v>197</v>
      </c>
      <c r="G159" s="223"/>
      <c r="H159" s="226">
        <v>174.6</v>
      </c>
      <c r="I159" s="227"/>
      <c r="J159" s="223"/>
      <c r="K159" s="223"/>
      <c r="L159" s="228"/>
      <c r="M159" s="229"/>
      <c r="N159" s="230"/>
      <c r="O159" s="230"/>
      <c r="P159" s="230"/>
      <c r="Q159" s="230"/>
      <c r="R159" s="230"/>
      <c r="S159" s="230"/>
      <c r="T159" s="231"/>
      <c r="AT159" s="232" t="s">
        <v>131</v>
      </c>
      <c r="AU159" s="232" t="s">
        <v>81</v>
      </c>
      <c r="AV159" s="15" t="s">
        <v>136</v>
      </c>
      <c r="AW159" s="15" t="s">
        <v>32</v>
      </c>
      <c r="AX159" s="15" t="s">
        <v>79</v>
      </c>
      <c r="AY159" s="232" t="s">
        <v>121</v>
      </c>
    </row>
    <row r="160" spans="1:65" s="2" customFormat="1" ht="66.75" customHeight="1">
      <c r="A160" s="35"/>
      <c r="B160" s="36"/>
      <c r="C160" s="174" t="s">
        <v>301</v>
      </c>
      <c r="D160" s="233" t="s">
        <v>124</v>
      </c>
      <c r="E160" s="176" t="s">
        <v>577</v>
      </c>
      <c r="F160" s="177" t="s">
        <v>578</v>
      </c>
      <c r="G160" s="178" t="s">
        <v>215</v>
      </c>
      <c r="H160" s="179">
        <v>274.44</v>
      </c>
      <c r="I160" s="180"/>
      <c r="J160" s="181">
        <f>ROUND(I160*H160,2)</f>
        <v>0</v>
      </c>
      <c r="K160" s="177" t="s">
        <v>128</v>
      </c>
      <c r="L160" s="40"/>
      <c r="M160" s="182" t="s">
        <v>19</v>
      </c>
      <c r="N160" s="183" t="s">
        <v>42</v>
      </c>
      <c r="O160" s="65"/>
      <c r="P160" s="184">
        <f>O160*H160</f>
        <v>0</v>
      </c>
      <c r="Q160" s="184">
        <v>0</v>
      </c>
      <c r="R160" s="184">
        <f>Q160*H160</f>
        <v>0</v>
      </c>
      <c r="S160" s="184">
        <v>0</v>
      </c>
      <c r="T160" s="185">
        <f>S160*H160</f>
        <v>0</v>
      </c>
      <c r="U160" s="35"/>
      <c r="V160" s="35"/>
      <c r="W160" s="35"/>
      <c r="X160" s="35"/>
      <c r="Y160" s="35"/>
      <c r="Z160" s="35"/>
      <c r="AA160" s="35"/>
      <c r="AB160" s="35"/>
      <c r="AC160" s="35"/>
      <c r="AD160" s="35"/>
      <c r="AE160" s="35"/>
      <c r="AR160" s="186" t="s">
        <v>136</v>
      </c>
      <c r="AT160" s="186" t="s">
        <v>124</v>
      </c>
      <c r="AU160" s="186" t="s">
        <v>81</v>
      </c>
      <c r="AY160" s="18" t="s">
        <v>121</v>
      </c>
      <c r="BE160" s="187">
        <f>IF(N160="základní",J160,0)</f>
        <v>0</v>
      </c>
      <c r="BF160" s="187">
        <f>IF(N160="snížená",J160,0)</f>
        <v>0</v>
      </c>
      <c r="BG160" s="187">
        <f>IF(N160="zákl. přenesená",J160,0)</f>
        <v>0</v>
      </c>
      <c r="BH160" s="187">
        <f>IF(N160="sníž. přenesená",J160,0)</f>
        <v>0</v>
      </c>
      <c r="BI160" s="187">
        <f>IF(N160="nulová",J160,0)</f>
        <v>0</v>
      </c>
      <c r="BJ160" s="18" t="s">
        <v>79</v>
      </c>
      <c r="BK160" s="187">
        <f>ROUND(I160*H160,2)</f>
        <v>0</v>
      </c>
      <c r="BL160" s="18" t="s">
        <v>136</v>
      </c>
      <c r="BM160" s="186" t="s">
        <v>579</v>
      </c>
    </row>
    <row r="161" spans="1:65" s="13" customFormat="1" ht="11.25">
      <c r="B161" s="188"/>
      <c r="C161" s="189"/>
      <c r="D161" s="190" t="s">
        <v>131</v>
      </c>
      <c r="E161" s="191" t="s">
        <v>19</v>
      </c>
      <c r="F161" s="192" t="s">
        <v>580</v>
      </c>
      <c r="G161" s="189"/>
      <c r="H161" s="193">
        <v>127.22</v>
      </c>
      <c r="I161" s="194"/>
      <c r="J161" s="189"/>
      <c r="K161" s="189"/>
      <c r="L161" s="195"/>
      <c r="M161" s="196"/>
      <c r="N161" s="197"/>
      <c r="O161" s="197"/>
      <c r="P161" s="197"/>
      <c r="Q161" s="197"/>
      <c r="R161" s="197"/>
      <c r="S161" s="197"/>
      <c r="T161" s="198"/>
      <c r="AT161" s="199" t="s">
        <v>131</v>
      </c>
      <c r="AU161" s="199" t="s">
        <v>81</v>
      </c>
      <c r="AV161" s="13" t="s">
        <v>81</v>
      </c>
      <c r="AW161" s="13" t="s">
        <v>32</v>
      </c>
      <c r="AX161" s="13" t="s">
        <v>71</v>
      </c>
      <c r="AY161" s="199" t="s">
        <v>121</v>
      </c>
    </row>
    <row r="162" spans="1:65" s="13" customFormat="1" ht="11.25">
      <c r="B162" s="188"/>
      <c r="C162" s="189"/>
      <c r="D162" s="190" t="s">
        <v>131</v>
      </c>
      <c r="E162" s="191" t="s">
        <v>19</v>
      </c>
      <c r="F162" s="192" t="s">
        <v>581</v>
      </c>
      <c r="G162" s="189"/>
      <c r="H162" s="193">
        <v>127.22</v>
      </c>
      <c r="I162" s="194"/>
      <c r="J162" s="189"/>
      <c r="K162" s="189"/>
      <c r="L162" s="195"/>
      <c r="M162" s="196"/>
      <c r="N162" s="197"/>
      <c r="O162" s="197"/>
      <c r="P162" s="197"/>
      <c r="Q162" s="197"/>
      <c r="R162" s="197"/>
      <c r="S162" s="197"/>
      <c r="T162" s="198"/>
      <c r="AT162" s="199" t="s">
        <v>131</v>
      </c>
      <c r="AU162" s="199" t="s">
        <v>81</v>
      </c>
      <c r="AV162" s="13" t="s">
        <v>81</v>
      </c>
      <c r="AW162" s="13" t="s">
        <v>32</v>
      </c>
      <c r="AX162" s="13" t="s">
        <v>71</v>
      </c>
      <c r="AY162" s="199" t="s">
        <v>121</v>
      </c>
    </row>
    <row r="163" spans="1:65" s="13" customFormat="1" ht="11.25">
      <c r="B163" s="188"/>
      <c r="C163" s="189"/>
      <c r="D163" s="190" t="s">
        <v>131</v>
      </c>
      <c r="E163" s="191" t="s">
        <v>19</v>
      </c>
      <c r="F163" s="192" t="s">
        <v>582</v>
      </c>
      <c r="G163" s="189"/>
      <c r="H163" s="193">
        <v>20</v>
      </c>
      <c r="I163" s="194"/>
      <c r="J163" s="189"/>
      <c r="K163" s="189"/>
      <c r="L163" s="195"/>
      <c r="M163" s="196"/>
      <c r="N163" s="197"/>
      <c r="O163" s="197"/>
      <c r="P163" s="197"/>
      <c r="Q163" s="197"/>
      <c r="R163" s="197"/>
      <c r="S163" s="197"/>
      <c r="T163" s="198"/>
      <c r="AT163" s="199" t="s">
        <v>131</v>
      </c>
      <c r="AU163" s="199" t="s">
        <v>81</v>
      </c>
      <c r="AV163" s="13" t="s">
        <v>81</v>
      </c>
      <c r="AW163" s="13" t="s">
        <v>32</v>
      </c>
      <c r="AX163" s="13" t="s">
        <v>71</v>
      </c>
      <c r="AY163" s="199" t="s">
        <v>121</v>
      </c>
    </row>
    <row r="164" spans="1:65" s="15" customFormat="1" ht="11.25">
      <c r="B164" s="222"/>
      <c r="C164" s="223"/>
      <c r="D164" s="190" t="s">
        <v>131</v>
      </c>
      <c r="E164" s="224" t="s">
        <v>19</v>
      </c>
      <c r="F164" s="225" t="s">
        <v>197</v>
      </c>
      <c r="G164" s="223"/>
      <c r="H164" s="226">
        <v>274.44</v>
      </c>
      <c r="I164" s="227"/>
      <c r="J164" s="223"/>
      <c r="K164" s="223"/>
      <c r="L164" s="228"/>
      <c r="M164" s="229"/>
      <c r="N164" s="230"/>
      <c r="O164" s="230"/>
      <c r="P164" s="230"/>
      <c r="Q164" s="230"/>
      <c r="R164" s="230"/>
      <c r="S164" s="230"/>
      <c r="T164" s="231"/>
      <c r="AT164" s="232" t="s">
        <v>131</v>
      </c>
      <c r="AU164" s="232" t="s">
        <v>81</v>
      </c>
      <c r="AV164" s="15" t="s">
        <v>136</v>
      </c>
      <c r="AW164" s="15" t="s">
        <v>32</v>
      </c>
      <c r="AX164" s="15" t="s">
        <v>79</v>
      </c>
      <c r="AY164" s="232" t="s">
        <v>121</v>
      </c>
    </row>
    <row r="165" spans="1:65" s="2" customFormat="1" ht="37.9" customHeight="1">
      <c r="A165" s="35"/>
      <c r="B165" s="36"/>
      <c r="C165" s="174" t="s">
        <v>308</v>
      </c>
      <c r="D165" s="233" t="s">
        <v>124</v>
      </c>
      <c r="E165" s="176" t="s">
        <v>583</v>
      </c>
      <c r="F165" s="177" t="s">
        <v>584</v>
      </c>
      <c r="G165" s="178" t="s">
        <v>191</v>
      </c>
      <c r="H165" s="179">
        <v>273.60000000000002</v>
      </c>
      <c r="I165" s="180"/>
      <c r="J165" s="181">
        <f>ROUND(I165*H165,2)</f>
        <v>0</v>
      </c>
      <c r="K165" s="177" t="s">
        <v>128</v>
      </c>
      <c r="L165" s="40"/>
      <c r="M165" s="182" t="s">
        <v>19</v>
      </c>
      <c r="N165" s="183" t="s">
        <v>42</v>
      </c>
      <c r="O165" s="65"/>
      <c r="P165" s="184">
        <f>O165*H165</f>
        <v>0</v>
      </c>
      <c r="Q165" s="184">
        <v>0</v>
      </c>
      <c r="R165" s="184">
        <f>Q165*H165</f>
        <v>0</v>
      </c>
      <c r="S165" s="184">
        <v>0</v>
      </c>
      <c r="T165" s="185">
        <f>S165*H165</f>
        <v>0</v>
      </c>
      <c r="U165" s="35"/>
      <c r="V165" s="35"/>
      <c r="W165" s="35"/>
      <c r="X165" s="35"/>
      <c r="Y165" s="35"/>
      <c r="Z165" s="35"/>
      <c r="AA165" s="35"/>
      <c r="AB165" s="35"/>
      <c r="AC165" s="35"/>
      <c r="AD165" s="35"/>
      <c r="AE165" s="35"/>
      <c r="AR165" s="186" t="s">
        <v>136</v>
      </c>
      <c r="AT165" s="186" t="s">
        <v>124</v>
      </c>
      <c r="AU165" s="186" t="s">
        <v>81</v>
      </c>
      <c r="AY165" s="18" t="s">
        <v>121</v>
      </c>
      <c r="BE165" s="187">
        <f>IF(N165="základní",J165,0)</f>
        <v>0</v>
      </c>
      <c r="BF165" s="187">
        <f>IF(N165="snížená",J165,0)</f>
        <v>0</v>
      </c>
      <c r="BG165" s="187">
        <f>IF(N165="zákl. přenesená",J165,0)</f>
        <v>0</v>
      </c>
      <c r="BH165" s="187">
        <f>IF(N165="sníž. přenesená",J165,0)</f>
        <v>0</v>
      </c>
      <c r="BI165" s="187">
        <f>IF(N165="nulová",J165,0)</f>
        <v>0</v>
      </c>
      <c r="BJ165" s="18" t="s">
        <v>79</v>
      </c>
      <c r="BK165" s="187">
        <f>ROUND(I165*H165,2)</f>
        <v>0</v>
      </c>
      <c r="BL165" s="18" t="s">
        <v>136</v>
      </c>
      <c r="BM165" s="186" t="s">
        <v>585</v>
      </c>
    </row>
    <row r="166" spans="1:65" s="13" customFormat="1" ht="11.25">
      <c r="B166" s="188"/>
      <c r="C166" s="189"/>
      <c r="D166" s="190" t="s">
        <v>131</v>
      </c>
      <c r="E166" s="191" t="s">
        <v>19</v>
      </c>
      <c r="F166" s="192" t="s">
        <v>586</v>
      </c>
      <c r="G166" s="189"/>
      <c r="H166" s="193">
        <v>99</v>
      </c>
      <c r="I166" s="194"/>
      <c r="J166" s="189"/>
      <c r="K166" s="189"/>
      <c r="L166" s="195"/>
      <c r="M166" s="196"/>
      <c r="N166" s="197"/>
      <c r="O166" s="197"/>
      <c r="P166" s="197"/>
      <c r="Q166" s="197"/>
      <c r="R166" s="197"/>
      <c r="S166" s="197"/>
      <c r="T166" s="198"/>
      <c r="AT166" s="199" t="s">
        <v>131</v>
      </c>
      <c r="AU166" s="199" t="s">
        <v>81</v>
      </c>
      <c r="AV166" s="13" t="s">
        <v>81</v>
      </c>
      <c r="AW166" s="13" t="s">
        <v>32</v>
      </c>
      <c r="AX166" s="13" t="s">
        <v>71</v>
      </c>
      <c r="AY166" s="199" t="s">
        <v>121</v>
      </c>
    </row>
    <row r="167" spans="1:65" s="13" customFormat="1" ht="11.25">
      <c r="B167" s="188"/>
      <c r="C167" s="189"/>
      <c r="D167" s="190" t="s">
        <v>131</v>
      </c>
      <c r="E167" s="191" t="s">
        <v>19</v>
      </c>
      <c r="F167" s="192" t="s">
        <v>587</v>
      </c>
      <c r="G167" s="189"/>
      <c r="H167" s="193">
        <v>174.6</v>
      </c>
      <c r="I167" s="194"/>
      <c r="J167" s="189"/>
      <c r="K167" s="189"/>
      <c r="L167" s="195"/>
      <c r="M167" s="196"/>
      <c r="N167" s="197"/>
      <c r="O167" s="197"/>
      <c r="P167" s="197"/>
      <c r="Q167" s="197"/>
      <c r="R167" s="197"/>
      <c r="S167" s="197"/>
      <c r="T167" s="198"/>
      <c r="AT167" s="199" t="s">
        <v>131</v>
      </c>
      <c r="AU167" s="199" t="s">
        <v>81</v>
      </c>
      <c r="AV167" s="13" t="s">
        <v>81</v>
      </c>
      <c r="AW167" s="13" t="s">
        <v>32</v>
      </c>
      <c r="AX167" s="13" t="s">
        <v>71</v>
      </c>
      <c r="AY167" s="199" t="s">
        <v>121</v>
      </c>
    </row>
    <row r="168" spans="1:65" s="15" customFormat="1" ht="11.25">
      <c r="B168" s="222"/>
      <c r="C168" s="223"/>
      <c r="D168" s="190" t="s">
        <v>131</v>
      </c>
      <c r="E168" s="224" t="s">
        <v>19</v>
      </c>
      <c r="F168" s="225" t="s">
        <v>197</v>
      </c>
      <c r="G168" s="223"/>
      <c r="H168" s="226">
        <v>273.60000000000002</v>
      </c>
      <c r="I168" s="227"/>
      <c r="J168" s="223"/>
      <c r="K168" s="223"/>
      <c r="L168" s="228"/>
      <c r="M168" s="229"/>
      <c r="N168" s="230"/>
      <c r="O168" s="230"/>
      <c r="P168" s="230"/>
      <c r="Q168" s="230"/>
      <c r="R168" s="230"/>
      <c r="S168" s="230"/>
      <c r="T168" s="231"/>
      <c r="AT168" s="232" t="s">
        <v>131</v>
      </c>
      <c r="AU168" s="232" t="s">
        <v>81</v>
      </c>
      <c r="AV168" s="15" t="s">
        <v>136</v>
      </c>
      <c r="AW168" s="15" t="s">
        <v>32</v>
      </c>
      <c r="AX168" s="15" t="s">
        <v>79</v>
      </c>
      <c r="AY168" s="232" t="s">
        <v>121</v>
      </c>
    </row>
    <row r="169" spans="1:65" s="2" customFormat="1" ht="16.5" customHeight="1">
      <c r="A169" s="35"/>
      <c r="B169" s="36"/>
      <c r="C169" s="200" t="s">
        <v>314</v>
      </c>
      <c r="D169" s="200" t="s">
        <v>161</v>
      </c>
      <c r="E169" s="201" t="s">
        <v>199</v>
      </c>
      <c r="F169" s="202" t="s">
        <v>200</v>
      </c>
      <c r="G169" s="203" t="s">
        <v>185</v>
      </c>
      <c r="H169" s="204">
        <v>410.4</v>
      </c>
      <c r="I169" s="205"/>
      <c r="J169" s="206">
        <f>ROUND(I169*H169,2)</f>
        <v>0</v>
      </c>
      <c r="K169" s="202" t="s">
        <v>128</v>
      </c>
      <c r="L169" s="207"/>
      <c r="M169" s="208" t="s">
        <v>19</v>
      </c>
      <c r="N169" s="209" t="s">
        <v>42</v>
      </c>
      <c r="O169" s="65"/>
      <c r="P169" s="184">
        <f>O169*H169</f>
        <v>0</v>
      </c>
      <c r="Q169" s="184">
        <v>1</v>
      </c>
      <c r="R169" s="184">
        <f>Q169*H169</f>
        <v>410.4</v>
      </c>
      <c r="S169" s="184">
        <v>0</v>
      </c>
      <c r="T169" s="185">
        <f>S169*H169</f>
        <v>0</v>
      </c>
      <c r="U169" s="35"/>
      <c r="V169" s="35"/>
      <c r="W169" s="35"/>
      <c r="X169" s="35"/>
      <c r="Y169" s="35"/>
      <c r="Z169" s="35"/>
      <c r="AA169" s="35"/>
      <c r="AB169" s="35"/>
      <c r="AC169" s="35"/>
      <c r="AD169" s="35"/>
      <c r="AE169" s="35"/>
      <c r="AR169" s="186" t="s">
        <v>160</v>
      </c>
      <c r="AT169" s="186" t="s">
        <v>161</v>
      </c>
      <c r="AU169" s="186" t="s">
        <v>81</v>
      </c>
      <c r="AY169" s="18" t="s">
        <v>121</v>
      </c>
      <c r="BE169" s="187">
        <f>IF(N169="základní",J169,0)</f>
        <v>0</v>
      </c>
      <c r="BF169" s="187">
        <f>IF(N169="snížená",J169,0)</f>
        <v>0</v>
      </c>
      <c r="BG169" s="187">
        <f>IF(N169="zákl. přenesená",J169,0)</f>
        <v>0</v>
      </c>
      <c r="BH169" s="187">
        <f>IF(N169="sníž. přenesená",J169,0)</f>
        <v>0</v>
      </c>
      <c r="BI169" s="187">
        <f>IF(N169="nulová",J169,0)</f>
        <v>0</v>
      </c>
      <c r="BJ169" s="18" t="s">
        <v>79</v>
      </c>
      <c r="BK169" s="187">
        <f>ROUND(I169*H169,2)</f>
        <v>0</v>
      </c>
      <c r="BL169" s="18" t="s">
        <v>136</v>
      </c>
      <c r="BM169" s="186" t="s">
        <v>588</v>
      </c>
    </row>
    <row r="170" spans="1:65" s="13" customFormat="1" ht="11.25">
      <c r="B170" s="188"/>
      <c r="C170" s="189"/>
      <c r="D170" s="190" t="s">
        <v>131</v>
      </c>
      <c r="E170" s="191" t="s">
        <v>19</v>
      </c>
      <c r="F170" s="192" t="s">
        <v>589</v>
      </c>
      <c r="G170" s="189"/>
      <c r="H170" s="193">
        <v>410.4</v>
      </c>
      <c r="I170" s="194"/>
      <c r="J170" s="189"/>
      <c r="K170" s="189"/>
      <c r="L170" s="195"/>
      <c r="M170" s="196"/>
      <c r="N170" s="197"/>
      <c r="O170" s="197"/>
      <c r="P170" s="197"/>
      <c r="Q170" s="197"/>
      <c r="R170" s="197"/>
      <c r="S170" s="197"/>
      <c r="T170" s="198"/>
      <c r="AT170" s="199" t="s">
        <v>131</v>
      </c>
      <c r="AU170" s="199" t="s">
        <v>81</v>
      </c>
      <c r="AV170" s="13" t="s">
        <v>81</v>
      </c>
      <c r="AW170" s="13" t="s">
        <v>32</v>
      </c>
      <c r="AX170" s="13" t="s">
        <v>79</v>
      </c>
      <c r="AY170" s="199" t="s">
        <v>121</v>
      </c>
    </row>
    <row r="171" spans="1:65" s="2" customFormat="1" ht="78" customHeight="1">
      <c r="A171" s="35"/>
      <c r="B171" s="36"/>
      <c r="C171" s="174" t="s">
        <v>320</v>
      </c>
      <c r="D171" s="174" t="s">
        <v>124</v>
      </c>
      <c r="E171" s="176" t="s">
        <v>286</v>
      </c>
      <c r="F171" s="177" t="s">
        <v>287</v>
      </c>
      <c r="G171" s="178" t="s">
        <v>185</v>
      </c>
      <c r="H171" s="179">
        <v>410.4</v>
      </c>
      <c r="I171" s="180"/>
      <c r="J171" s="181">
        <f>ROUND(I171*H171,2)</f>
        <v>0</v>
      </c>
      <c r="K171" s="177" t="s">
        <v>128</v>
      </c>
      <c r="L171" s="40"/>
      <c r="M171" s="182" t="s">
        <v>19</v>
      </c>
      <c r="N171" s="183" t="s">
        <v>42</v>
      </c>
      <c r="O171" s="65"/>
      <c r="P171" s="184">
        <f>O171*H171</f>
        <v>0</v>
      </c>
      <c r="Q171" s="184">
        <v>0</v>
      </c>
      <c r="R171" s="184">
        <f>Q171*H171</f>
        <v>0</v>
      </c>
      <c r="S171" s="184">
        <v>0</v>
      </c>
      <c r="T171" s="185">
        <f>S171*H171</f>
        <v>0</v>
      </c>
      <c r="U171" s="35"/>
      <c r="V171" s="35"/>
      <c r="W171" s="35"/>
      <c r="X171" s="35"/>
      <c r="Y171" s="35"/>
      <c r="Z171" s="35"/>
      <c r="AA171" s="35"/>
      <c r="AB171" s="35"/>
      <c r="AC171" s="35"/>
      <c r="AD171" s="35"/>
      <c r="AE171" s="35"/>
      <c r="AR171" s="186" t="s">
        <v>136</v>
      </c>
      <c r="AT171" s="186" t="s">
        <v>124</v>
      </c>
      <c r="AU171" s="186" t="s">
        <v>81</v>
      </c>
      <c r="AY171" s="18" t="s">
        <v>121</v>
      </c>
      <c r="BE171" s="187">
        <f>IF(N171="základní",J171,0)</f>
        <v>0</v>
      </c>
      <c r="BF171" s="187">
        <f>IF(N171="snížená",J171,0)</f>
        <v>0</v>
      </c>
      <c r="BG171" s="187">
        <f>IF(N171="zákl. přenesená",J171,0)</f>
        <v>0</v>
      </c>
      <c r="BH171" s="187">
        <f>IF(N171="sníž. přenesená",J171,0)</f>
        <v>0</v>
      </c>
      <c r="BI171" s="187">
        <f>IF(N171="nulová",J171,0)</f>
        <v>0</v>
      </c>
      <c r="BJ171" s="18" t="s">
        <v>79</v>
      </c>
      <c r="BK171" s="187">
        <f>ROUND(I171*H171,2)</f>
        <v>0</v>
      </c>
      <c r="BL171" s="18" t="s">
        <v>136</v>
      </c>
      <c r="BM171" s="186" t="s">
        <v>590</v>
      </c>
    </row>
    <row r="172" spans="1:65" s="2" customFormat="1" ht="90" customHeight="1">
      <c r="A172" s="35"/>
      <c r="B172" s="36"/>
      <c r="C172" s="174" t="s">
        <v>328</v>
      </c>
      <c r="D172" s="174" t="s">
        <v>124</v>
      </c>
      <c r="E172" s="176" t="s">
        <v>302</v>
      </c>
      <c r="F172" s="177" t="s">
        <v>303</v>
      </c>
      <c r="G172" s="178" t="s">
        <v>185</v>
      </c>
      <c r="H172" s="179">
        <v>1.1060000000000001</v>
      </c>
      <c r="I172" s="180"/>
      <c r="J172" s="181">
        <f>ROUND(I172*H172,2)</f>
        <v>0</v>
      </c>
      <c r="K172" s="177" t="s">
        <v>128</v>
      </c>
      <c r="L172" s="40"/>
      <c r="M172" s="182" t="s">
        <v>19</v>
      </c>
      <c r="N172" s="183" t="s">
        <v>42</v>
      </c>
      <c r="O172" s="65"/>
      <c r="P172" s="184">
        <f>O172*H172</f>
        <v>0</v>
      </c>
      <c r="Q172" s="184">
        <v>0</v>
      </c>
      <c r="R172" s="184">
        <f>Q172*H172</f>
        <v>0</v>
      </c>
      <c r="S172" s="184">
        <v>0</v>
      </c>
      <c r="T172" s="185">
        <f>S172*H172</f>
        <v>0</v>
      </c>
      <c r="U172" s="35"/>
      <c r="V172" s="35"/>
      <c r="W172" s="35"/>
      <c r="X172" s="35"/>
      <c r="Y172" s="35"/>
      <c r="Z172" s="35"/>
      <c r="AA172" s="35"/>
      <c r="AB172" s="35"/>
      <c r="AC172" s="35"/>
      <c r="AD172" s="35"/>
      <c r="AE172" s="35"/>
      <c r="AR172" s="186" t="s">
        <v>136</v>
      </c>
      <c r="AT172" s="186" t="s">
        <v>124</v>
      </c>
      <c r="AU172" s="186" t="s">
        <v>81</v>
      </c>
      <c r="AY172" s="18" t="s">
        <v>121</v>
      </c>
      <c r="BE172" s="187">
        <f>IF(N172="základní",J172,0)</f>
        <v>0</v>
      </c>
      <c r="BF172" s="187">
        <f>IF(N172="snížená",J172,0)</f>
        <v>0</v>
      </c>
      <c r="BG172" s="187">
        <f>IF(N172="zákl. přenesená",J172,0)</f>
        <v>0</v>
      </c>
      <c r="BH172" s="187">
        <f>IF(N172="sníž. přenesená",J172,0)</f>
        <v>0</v>
      </c>
      <c r="BI172" s="187">
        <f>IF(N172="nulová",J172,0)</f>
        <v>0</v>
      </c>
      <c r="BJ172" s="18" t="s">
        <v>79</v>
      </c>
      <c r="BK172" s="187">
        <f>ROUND(I172*H172,2)</f>
        <v>0</v>
      </c>
      <c r="BL172" s="18" t="s">
        <v>136</v>
      </c>
      <c r="BM172" s="186" t="s">
        <v>591</v>
      </c>
    </row>
    <row r="173" spans="1:65" s="13" customFormat="1" ht="11.25">
      <c r="B173" s="188"/>
      <c r="C173" s="189"/>
      <c r="D173" s="190" t="s">
        <v>131</v>
      </c>
      <c r="E173" s="191" t="s">
        <v>19</v>
      </c>
      <c r="F173" s="192" t="s">
        <v>592</v>
      </c>
      <c r="G173" s="189"/>
      <c r="H173" s="193">
        <v>1.1060000000000001</v>
      </c>
      <c r="I173" s="194"/>
      <c r="J173" s="189"/>
      <c r="K173" s="189"/>
      <c r="L173" s="195"/>
      <c r="M173" s="196"/>
      <c r="N173" s="197"/>
      <c r="O173" s="197"/>
      <c r="P173" s="197"/>
      <c r="Q173" s="197"/>
      <c r="R173" s="197"/>
      <c r="S173" s="197"/>
      <c r="T173" s="198"/>
      <c r="AT173" s="199" t="s">
        <v>131</v>
      </c>
      <c r="AU173" s="199" t="s">
        <v>81</v>
      </c>
      <c r="AV173" s="13" t="s">
        <v>81</v>
      </c>
      <c r="AW173" s="13" t="s">
        <v>32</v>
      </c>
      <c r="AX173" s="13" t="s">
        <v>79</v>
      </c>
      <c r="AY173" s="199" t="s">
        <v>121</v>
      </c>
    </row>
    <row r="174" spans="1:65" s="2" customFormat="1" ht="78" customHeight="1">
      <c r="A174" s="35"/>
      <c r="B174" s="36"/>
      <c r="C174" s="174" t="s">
        <v>335</v>
      </c>
      <c r="D174" s="174" t="s">
        <v>124</v>
      </c>
      <c r="E174" s="176" t="s">
        <v>309</v>
      </c>
      <c r="F174" s="177" t="s">
        <v>310</v>
      </c>
      <c r="G174" s="178" t="s">
        <v>185</v>
      </c>
      <c r="H174" s="179">
        <v>7.4999999999999997E-2</v>
      </c>
      <c r="I174" s="180"/>
      <c r="J174" s="181">
        <f>ROUND(I174*H174,2)</f>
        <v>0</v>
      </c>
      <c r="K174" s="177" t="s">
        <v>128</v>
      </c>
      <c r="L174" s="40"/>
      <c r="M174" s="182" t="s">
        <v>19</v>
      </c>
      <c r="N174" s="183" t="s">
        <v>42</v>
      </c>
      <c r="O174" s="65"/>
      <c r="P174" s="184">
        <f>O174*H174</f>
        <v>0</v>
      </c>
      <c r="Q174" s="184">
        <v>0</v>
      </c>
      <c r="R174" s="184">
        <f>Q174*H174</f>
        <v>0</v>
      </c>
      <c r="S174" s="184">
        <v>0</v>
      </c>
      <c r="T174" s="185">
        <f>S174*H174</f>
        <v>0</v>
      </c>
      <c r="U174" s="35"/>
      <c r="V174" s="35"/>
      <c r="W174" s="35"/>
      <c r="X174" s="35"/>
      <c r="Y174" s="35"/>
      <c r="Z174" s="35"/>
      <c r="AA174" s="35"/>
      <c r="AB174" s="35"/>
      <c r="AC174" s="35"/>
      <c r="AD174" s="35"/>
      <c r="AE174" s="35"/>
      <c r="AR174" s="186" t="s">
        <v>136</v>
      </c>
      <c r="AT174" s="186" t="s">
        <v>124</v>
      </c>
      <c r="AU174" s="186" t="s">
        <v>81</v>
      </c>
      <c r="AY174" s="18" t="s">
        <v>121</v>
      </c>
      <c r="BE174" s="187">
        <f>IF(N174="základní",J174,0)</f>
        <v>0</v>
      </c>
      <c r="BF174" s="187">
        <f>IF(N174="snížená",J174,0)</f>
        <v>0</v>
      </c>
      <c r="BG174" s="187">
        <f>IF(N174="zákl. přenesená",J174,0)</f>
        <v>0</v>
      </c>
      <c r="BH174" s="187">
        <f>IF(N174="sníž. přenesená",J174,0)</f>
        <v>0</v>
      </c>
      <c r="BI174" s="187">
        <f>IF(N174="nulová",J174,0)</f>
        <v>0</v>
      </c>
      <c r="BJ174" s="18" t="s">
        <v>79</v>
      </c>
      <c r="BK174" s="187">
        <f>ROUND(I174*H174,2)</f>
        <v>0</v>
      </c>
      <c r="BL174" s="18" t="s">
        <v>136</v>
      </c>
      <c r="BM174" s="186" t="s">
        <v>593</v>
      </c>
    </row>
    <row r="175" spans="1:65" s="13" customFormat="1" ht="11.25">
      <c r="B175" s="188"/>
      <c r="C175" s="189"/>
      <c r="D175" s="190" t="s">
        <v>131</v>
      </c>
      <c r="E175" s="191" t="s">
        <v>19</v>
      </c>
      <c r="F175" s="192" t="s">
        <v>594</v>
      </c>
      <c r="G175" s="189"/>
      <c r="H175" s="193">
        <v>7.4999999999999997E-2</v>
      </c>
      <c r="I175" s="194"/>
      <c r="J175" s="189"/>
      <c r="K175" s="189"/>
      <c r="L175" s="195"/>
      <c r="M175" s="196"/>
      <c r="N175" s="197"/>
      <c r="O175" s="197"/>
      <c r="P175" s="197"/>
      <c r="Q175" s="197"/>
      <c r="R175" s="197"/>
      <c r="S175" s="197"/>
      <c r="T175" s="198"/>
      <c r="AT175" s="199" t="s">
        <v>131</v>
      </c>
      <c r="AU175" s="199" t="s">
        <v>81</v>
      </c>
      <c r="AV175" s="13" t="s">
        <v>81</v>
      </c>
      <c r="AW175" s="13" t="s">
        <v>32</v>
      </c>
      <c r="AX175" s="13" t="s">
        <v>79</v>
      </c>
      <c r="AY175" s="199" t="s">
        <v>121</v>
      </c>
    </row>
    <row r="176" spans="1:65" s="2" customFormat="1" ht="90" customHeight="1">
      <c r="A176" s="35"/>
      <c r="B176" s="36"/>
      <c r="C176" s="174" t="s">
        <v>341</v>
      </c>
      <c r="D176" s="174" t="s">
        <v>124</v>
      </c>
      <c r="E176" s="176" t="s">
        <v>595</v>
      </c>
      <c r="F176" s="177" t="s">
        <v>596</v>
      </c>
      <c r="G176" s="178" t="s">
        <v>185</v>
      </c>
      <c r="H176" s="179">
        <v>17.128</v>
      </c>
      <c r="I176" s="180"/>
      <c r="J176" s="181">
        <f>ROUND(I176*H176,2)</f>
        <v>0</v>
      </c>
      <c r="K176" s="177" t="s">
        <v>128</v>
      </c>
      <c r="L176" s="40"/>
      <c r="M176" s="182" t="s">
        <v>19</v>
      </c>
      <c r="N176" s="183" t="s">
        <v>42</v>
      </c>
      <c r="O176" s="65"/>
      <c r="P176" s="184">
        <f>O176*H176</f>
        <v>0</v>
      </c>
      <c r="Q176" s="184">
        <v>0</v>
      </c>
      <c r="R176" s="184">
        <f>Q176*H176</f>
        <v>0</v>
      </c>
      <c r="S176" s="184">
        <v>0</v>
      </c>
      <c r="T176" s="185">
        <f>S176*H176</f>
        <v>0</v>
      </c>
      <c r="U176" s="35"/>
      <c r="V176" s="35"/>
      <c r="W176" s="35"/>
      <c r="X176" s="35"/>
      <c r="Y176" s="35"/>
      <c r="Z176" s="35"/>
      <c r="AA176" s="35"/>
      <c r="AB176" s="35"/>
      <c r="AC176" s="35"/>
      <c r="AD176" s="35"/>
      <c r="AE176" s="35"/>
      <c r="AR176" s="186" t="s">
        <v>136</v>
      </c>
      <c r="AT176" s="186" t="s">
        <v>124</v>
      </c>
      <c r="AU176" s="186" t="s">
        <v>81</v>
      </c>
      <c r="AY176" s="18" t="s">
        <v>121</v>
      </c>
      <c r="BE176" s="187">
        <f>IF(N176="základní",J176,0)</f>
        <v>0</v>
      </c>
      <c r="BF176" s="187">
        <f>IF(N176="snížená",J176,0)</f>
        <v>0</v>
      </c>
      <c r="BG176" s="187">
        <f>IF(N176="zákl. přenesená",J176,0)</f>
        <v>0</v>
      </c>
      <c r="BH176" s="187">
        <f>IF(N176="sníž. přenesená",J176,0)</f>
        <v>0</v>
      </c>
      <c r="BI176" s="187">
        <f>IF(N176="nulová",J176,0)</f>
        <v>0</v>
      </c>
      <c r="BJ176" s="18" t="s">
        <v>79</v>
      </c>
      <c r="BK176" s="187">
        <f>ROUND(I176*H176,2)</f>
        <v>0</v>
      </c>
      <c r="BL176" s="18" t="s">
        <v>136</v>
      </c>
      <c r="BM176" s="186" t="s">
        <v>597</v>
      </c>
    </row>
    <row r="177" spans="1:65" s="14" customFormat="1" ht="11.25">
      <c r="B177" s="212"/>
      <c r="C177" s="213"/>
      <c r="D177" s="190" t="s">
        <v>131</v>
      </c>
      <c r="E177" s="214" t="s">
        <v>19</v>
      </c>
      <c r="F177" s="215" t="s">
        <v>598</v>
      </c>
      <c r="G177" s="213"/>
      <c r="H177" s="214" t="s">
        <v>19</v>
      </c>
      <c r="I177" s="216"/>
      <c r="J177" s="213"/>
      <c r="K177" s="213"/>
      <c r="L177" s="217"/>
      <c r="M177" s="218"/>
      <c r="N177" s="219"/>
      <c r="O177" s="219"/>
      <c r="P177" s="219"/>
      <c r="Q177" s="219"/>
      <c r="R177" s="219"/>
      <c r="S177" s="219"/>
      <c r="T177" s="220"/>
      <c r="AT177" s="221" t="s">
        <v>131</v>
      </c>
      <c r="AU177" s="221" t="s">
        <v>81</v>
      </c>
      <c r="AV177" s="14" t="s">
        <v>79</v>
      </c>
      <c r="AW177" s="14" t="s">
        <v>32</v>
      </c>
      <c r="AX177" s="14" t="s">
        <v>71</v>
      </c>
      <c r="AY177" s="221" t="s">
        <v>121</v>
      </c>
    </row>
    <row r="178" spans="1:65" s="13" customFormat="1" ht="11.25">
      <c r="B178" s="188"/>
      <c r="C178" s="189"/>
      <c r="D178" s="190" t="s">
        <v>131</v>
      </c>
      <c r="E178" s="191" t="s">
        <v>19</v>
      </c>
      <c r="F178" s="192" t="s">
        <v>599</v>
      </c>
      <c r="G178" s="189"/>
      <c r="H178" s="193">
        <v>17.128</v>
      </c>
      <c r="I178" s="194"/>
      <c r="J178" s="189"/>
      <c r="K178" s="189"/>
      <c r="L178" s="195"/>
      <c r="M178" s="196"/>
      <c r="N178" s="197"/>
      <c r="O178" s="197"/>
      <c r="P178" s="197"/>
      <c r="Q178" s="197"/>
      <c r="R178" s="197"/>
      <c r="S178" s="197"/>
      <c r="T178" s="198"/>
      <c r="AT178" s="199" t="s">
        <v>131</v>
      </c>
      <c r="AU178" s="199" t="s">
        <v>81</v>
      </c>
      <c r="AV178" s="13" t="s">
        <v>81</v>
      </c>
      <c r="AW178" s="13" t="s">
        <v>32</v>
      </c>
      <c r="AX178" s="13" t="s">
        <v>79</v>
      </c>
      <c r="AY178" s="199" t="s">
        <v>121</v>
      </c>
    </row>
    <row r="179" spans="1:65" s="2" customFormat="1" ht="62.65" customHeight="1">
      <c r="A179" s="35"/>
      <c r="B179" s="36"/>
      <c r="C179" s="174" t="s">
        <v>346</v>
      </c>
      <c r="D179" s="174" t="s">
        <v>124</v>
      </c>
      <c r="E179" s="176" t="s">
        <v>315</v>
      </c>
      <c r="F179" s="177" t="s">
        <v>316</v>
      </c>
      <c r="G179" s="178" t="s">
        <v>185</v>
      </c>
      <c r="H179" s="179">
        <v>349.27499999999998</v>
      </c>
      <c r="I179" s="180"/>
      <c r="J179" s="181">
        <f>ROUND(I179*H179,2)</f>
        <v>0</v>
      </c>
      <c r="K179" s="177" t="s">
        <v>128</v>
      </c>
      <c r="L179" s="40"/>
      <c r="M179" s="182" t="s">
        <v>19</v>
      </c>
      <c r="N179" s="183" t="s">
        <v>42</v>
      </c>
      <c r="O179" s="65"/>
      <c r="P179" s="184">
        <f>O179*H179</f>
        <v>0</v>
      </c>
      <c r="Q179" s="184">
        <v>0</v>
      </c>
      <c r="R179" s="184">
        <f>Q179*H179</f>
        <v>0</v>
      </c>
      <c r="S179" s="184">
        <v>0</v>
      </c>
      <c r="T179" s="185">
        <f>S179*H179</f>
        <v>0</v>
      </c>
      <c r="U179" s="35"/>
      <c r="V179" s="35"/>
      <c r="W179" s="35"/>
      <c r="X179" s="35"/>
      <c r="Y179" s="35"/>
      <c r="Z179" s="35"/>
      <c r="AA179" s="35"/>
      <c r="AB179" s="35"/>
      <c r="AC179" s="35"/>
      <c r="AD179" s="35"/>
      <c r="AE179" s="35"/>
      <c r="AR179" s="186" t="s">
        <v>136</v>
      </c>
      <c r="AT179" s="186" t="s">
        <v>124</v>
      </c>
      <c r="AU179" s="186" t="s">
        <v>81</v>
      </c>
      <c r="AY179" s="18" t="s">
        <v>121</v>
      </c>
      <c r="BE179" s="187">
        <f>IF(N179="základní",J179,0)</f>
        <v>0</v>
      </c>
      <c r="BF179" s="187">
        <f>IF(N179="snížená",J179,0)</f>
        <v>0</v>
      </c>
      <c r="BG179" s="187">
        <f>IF(N179="zákl. přenesená",J179,0)</f>
        <v>0</v>
      </c>
      <c r="BH179" s="187">
        <f>IF(N179="sníž. přenesená",J179,0)</f>
        <v>0</v>
      </c>
      <c r="BI179" s="187">
        <f>IF(N179="nulová",J179,0)</f>
        <v>0</v>
      </c>
      <c r="BJ179" s="18" t="s">
        <v>79</v>
      </c>
      <c r="BK179" s="187">
        <f>ROUND(I179*H179,2)</f>
        <v>0</v>
      </c>
      <c r="BL179" s="18" t="s">
        <v>136</v>
      </c>
      <c r="BM179" s="186" t="s">
        <v>600</v>
      </c>
    </row>
    <row r="180" spans="1:65" s="13" customFormat="1" ht="11.25">
      <c r="B180" s="188"/>
      <c r="C180" s="189"/>
      <c r="D180" s="190" t="s">
        <v>131</v>
      </c>
      <c r="E180" s="191" t="s">
        <v>19</v>
      </c>
      <c r="F180" s="192" t="s">
        <v>601</v>
      </c>
      <c r="G180" s="189"/>
      <c r="H180" s="193">
        <v>349.2</v>
      </c>
      <c r="I180" s="194"/>
      <c r="J180" s="189"/>
      <c r="K180" s="189"/>
      <c r="L180" s="195"/>
      <c r="M180" s="196"/>
      <c r="N180" s="197"/>
      <c r="O180" s="197"/>
      <c r="P180" s="197"/>
      <c r="Q180" s="197"/>
      <c r="R180" s="197"/>
      <c r="S180" s="197"/>
      <c r="T180" s="198"/>
      <c r="AT180" s="199" t="s">
        <v>131</v>
      </c>
      <c r="AU180" s="199" t="s">
        <v>81</v>
      </c>
      <c r="AV180" s="13" t="s">
        <v>81</v>
      </c>
      <c r="AW180" s="13" t="s">
        <v>32</v>
      </c>
      <c r="AX180" s="13" t="s">
        <v>71</v>
      </c>
      <c r="AY180" s="199" t="s">
        <v>121</v>
      </c>
    </row>
    <row r="181" spans="1:65" s="13" customFormat="1" ht="11.25">
      <c r="B181" s="188"/>
      <c r="C181" s="189"/>
      <c r="D181" s="190" t="s">
        <v>131</v>
      </c>
      <c r="E181" s="191" t="s">
        <v>19</v>
      </c>
      <c r="F181" s="192" t="s">
        <v>602</v>
      </c>
      <c r="G181" s="189"/>
      <c r="H181" s="193">
        <v>7.4999999999999997E-2</v>
      </c>
      <c r="I181" s="194"/>
      <c r="J181" s="189"/>
      <c r="K181" s="189"/>
      <c r="L181" s="195"/>
      <c r="M181" s="196"/>
      <c r="N181" s="197"/>
      <c r="O181" s="197"/>
      <c r="P181" s="197"/>
      <c r="Q181" s="197"/>
      <c r="R181" s="197"/>
      <c r="S181" s="197"/>
      <c r="T181" s="198"/>
      <c r="AT181" s="199" t="s">
        <v>131</v>
      </c>
      <c r="AU181" s="199" t="s">
        <v>81</v>
      </c>
      <c r="AV181" s="13" t="s">
        <v>81</v>
      </c>
      <c r="AW181" s="13" t="s">
        <v>32</v>
      </c>
      <c r="AX181" s="13" t="s">
        <v>71</v>
      </c>
      <c r="AY181" s="199" t="s">
        <v>121</v>
      </c>
    </row>
    <row r="182" spans="1:65" s="15" customFormat="1" ht="11.25">
      <c r="B182" s="222"/>
      <c r="C182" s="223"/>
      <c r="D182" s="190" t="s">
        <v>131</v>
      </c>
      <c r="E182" s="224" t="s">
        <v>19</v>
      </c>
      <c r="F182" s="225" t="s">
        <v>197</v>
      </c>
      <c r="G182" s="223"/>
      <c r="H182" s="226">
        <v>349.27499999999998</v>
      </c>
      <c r="I182" s="227"/>
      <c r="J182" s="223"/>
      <c r="K182" s="223"/>
      <c r="L182" s="228"/>
      <c r="M182" s="229"/>
      <c r="N182" s="230"/>
      <c r="O182" s="230"/>
      <c r="P182" s="230"/>
      <c r="Q182" s="230"/>
      <c r="R182" s="230"/>
      <c r="S182" s="230"/>
      <c r="T182" s="231"/>
      <c r="AT182" s="232" t="s">
        <v>131</v>
      </c>
      <c r="AU182" s="232" t="s">
        <v>81</v>
      </c>
      <c r="AV182" s="15" t="s">
        <v>136</v>
      </c>
      <c r="AW182" s="15" t="s">
        <v>32</v>
      </c>
      <c r="AX182" s="15" t="s">
        <v>79</v>
      </c>
      <c r="AY182" s="232" t="s">
        <v>121</v>
      </c>
    </row>
    <row r="183" spans="1:65" s="2" customFormat="1" ht="66.75" customHeight="1">
      <c r="A183" s="35"/>
      <c r="B183" s="36"/>
      <c r="C183" s="174" t="s">
        <v>351</v>
      </c>
      <c r="D183" s="174" t="s">
        <v>124</v>
      </c>
      <c r="E183" s="176" t="s">
        <v>321</v>
      </c>
      <c r="F183" s="177" t="s">
        <v>322</v>
      </c>
      <c r="G183" s="178" t="s">
        <v>185</v>
      </c>
      <c r="H183" s="179">
        <v>19.109000000000002</v>
      </c>
      <c r="I183" s="180"/>
      <c r="J183" s="181">
        <f>ROUND(I183*H183,2)</f>
        <v>0</v>
      </c>
      <c r="K183" s="177" t="s">
        <v>128</v>
      </c>
      <c r="L183" s="40"/>
      <c r="M183" s="182" t="s">
        <v>19</v>
      </c>
      <c r="N183" s="183" t="s">
        <v>42</v>
      </c>
      <c r="O183" s="65"/>
      <c r="P183" s="184">
        <f>O183*H183</f>
        <v>0</v>
      </c>
      <c r="Q183" s="184">
        <v>0</v>
      </c>
      <c r="R183" s="184">
        <f>Q183*H183</f>
        <v>0</v>
      </c>
      <c r="S183" s="184">
        <v>0</v>
      </c>
      <c r="T183" s="185">
        <f>S183*H183</f>
        <v>0</v>
      </c>
      <c r="U183" s="35"/>
      <c r="V183" s="35"/>
      <c r="W183" s="35"/>
      <c r="X183" s="35"/>
      <c r="Y183" s="35"/>
      <c r="Z183" s="35"/>
      <c r="AA183" s="35"/>
      <c r="AB183" s="35"/>
      <c r="AC183" s="35"/>
      <c r="AD183" s="35"/>
      <c r="AE183" s="35"/>
      <c r="AR183" s="186" t="s">
        <v>136</v>
      </c>
      <c r="AT183" s="186" t="s">
        <v>124</v>
      </c>
      <c r="AU183" s="186" t="s">
        <v>81</v>
      </c>
      <c r="AY183" s="18" t="s">
        <v>121</v>
      </c>
      <c r="BE183" s="187">
        <f>IF(N183="základní",J183,0)</f>
        <v>0</v>
      </c>
      <c r="BF183" s="187">
        <f>IF(N183="snížená",J183,0)</f>
        <v>0</v>
      </c>
      <c r="BG183" s="187">
        <f>IF(N183="zákl. přenesená",J183,0)</f>
        <v>0</v>
      </c>
      <c r="BH183" s="187">
        <f>IF(N183="sníž. přenesená",J183,0)</f>
        <v>0</v>
      </c>
      <c r="BI183" s="187">
        <f>IF(N183="nulová",J183,0)</f>
        <v>0</v>
      </c>
      <c r="BJ183" s="18" t="s">
        <v>79</v>
      </c>
      <c r="BK183" s="187">
        <f>ROUND(I183*H183,2)</f>
        <v>0</v>
      </c>
      <c r="BL183" s="18" t="s">
        <v>136</v>
      </c>
      <c r="BM183" s="186" t="s">
        <v>603</v>
      </c>
    </row>
    <row r="184" spans="1:65" s="13" customFormat="1" ht="11.25">
      <c r="B184" s="188"/>
      <c r="C184" s="189"/>
      <c r="D184" s="190" t="s">
        <v>131</v>
      </c>
      <c r="E184" s="191" t="s">
        <v>19</v>
      </c>
      <c r="F184" s="192" t="s">
        <v>604</v>
      </c>
      <c r="G184" s="189"/>
      <c r="H184" s="193">
        <v>17.128</v>
      </c>
      <c r="I184" s="194"/>
      <c r="J184" s="189"/>
      <c r="K184" s="189"/>
      <c r="L184" s="195"/>
      <c r="M184" s="196"/>
      <c r="N184" s="197"/>
      <c r="O184" s="197"/>
      <c r="P184" s="197"/>
      <c r="Q184" s="197"/>
      <c r="R184" s="197"/>
      <c r="S184" s="197"/>
      <c r="T184" s="198"/>
      <c r="AT184" s="199" t="s">
        <v>131</v>
      </c>
      <c r="AU184" s="199" t="s">
        <v>81</v>
      </c>
      <c r="AV184" s="13" t="s">
        <v>81</v>
      </c>
      <c r="AW184" s="13" t="s">
        <v>32</v>
      </c>
      <c r="AX184" s="13" t="s">
        <v>71</v>
      </c>
      <c r="AY184" s="199" t="s">
        <v>121</v>
      </c>
    </row>
    <row r="185" spans="1:65" s="13" customFormat="1" ht="11.25">
      <c r="B185" s="188"/>
      <c r="C185" s="189"/>
      <c r="D185" s="190" t="s">
        <v>131</v>
      </c>
      <c r="E185" s="191" t="s">
        <v>19</v>
      </c>
      <c r="F185" s="192" t="s">
        <v>605</v>
      </c>
      <c r="G185" s="189"/>
      <c r="H185" s="193">
        <v>1.9810000000000001</v>
      </c>
      <c r="I185" s="194"/>
      <c r="J185" s="189"/>
      <c r="K185" s="189"/>
      <c r="L185" s="195"/>
      <c r="M185" s="196"/>
      <c r="N185" s="197"/>
      <c r="O185" s="197"/>
      <c r="P185" s="197"/>
      <c r="Q185" s="197"/>
      <c r="R185" s="197"/>
      <c r="S185" s="197"/>
      <c r="T185" s="198"/>
      <c r="AT185" s="199" t="s">
        <v>131</v>
      </c>
      <c r="AU185" s="199" t="s">
        <v>81</v>
      </c>
      <c r="AV185" s="13" t="s">
        <v>81</v>
      </c>
      <c r="AW185" s="13" t="s">
        <v>32</v>
      </c>
      <c r="AX185" s="13" t="s">
        <v>71</v>
      </c>
      <c r="AY185" s="199" t="s">
        <v>121</v>
      </c>
    </row>
    <row r="186" spans="1:65" s="15" customFormat="1" ht="11.25">
      <c r="B186" s="222"/>
      <c r="C186" s="223"/>
      <c r="D186" s="190" t="s">
        <v>131</v>
      </c>
      <c r="E186" s="224" t="s">
        <v>19</v>
      </c>
      <c r="F186" s="225" t="s">
        <v>197</v>
      </c>
      <c r="G186" s="223"/>
      <c r="H186" s="226">
        <v>19.109000000000002</v>
      </c>
      <c r="I186" s="227"/>
      <c r="J186" s="223"/>
      <c r="K186" s="223"/>
      <c r="L186" s="228"/>
      <c r="M186" s="229"/>
      <c r="N186" s="230"/>
      <c r="O186" s="230"/>
      <c r="P186" s="230"/>
      <c r="Q186" s="230"/>
      <c r="R186" s="230"/>
      <c r="S186" s="230"/>
      <c r="T186" s="231"/>
      <c r="AT186" s="232" t="s">
        <v>131</v>
      </c>
      <c r="AU186" s="232" t="s">
        <v>81</v>
      </c>
      <c r="AV186" s="15" t="s">
        <v>136</v>
      </c>
      <c r="AW186" s="15" t="s">
        <v>32</v>
      </c>
      <c r="AX186" s="15" t="s">
        <v>79</v>
      </c>
      <c r="AY186" s="232" t="s">
        <v>121</v>
      </c>
    </row>
    <row r="187" spans="1:65" s="2" customFormat="1" ht="44.25" customHeight="1">
      <c r="A187" s="35"/>
      <c r="B187" s="36"/>
      <c r="C187" s="174" t="s">
        <v>606</v>
      </c>
      <c r="D187" s="175" t="s">
        <v>124</v>
      </c>
      <c r="E187" s="176" t="s">
        <v>293</v>
      </c>
      <c r="F187" s="177" t="s">
        <v>294</v>
      </c>
      <c r="G187" s="178" t="s">
        <v>185</v>
      </c>
      <c r="H187" s="179">
        <v>349.2</v>
      </c>
      <c r="I187" s="180"/>
      <c r="J187" s="181">
        <f>ROUND(I187*H187,2)</f>
        <v>0</v>
      </c>
      <c r="K187" s="177" t="s">
        <v>128</v>
      </c>
      <c r="L187" s="40"/>
      <c r="M187" s="182" t="s">
        <v>19</v>
      </c>
      <c r="N187" s="183" t="s">
        <v>42</v>
      </c>
      <c r="O187" s="65"/>
      <c r="P187" s="184">
        <f>O187*H187</f>
        <v>0</v>
      </c>
      <c r="Q187" s="184">
        <v>0</v>
      </c>
      <c r="R187" s="184">
        <f>Q187*H187</f>
        <v>0</v>
      </c>
      <c r="S187" s="184">
        <v>0</v>
      </c>
      <c r="T187" s="185">
        <f>S187*H187</f>
        <v>0</v>
      </c>
      <c r="U187" s="35"/>
      <c r="V187" s="35"/>
      <c r="W187" s="35"/>
      <c r="X187" s="35"/>
      <c r="Y187" s="35"/>
      <c r="Z187" s="35"/>
      <c r="AA187" s="35"/>
      <c r="AB187" s="35"/>
      <c r="AC187" s="35"/>
      <c r="AD187" s="35"/>
      <c r="AE187" s="35"/>
      <c r="AR187" s="186" t="s">
        <v>129</v>
      </c>
      <c r="AT187" s="186" t="s">
        <v>124</v>
      </c>
      <c r="AU187" s="186" t="s">
        <v>81</v>
      </c>
      <c r="AY187" s="18" t="s">
        <v>121</v>
      </c>
      <c r="BE187" s="187">
        <f>IF(N187="základní",J187,0)</f>
        <v>0</v>
      </c>
      <c r="BF187" s="187">
        <f>IF(N187="snížená",J187,0)</f>
        <v>0</v>
      </c>
      <c r="BG187" s="187">
        <f>IF(N187="zákl. přenesená",J187,0)</f>
        <v>0</v>
      </c>
      <c r="BH187" s="187">
        <f>IF(N187="sníž. přenesená",J187,0)</f>
        <v>0</v>
      </c>
      <c r="BI187" s="187">
        <f>IF(N187="nulová",J187,0)</f>
        <v>0</v>
      </c>
      <c r="BJ187" s="18" t="s">
        <v>79</v>
      </c>
      <c r="BK187" s="187">
        <f>ROUND(I187*H187,2)</f>
        <v>0</v>
      </c>
      <c r="BL187" s="18" t="s">
        <v>129</v>
      </c>
      <c r="BM187" s="186" t="s">
        <v>607</v>
      </c>
    </row>
    <row r="188" spans="1:65" s="13" customFormat="1" ht="11.25">
      <c r="B188" s="188"/>
      <c r="C188" s="189"/>
      <c r="D188" s="190" t="s">
        <v>131</v>
      </c>
      <c r="E188" s="191" t="s">
        <v>19</v>
      </c>
      <c r="F188" s="192" t="s">
        <v>608</v>
      </c>
      <c r="G188" s="189"/>
      <c r="H188" s="193">
        <v>349.2</v>
      </c>
      <c r="I188" s="194"/>
      <c r="J188" s="189"/>
      <c r="K188" s="189"/>
      <c r="L188" s="195"/>
      <c r="M188" s="196"/>
      <c r="N188" s="197"/>
      <c r="O188" s="197"/>
      <c r="P188" s="197"/>
      <c r="Q188" s="197"/>
      <c r="R188" s="197"/>
      <c r="S188" s="197"/>
      <c r="T188" s="198"/>
      <c r="AT188" s="199" t="s">
        <v>131</v>
      </c>
      <c r="AU188" s="199" t="s">
        <v>81</v>
      </c>
      <c r="AV188" s="13" t="s">
        <v>81</v>
      </c>
      <c r="AW188" s="13" t="s">
        <v>32</v>
      </c>
      <c r="AX188" s="13" t="s">
        <v>79</v>
      </c>
      <c r="AY188" s="199" t="s">
        <v>121</v>
      </c>
    </row>
    <row r="189" spans="1:65" s="2" customFormat="1" ht="24.2" customHeight="1">
      <c r="A189" s="35"/>
      <c r="B189" s="36"/>
      <c r="C189" s="174" t="s">
        <v>609</v>
      </c>
      <c r="D189" s="175" t="s">
        <v>124</v>
      </c>
      <c r="E189" s="176" t="s">
        <v>298</v>
      </c>
      <c r="F189" s="177" t="s">
        <v>299</v>
      </c>
      <c r="G189" s="178" t="s">
        <v>185</v>
      </c>
      <c r="H189" s="179">
        <v>349.2</v>
      </c>
      <c r="I189" s="180"/>
      <c r="J189" s="181">
        <f>ROUND(I189*H189,2)</f>
        <v>0</v>
      </c>
      <c r="K189" s="177" t="s">
        <v>128</v>
      </c>
      <c r="L189" s="40"/>
      <c r="M189" s="182" t="s">
        <v>19</v>
      </c>
      <c r="N189" s="183" t="s">
        <v>42</v>
      </c>
      <c r="O189" s="65"/>
      <c r="P189" s="184">
        <f>O189*H189</f>
        <v>0</v>
      </c>
      <c r="Q189" s="184">
        <v>0</v>
      </c>
      <c r="R189" s="184">
        <f>Q189*H189</f>
        <v>0</v>
      </c>
      <c r="S189" s="184">
        <v>0</v>
      </c>
      <c r="T189" s="185">
        <f>S189*H189</f>
        <v>0</v>
      </c>
      <c r="U189" s="35"/>
      <c r="V189" s="35"/>
      <c r="W189" s="35"/>
      <c r="X189" s="35"/>
      <c r="Y189" s="35"/>
      <c r="Z189" s="35"/>
      <c r="AA189" s="35"/>
      <c r="AB189" s="35"/>
      <c r="AC189" s="35"/>
      <c r="AD189" s="35"/>
      <c r="AE189" s="35"/>
      <c r="AR189" s="186" t="s">
        <v>129</v>
      </c>
      <c r="AT189" s="186" t="s">
        <v>124</v>
      </c>
      <c r="AU189" s="186" t="s">
        <v>81</v>
      </c>
      <c r="AY189" s="18" t="s">
        <v>121</v>
      </c>
      <c r="BE189" s="187">
        <f>IF(N189="základní",J189,0)</f>
        <v>0</v>
      </c>
      <c r="BF189" s="187">
        <f>IF(N189="snížená",J189,0)</f>
        <v>0</v>
      </c>
      <c r="BG189" s="187">
        <f>IF(N189="zákl. přenesená",J189,0)</f>
        <v>0</v>
      </c>
      <c r="BH189" s="187">
        <f>IF(N189="sníž. přenesená",J189,0)</f>
        <v>0</v>
      </c>
      <c r="BI189" s="187">
        <f>IF(N189="nulová",J189,0)</f>
        <v>0</v>
      </c>
      <c r="BJ189" s="18" t="s">
        <v>79</v>
      </c>
      <c r="BK189" s="187">
        <f>ROUND(I189*H189,2)</f>
        <v>0</v>
      </c>
      <c r="BL189" s="18" t="s">
        <v>129</v>
      </c>
      <c r="BM189" s="186" t="s">
        <v>610</v>
      </c>
    </row>
    <row r="190" spans="1:65" s="13" customFormat="1" ht="11.25">
      <c r="B190" s="188"/>
      <c r="C190" s="189"/>
      <c r="D190" s="190" t="s">
        <v>131</v>
      </c>
      <c r="E190" s="191" t="s">
        <v>19</v>
      </c>
      <c r="F190" s="192" t="s">
        <v>608</v>
      </c>
      <c r="G190" s="189"/>
      <c r="H190" s="193">
        <v>349.2</v>
      </c>
      <c r="I190" s="194"/>
      <c r="J190" s="189"/>
      <c r="K190" s="189"/>
      <c r="L190" s="195"/>
      <c r="M190" s="196"/>
      <c r="N190" s="197"/>
      <c r="O190" s="197"/>
      <c r="P190" s="197"/>
      <c r="Q190" s="197"/>
      <c r="R190" s="197"/>
      <c r="S190" s="197"/>
      <c r="T190" s="198"/>
      <c r="AT190" s="199" t="s">
        <v>131</v>
      </c>
      <c r="AU190" s="199" t="s">
        <v>81</v>
      </c>
      <c r="AV190" s="13" t="s">
        <v>81</v>
      </c>
      <c r="AW190" s="13" t="s">
        <v>32</v>
      </c>
      <c r="AX190" s="13" t="s">
        <v>79</v>
      </c>
      <c r="AY190" s="199" t="s">
        <v>121</v>
      </c>
    </row>
    <row r="191" spans="1:65" s="2" customFormat="1" ht="44.25" customHeight="1">
      <c r="A191" s="35"/>
      <c r="B191" s="36"/>
      <c r="C191" s="174" t="s">
        <v>611</v>
      </c>
      <c r="D191" s="174" t="s">
        <v>124</v>
      </c>
      <c r="E191" s="176" t="s">
        <v>347</v>
      </c>
      <c r="F191" s="177" t="s">
        <v>348</v>
      </c>
      <c r="G191" s="178" t="s">
        <v>185</v>
      </c>
      <c r="H191" s="179">
        <v>7.4999999999999997E-2</v>
      </c>
      <c r="I191" s="180"/>
      <c r="J191" s="181">
        <f>ROUND(I191*H191,2)</f>
        <v>0</v>
      </c>
      <c r="K191" s="177" t="s">
        <v>128</v>
      </c>
      <c r="L191" s="40"/>
      <c r="M191" s="182" t="s">
        <v>19</v>
      </c>
      <c r="N191" s="183" t="s">
        <v>42</v>
      </c>
      <c r="O191" s="65"/>
      <c r="P191" s="184">
        <f>O191*H191</f>
        <v>0</v>
      </c>
      <c r="Q191" s="184">
        <v>0</v>
      </c>
      <c r="R191" s="184">
        <f>Q191*H191</f>
        <v>0</v>
      </c>
      <c r="S191" s="184">
        <v>0</v>
      </c>
      <c r="T191" s="185">
        <f>S191*H191</f>
        <v>0</v>
      </c>
      <c r="U191" s="35"/>
      <c r="V191" s="35"/>
      <c r="W191" s="35"/>
      <c r="X191" s="35"/>
      <c r="Y191" s="35"/>
      <c r="Z191" s="35"/>
      <c r="AA191" s="35"/>
      <c r="AB191" s="35"/>
      <c r="AC191" s="35"/>
      <c r="AD191" s="35"/>
      <c r="AE191" s="35"/>
      <c r="AR191" s="186" t="s">
        <v>136</v>
      </c>
      <c r="AT191" s="186" t="s">
        <v>124</v>
      </c>
      <c r="AU191" s="186" t="s">
        <v>81</v>
      </c>
      <c r="AY191" s="18" t="s">
        <v>121</v>
      </c>
      <c r="BE191" s="187">
        <f>IF(N191="základní",J191,0)</f>
        <v>0</v>
      </c>
      <c r="BF191" s="187">
        <f>IF(N191="snížená",J191,0)</f>
        <v>0</v>
      </c>
      <c r="BG191" s="187">
        <f>IF(N191="zákl. přenesená",J191,0)</f>
        <v>0</v>
      </c>
      <c r="BH191" s="187">
        <f>IF(N191="sníž. přenesená",J191,0)</f>
        <v>0</v>
      </c>
      <c r="BI191" s="187">
        <f>IF(N191="nulová",J191,0)</f>
        <v>0</v>
      </c>
      <c r="BJ191" s="18" t="s">
        <v>79</v>
      </c>
      <c r="BK191" s="187">
        <f>ROUND(I191*H191,2)</f>
        <v>0</v>
      </c>
      <c r="BL191" s="18" t="s">
        <v>136</v>
      </c>
      <c r="BM191" s="186" t="s">
        <v>612</v>
      </c>
    </row>
    <row r="192" spans="1:65" s="13" customFormat="1" ht="11.25">
      <c r="B192" s="188"/>
      <c r="C192" s="189"/>
      <c r="D192" s="190" t="s">
        <v>131</v>
      </c>
      <c r="E192" s="191" t="s">
        <v>19</v>
      </c>
      <c r="F192" s="192" t="s">
        <v>613</v>
      </c>
      <c r="G192" s="189"/>
      <c r="H192" s="193">
        <v>7.4999999999999997E-2</v>
      </c>
      <c r="I192" s="194"/>
      <c r="J192" s="189"/>
      <c r="K192" s="189"/>
      <c r="L192" s="195"/>
      <c r="M192" s="196"/>
      <c r="N192" s="197"/>
      <c r="O192" s="197"/>
      <c r="P192" s="197"/>
      <c r="Q192" s="197"/>
      <c r="R192" s="197"/>
      <c r="S192" s="197"/>
      <c r="T192" s="198"/>
      <c r="AT192" s="199" t="s">
        <v>131</v>
      </c>
      <c r="AU192" s="199" t="s">
        <v>81</v>
      </c>
      <c r="AV192" s="13" t="s">
        <v>81</v>
      </c>
      <c r="AW192" s="13" t="s">
        <v>32</v>
      </c>
      <c r="AX192" s="13" t="s">
        <v>79</v>
      </c>
      <c r="AY192" s="199" t="s">
        <v>121</v>
      </c>
    </row>
    <row r="193" spans="1:65" s="2" customFormat="1" ht="49.15" customHeight="1">
      <c r="A193" s="35"/>
      <c r="B193" s="36"/>
      <c r="C193" s="174" t="s">
        <v>614</v>
      </c>
      <c r="D193" s="233" t="s">
        <v>124</v>
      </c>
      <c r="E193" s="176" t="s">
        <v>342</v>
      </c>
      <c r="F193" s="177" t="s">
        <v>343</v>
      </c>
      <c r="G193" s="178" t="s">
        <v>185</v>
      </c>
      <c r="H193" s="179">
        <v>349.2</v>
      </c>
      <c r="I193" s="180"/>
      <c r="J193" s="181">
        <f>ROUND(I193*H193,2)</f>
        <v>0</v>
      </c>
      <c r="K193" s="177" t="s">
        <v>128</v>
      </c>
      <c r="L193" s="40"/>
      <c r="M193" s="182" t="s">
        <v>19</v>
      </c>
      <c r="N193" s="183" t="s">
        <v>42</v>
      </c>
      <c r="O193" s="65"/>
      <c r="P193" s="184">
        <f>O193*H193</f>
        <v>0</v>
      </c>
      <c r="Q193" s="184">
        <v>0</v>
      </c>
      <c r="R193" s="184">
        <f>Q193*H193</f>
        <v>0</v>
      </c>
      <c r="S193" s="184">
        <v>0</v>
      </c>
      <c r="T193" s="185">
        <f>S193*H193</f>
        <v>0</v>
      </c>
      <c r="U193" s="35"/>
      <c r="V193" s="35"/>
      <c r="W193" s="35"/>
      <c r="X193" s="35"/>
      <c r="Y193" s="35"/>
      <c r="Z193" s="35"/>
      <c r="AA193" s="35"/>
      <c r="AB193" s="35"/>
      <c r="AC193" s="35"/>
      <c r="AD193" s="35"/>
      <c r="AE193" s="35"/>
      <c r="AR193" s="186" t="s">
        <v>136</v>
      </c>
      <c r="AT193" s="186" t="s">
        <v>124</v>
      </c>
      <c r="AU193" s="186" t="s">
        <v>81</v>
      </c>
      <c r="AY193" s="18" t="s">
        <v>121</v>
      </c>
      <c r="BE193" s="187">
        <f>IF(N193="základní",J193,0)</f>
        <v>0</v>
      </c>
      <c r="BF193" s="187">
        <f>IF(N193="snížená",J193,0)</f>
        <v>0</v>
      </c>
      <c r="BG193" s="187">
        <f>IF(N193="zákl. přenesená",J193,0)</f>
        <v>0</v>
      </c>
      <c r="BH193" s="187">
        <f>IF(N193="sníž. přenesená",J193,0)</f>
        <v>0</v>
      </c>
      <c r="BI193" s="187">
        <f>IF(N193="nulová",J193,0)</f>
        <v>0</v>
      </c>
      <c r="BJ193" s="18" t="s">
        <v>79</v>
      </c>
      <c r="BK193" s="187">
        <f>ROUND(I193*H193,2)</f>
        <v>0</v>
      </c>
      <c r="BL193" s="18" t="s">
        <v>136</v>
      </c>
      <c r="BM193" s="186" t="s">
        <v>615</v>
      </c>
    </row>
    <row r="194" spans="1:65" s="13" customFormat="1" ht="11.25">
      <c r="B194" s="188"/>
      <c r="C194" s="189"/>
      <c r="D194" s="190" t="s">
        <v>131</v>
      </c>
      <c r="E194" s="191" t="s">
        <v>19</v>
      </c>
      <c r="F194" s="192" t="s">
        <v>616</v>
      </c>
      <c r="G194" s="189"/>
      <c r="H194" s="193">
        <v>349.2</v>
      </c>
      <c r="I194" s="194"/>
      <c r="J194" s="189"/>
      <c r="K194" s="189"/>
      <c r="L194" s="195"/>
      <c r="M194" s="196"/>
      <c r="N194" s="197"/>
      <c r="O194" s="197"/>
      <c r="P194" s="197"/>
      <c r="Q194" s="197"/>
      <c r="R194" s="197"/>
      <c r="S194" s="197"/>
      <c r="T194" s="198"/>
      <c r="AT194" s="199" t="s">
        <v>131</v>
      </c>
      <c r="AU194" s="199" t="s">
        <v>81</v>
      </c>
      <c r="AV194" s="13" t="s">
        <v>81</v>
      </c>
      <c r="AW194" s="13" t="s">
        <v>32</v>
      </c>
      <c r="AX194" s="13" t="s">
        <v>79</v>
      </c>
      <c r="AY194" s="199" t="s">
        <v>121</v>
      </c>
    </row>
    <row r="195" spans="1:65" s="2" customFormat="1" ht="44.25" customHeight="1">
      <c r="A195" s="35"/>
      <c r="B195" s="36"/>
      <c r="C195" s="174" t="s">
        <v>617</v>
      </c>
      <c r="D195" s="174" t="s">
        <v>124</v>
      </c>
      <c r="E195" s="176" t="s">
        <v>329</v>
      </c>
      <c r="F195" s="177" t="s">
        <v>330</v>
      </c>
      <c r="G195" s="178" t="s">
        <v>185</v>
      </c>
      <c r="H195" s="179">
        <v>1.9810000000000001</v>
      </c>
      <c r="I195" s="180"/>
      <c r="J195" s="181">
        <f>ROUND(I195*H195,2)</f>
        <v>0</v>
      </c>
      <c r="K195" s="177" t="s">
        <v>128</v>
      </c>
      <c r="L195" s="40"/>
      <c r="M195" s="182" t="s">
        <v>19</v>
      </c>
      <c r="N195" s="183" t="s">
        <v>42</v>
      </c>
      <c r="O195" s="65"/>
      <c r="P195" s="184">
        <f>O195*H195</f>
        <v>0</v>
      </c>
      <c r="Q195" s="184">
        <v>0</v>
      </c>
      <c r="R195" s="184">
        <f>Q195*H195</f>
        <v>0</v>
      </c>
      <c r="S195" s="184">
        <v>0</v>
      </c>
      <c r="T195" s="185">
        <f>S195*H195</f>
        <v>0</v>
      </c>
      <c r="U195" s="35"/>
      <c r="V195" s="35"/>
      <c r="W195" s="35"/>
      <c r="X195" s="35"/>
      <c r="Y195" s="35"/>
      <c r="Z195" s="35"/>
      <c r="AA195" s="35"/>
      <c r="AB195" s="35"/>
      <c r="AC195" s="35"/>
      <c r="AD195" s="35"/>
      <c r="AE195" s="35"/>
      <c r="AR195" s="186" t="s">
        <v>136</v>
      </c>
      <c r="AT195" s="186" t="s">
        <v>124</v>
      </c>
      <c r="AU195" s="186" t="s">
        <v>81</v>
      </c>
      <c r="AY195" s="18" t="s">
        <v>121</v>
      </c>
      <c r="BE195" s="187">
        <f>IF(N195="základní",J195,0)</f>
        <v>0</v>
      </c>
      <c r="BF195" s="187">
        <f>IF(N195="snížená",J195,0)</f>
        <v>0</v>
      </c>
      <c r="BG195" s="187">
        <f>IF(N195="zákl. přenesená",J195,0)</f>
        <v>0</v>
      </c>
      <c r="BH195" s="187">
        <f>IF(N195="sníž. přenesená",J195,0)</f>
        <v>0</v>
      </c>
      <c r="BI195" s="187">
        <f>IF(N195="nulová",J195,0)</f>
        <v>0</v>
      </c>
      <c r="BJ195" s="18" t="s">
        <v>79</v>
      </c>
      <c r="BK195" s="187">
        <f>ROUND(I195*H195,2)</f>
        <v>0</v>
      </c>
      <c r="BL195" s="18" t="s">
        <v>136</v>
      </c>
      <c r="BM195" s="186" t="s">
        <v>618</v>
      </c>
    </row>
    <row r="196" spans="1:65" s="13" customFormat="1" ht="11.25">
      <c r="B196" s="188"/>
      <c r="C196" s="189"/>
      <c r="D196" s="190" t="s">
        <v>131</v>
      </c>
      <c r="E196" s="191" t="s">
        <v>19</v>
      </c>
      <c r="F196" s="192" t="s">
        <v>605</v>
      </c>
      <c r="G196" s="189"/>
      <c r="H196" s="193">
        <v>1.9810000000000001</v>
      </c>
      <c r="I196" s="194"/>
      <c r="J196" s="189"/>
      <c r="K196" s="189"/>
      <c r="L196" s="195"/>
      <c r="M196" s="196"/>
      <c r="N196" s="197"/>
      <c r="O196" s="197"/>
      <c r="P196" s="197"/>
      <c r="Q196" s="197"/>
      <c r="R196" s="197"/>
      <c r="S196" s="197"/>
      <c r="T196" s="198"/>
      <c r="AT196" s="199" t="s">
        <v>131</v>
      </c>
      <c r="AU196" s="199" t="s">
        <v>81</v>
      </c>
      <c r="AV196" s="13" t="s">
        <v>81</v>
      </c>
      <c r="AW196" s="13" t="s">
        <v>32</v>
      </c>
      <c r="AX196" s="13" t="s">
        <v>79</v>
      </c>
      <c r="AY196" s="199" t="s">
        <v>121</v>
      </c>
    </row>
    <row r="197" spans="1:65" s="2" customFormat="1" ht="24.2" customHeight="1">
      <c r="A197" s="35"/>
      <c r="B197" s="36"/>
      <c r="C197" s="174" t="s">
        <v>619</v>
      </c>
      <c r="D197" s="174" t="s">
        <v>124</v>
      </c>
      <c r="E197" s="176" t="s">
        <v>336</v>
      </c>
      <c r="F197" s="177" t="s">
        <v>337</v>
      </c>
      <c r="G197" s="178" t="s">
        <v>185</v>
      </c>
      <c r="H197" s="179">
        <v>19.109000000000002</v>
      </c>
      <c r="I197" s="180"/>
      <c r="J197" s="181">
        <f>ROUND(I197*H197,2)</f>
        <v>0</v>
      </c>
      <c r="K197" s="177" t="s">
        <v>128</v>
      </c>
      <c r="L197" s="40"/>
      <c r="M197" s="182" t="s">
        <v>19</v>
      </c>
      <c r="N197" s="183" t="s">
        <v>42</v>
      </c>
      <c r="O197" s="65"/>
      <c r="P197" s="184">
        <f>O197*H197</f>
        <v>0</v>
      </c>
      <c r="Q197" s="184">
        <v>0</v>
      </c>
      <c r="R197" s="184">
        <f>Q197*H197</f>
        <v>0</v>
      </c>
      <c r="S197" s="184">
        <v>0</v>
      </c>
      <c r="T197" s="185">
        <f>S197*H197</f>
        <v>0</v>
      </c>
      <c r="U197" s="35"/>
      <c r="V197" s="35"/>
      <c r="W197" s="35"/>
      <c r="X197" s="35"/>
      <c r="Y197" s="35"/>
      <c r="Z197" s="35"/>
      <c r="AA197" s="35"/>
      <c r="AB197" s="35"/>
      <c r="AC197" s="35"/>
      <c r="AD197" s="35"/>
      <c r="AE197" s="35"/>
      <c r="AR197" s="186" t="s">
        <v>136</v>
      </c>
      <c r="AT197" s="186" t="s">
        <v>124</v>
      </c>
      <c r="AU197" s="186" t="s">
        <v>81</v>
      </c>
      <c r="AY197" s="18" t="s">
        <v>121</v>
      </c>
      <c r="BE197" s="187">
        <f>IF(N197="základní",J197,0)</f>
        <v>0</v>
      </c>
      <c r="BF197" s="187">
        <f>IF(N197="snížená",J197,0)</f>
        <v>0</v>
      </c>
      <c r="BG197" s="187">
        <f>IF(N197="zákl. přenesená",J197,0)</f>
        <v>0</v>
      </c>
      <c r="BH197" s="187">
        <f>IF(N197="sníž. přenesená",J197,0)</f>
        <v>0</v>
      </c>
      <c r="BI197" s="187">
        <f>IF(N197="nulová",J197,0)</f>
        <v>0</v>
      </c>
      <c r="BJ197" s="18" t="s">
        <v>79</v>
      </c>
      <c r="BK197" s="187">
        <f>ROUND(I197*H197,2)</f>
        <v>0</v>
      </c>
      <c r="BL197" s="18" t="s">
        <v>136</v>
      </c>
      <c r="BM197" s="186" t="s">
        <v>620</v>
      </c>
    </row>
    <row r="198" spans="1:65" s="13" customFormat="1" ht="11.25">
      <c r="B198" s="188"/>
      <c r="C198" s="189"/>
      <c r="D198" s="190" t="s">
        <v>131</v>
      </c>
      <c r="E198" s="191" t="s">
        <v>19</v>
      </c>
      <c r="F198" s="192" t="s">
        <v>621</v>
      </c>
      <c r="G198" s="189"/>
      <c r="H198" s="193">
        <v>17.128</v>
      </c>
      <c r="I198" s="194"/>
      <c r="J198" s="189"/>
      <c r="K198" s="189"/>
      <c r="L198" s="195"/>
      <c r="M198" s="196"/>
      <c r="N198" s="197"/>
      <c r="O198" s="197"/>
      <c r="P198" s="197"/>
      <c r="Q198" s="197"/>
      <c r="R198" s="197"/>
      <c r="S198" s="197"/>
      <c r="T198" s="198"/>
      <c r="AT198" s="199" t="s">
        <v>131</v>
      </c>
      <c r="AU198" s="199" t="s">
        <v>81</v>
      </c>
      <c r="AV198" s="13" t="s">
        <v>81</v>
      </c>
      <c r="AW198" s="13" t="s">
        <v>32</v>
      </c>
      <c r="AX198" s="13" t="s">
        <v>71</v>
      </c>
      <c r="AY198" s="199" t="s">
        <v>121</v>
      </c>
    </row>
    <row r="199" spans="1:65" s="13" customFormat="1" ht="11.25">
      <c r="B199" s="188"/>
      <c r="C199" s="189"/>
      <c r="D199" s="190" t="s">
        <v>131</v>
      </c>
      <c r="E199" s="191" t="s">
        <v>19</v>
      </c>
      <c r="F199" s="192" t="s">
        <v>605</v>
      </c>
      <c r="G199" s="189"/>
      <c r="H199" s="193">
        <v>1.9810000000000001</v>
      </c>
      <c r="I199" s="194"/>
      <c r="J199" s="189"/>
      <c r="K199" s="189"/>
      <c r="L199" s="195"/>
      <c r="M199" s="196"/>
      <c r="N199" s="197"/>
      <c r="O199" s="197"/>
      <c r="P199" s="197"/>
      <c r="Q199" s="197"/>
      <c r="R199" s="197"/>
      <c r="S199" s="197"/>
      <c r="T199" s="198"/>
      <c r="AT199" s="199" t="s">
        <v>131</v>
      </c>
      <c r="AU199" s="199" t="s">
        <v>81</v>
      </c>
      <c r="AV199" s="13" t="s">
        <v>81</v>
      </c>
      <c r="AW199" s="13" t="s">
        <v>32</v>
      </c>
      <c r="AX199" s="13" t="s">
        <v>71</v>
      </c>
      <c r="AY199" s="199" t="s">
        <v>121</v>
      </c>
    </row>
    <row r="200" spans="1:65" s="15" customFormat="1" ht="11.25">
      <c r="B200" s="222"/>
      <c r="C200" s="223"/>
      <c r="D200" s="190" t="s">
        <v>131</v>
      </c>
      <c r="E200" s="224" t="s">
        <v>19</v>
      </c>
      <c r="F200" s="225" t="s">
        <v>197</v>
      </c>
      <c r="G200" s="223"/>
      <c r="H200" s="226">
        <v>19.109000000000002</v>
      </c>
      <c r="I200" s="227"/>
      <c r="J200" s="223"/>
      <c r="K200" s="223"/>
      <c r="L200" s="228"/>
      <c r="M200" s="237"/>
      <c r="N200" s="238"/>
      <c r="O200" s="238"/>
      <c r="P200" s="238"/>
      <c r="Q200" s="238"/>
      <c r="R200" s="238"/>
      <c r="S200" s="238"/>
      <c r="T200" s="239"/>
      <c r="AT200" s="232" t="s">
        <v>131</v>
      </c>
      <c r="AU200" s="232" t="s">
        <v>81</v>
      </c>
      <c r="AV200" s="15" t="s">
        <v>136</v>
      </c>
      <c r="AW200" s="15" t="s">
        <v>32</v>
      </c>
      <c r="AX200" s="15" t="s">
        <v>79</v>
      </c>
      <c r="AY200" s="232" t="s">
        <v>121</v>
      </c>
    </row>
    <row r="201" spans="1:65" s="2" customFormat="1" ht="6.95" customHeight="1">
      <c r="A201" s="35"/>
      <c r="B201" s="48"/>
      <c r="C201" s="49"/>
      <c r="D201" s="49"/>
      <c r="E201" s="49"/>
      <c r="F201" s="49"/>
      <c r="G201" s="49"/>
      <c r="H201" s="49"/>
      <c r="I201" s="49"/>
      <c r="J201" s="49"/>
      <c r="K201" s="49"/>
      <c r="L201" s="40"/>
      <c r="M201" s="35"/>
      <c r="O201" s="35"/>
      <c r="P201" s="35"/>
      <c r="Q201" s="35"/>
      <c r="R201" s="35"/>
      <c r="S201" s="35"/>
      <c r="T201" s="35"/>
      <c r="U201" s="35"/>
      <c r="V201" s="35"/>
      <c r="W201" s="35"/>
      <c r="X201" s="35"/>
      <c r="Y201" s="35"/>
      <c r="Z201" s="35"/>
      <c r="AA201" s="35"/>
      <c r="AB201" s="35"/>
      <c r="AC201" s="35"/>
      <c r="AD201" s="35"/>
      <c r="AE201" s="35"/>
    </row>
  </sheetData>
  <sheetProtection algorithmName="SHA-512" hashValue="AOnr5l1OVyIYJkGRtJNshWEekM2hhkeR+TnM+Os0X9eQe4w5AxghWUtBLgt+UQZJc7FrPbZy0WOaZ5n7PYVmYA==" saltValue="lgPtTHLDEp25t4e1yIM6NCEJ7uXNTYMq35t+l76hgQ1x3hcBTvBjJigL6bdZbyLCUZt2ynyJ3RS7dFYnHCznRg==" spinCount="100000" sheet="1" objects="1" scenarios="1" formatColumns="0" formatRows="0" autoFilter="0"/>
  <autoFilter ref="C80:K200" xr:uid="{00000000-0009-0000-0000-00000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04"/>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5"/>
      <c r="M2" s="365"/>
      <c r="N2" s="365"/>
      <c r="O2" s="365"/>
      <c r="P2" s="365"/>
      <c r="Q2" s="365"/>
      <c r="R2" s="365"/>
      <c r="S2" s="365"/>
      <c r="T2" s="365"/>
      <c r="U2" s="365"/>
      <c r="V2" s="365"/>
      <c r="AT2" s="18" t="s">
        <v>90</v>
      </c>
    </row>
    <row r="3" spans="1:46" s="1" customFormat="1" ht="6.95" customHeight="1">
      <c r="B3" s="102"/>
      <c r="C3" s="103"/>
      <c r="D3" s="103"/>
      <c r="E3" s="103"/>
      <c r="F3" s="103"/>
      <c r="G3" s="103"/>
      <c r="H3" s="103"/>
      <c r="I3" s="103"/>
      <c r="J3" s="103"/>
      <c r="K3" s="103"/>
      <c r="L3" s="21"/>
      <c r="AT3" s="18" t="s">
        <v>81</v>
      </c>
    </row>
    <row r="4" spans="1:46" s="1" customFormat="1" ht="24.95" customHeight="1">
      <c r="B4" s="21"/>
      <c r="D4" s="104" t="s">
        <v>97</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staniční koleje v žst. Ústí n.L západ 2, 2b.SK_OPRAVA Č. 1</v>
      </c>
      <c r="F7" s="367"/>
      <c r="G7" s="367"/>
      <c r="H7" s="367"/>
      <c r="L7" s="21"/>
    </row>
    <row r="8" spans="1:46" s="2" customFormat="1" ht="12" customHeight="1">
      <c r="A8" s="35"/>
      <c r="B8" s="40"/>
      <c r="C8" s="35"/>
      <c r="D8" s="106" t="s">
        <v>98</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622</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26. 10. 2022</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22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33</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34</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35</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72" t="s">
        <v>19</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37</v>
      </c>
      <c r="E30" s="35"/>
      <c r="F30" s="35"/>
      <c r="G30" s="35"/>
      <c r="H30" s="35"/>
      <c r="I30" s="35"/>
      <c r="J30" s="115">
        <f>ROUND(J79,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39</v>
      </c>
      <c r="G32" s="35"/>
      <c r="H32" s="35"/>
      <c r="I32" s="116" t="s">
        <v>38</v>
      </c>
      <c r="J32" s="116" t="s">
        <v>40</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41</v>
      </c>
      <c r="E33" s="106" t="s">
        <v>42</v>
      </c>
      <c r="F33" s="118">
        <f>ROUND((SUM(BE79:BE103)),  2)</f>
        <v>0</v>
      </c>
      <c r="G33" s="35"/>
      <c r="H33" s="35"/>
      <c r="I33" s="119">
        <v>0.21</v>
      </c>
      <c r="J33" s="118">
        <f>ROUND(((SUM(BE79:BE103))*I33),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43</v>
      </c>
      <c r="F34" s="118">
        <f>ROUND((SUM(BF79:BF103)),  2)</f>
        <v>0</v>
      </c>
      <c r="G34" s="35"/>
      <c r="H34" s="35"/>
      <c r="I34" s="119">
        <v>0.15</v>
      </c>
      <c r="J34" s="118">
        <f>ROUND(((SUM(BF79:BF103))*I34),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44</v>
      </c>
      <c r="F35" s="118">
        <f>ROUND((SUM(BG79:BG103)),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45</v>
      </c>
      <c r="F36" s="118">
        <f>ROUND((SUM(BH79:BH103)),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46</v>
      </c>
      <c r="F37" s="118">
        <f>ROUND((SUM(BI79:BI103)),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47</v>
      </c>
      <c r="E39" s="122"/>
      <c r="F39" s="122"/>
      <c r="G39" s="123" t="s">
        <v>48</v>
      </c>
      <c r="H39" s="124" t="s">
        <v>49</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100</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staniční koleje v žst. Ústí n.L západ 2, 2b.SK_OPRAVA Č. 1</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98</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26" t="str">
        <f>E9</f>
        <v>06 - Následné propracování</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26. 10. 2022</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OŘ Ústí nad Labem</v>
      </c>
      <c r="G54" s="37"/>
      <c r="H54" s="37"/>
      <c r="I54" s="30" t="s">
        <v>31</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33</v>
      </c>
      <c r="J55" s="33" t="str">
        <f>E24</f>
        <v>Tomáš Šrédl</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101</v>
      </c>
      <c r="D57" s="132"/>
      <c r="E57" s="132"/>
      <c r="F57" s="132"/>
      <c r="G57" s="132"/>
      <c r="H57" s="132"/>
      <c r="I57" s="132"/>
      <c r="J57" s="133" t="s">
        <v>102</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69</v>
      </c>
      <c r="D59" s="37"/>
      <c r="E59" s="37"/>
      <c r="F59" s="37"/>
      <c r="G59" s="37"/>
      <c r="H59" s="37"/>
      <c r="I59" s="37"/>
      <c r="J59" s="78">
        <f>J79</f>
        <v>0</v>
      </c>
      <c r="K59" s="37"/>
      <c r="L59" s="107"/>
      <c r="S59" s="35"/>
      <c r="T59" s="35"/>
      <c r="U59" s="35"/>
      <c r="V59" s="35"/>
      <c r="W59" s="35"/>
      <c r="X59" s="35"/>
      <c r="Y59" s="35"/>
      <c r="Z59" s="35"/>
      <c r="AA59" s="35"/>
      <c r="AB59" s="35"/>
      <c r="AC59" s="35"/>
      <c r="AD59" s="35"/>
      <c r="AE59" s="35"/>
      <c r="AU59" s="18" t="s">
        <v>103</v>
      </c>
    </row>
    <row r="60" spans="1:47" s="2" customFormat="1" ht="21.75" customHeight="1">
      <c r="A60" s="35"/>
      <c r="B60" s="36"/>
      <c r="C60" s="37"/>
      <c r="D60" s="37"/>
      <c r="E60" s="37"/>
      <c r="F60" s="37"/>
      <c r="G60" s="37"/>
      <c r="H60" s="37"/>
      <c r="I60" s="37"/>
      <c r="J60" s="37"/>
      <c r="K60" s="37"/>
      <c r="L60" s="107"/>
      <c r="S60" s="35"/>
      <c r="T60" s="35"/>
      <c r="U60" s="35"/>
      <c r="V60" s="35"/>
      <c r="W60" s="35"/>
      <c r="X60" s="35"/>
      <c r="Y60" s="35"/>
      <c r="Z60" s="35"/>
      <c r="AA60" s="35"/>
      <c r="AB60" s="35"/>
      <c r="AC60" s="35"/>
      <c r="AD60" s="35"/>
      <c r="AE60" s="35"/>
    </row>
    <row r="61" spans="1:47" s="2" customFormat="1" ht="6.95" customHeight="1">
      <c r="A61" s="35"/>
      <c r="B61" s="48"/>
      <c r="C61" s="49"/>
      <c r="D61" s="49"/>
      <c r="E61" s="49"/>
      <c r="F61" s="49"/>
      <c r="G61" s="49"/>
      <c r="H61" s="49"/>
      <c r="I61" s="49"/>
      <c r="J61" s="49"/>
      <c r="K61" s="49"/>
      <c r="L61" s="107"/>
      <c r="S61" s="35"/>
      <c r="T61" s="35"/>
      <c r="U61" s="35"/>
      <c r="V61" s="35"/>
      <c r="W61" s="35"/>
      <c r="X61" s="35"/>
      <c r="Y61" s="35"/>
      <c r="Z61" s="35"/>
      <c r="AA61" s="35"/>
      <c r="AB61" s="35"/>
      <c r="AC61" s="35"/>
      <c r="AD61" s="35"/>
      <c r="AE61" s="35"/>
    </row>
    <row r="65" spans="1:65" s="2" customFormat="1" ht="6.95" customHeight="1">
      <c r="A65" s="35"/>
      <c r="B65" s="50"/>
      <c r="C65" s="51"/>
      <c r="D65" s="51"/>
      <c r="E65" s="51"/>
      <c r="F65" s="51"/>
      <c r="G65" s="51"/>
      <c r="H65" s="51"/>
      <c r="I65" s="51"/>
      <c r="J65" s="51"/>
      <c r="K65" s="51"/>
      <c r="L65" s="107"/>
      <c r="S65" s="35"/>
      <c r="T65" s="35"/>
      <c r="U65" s="35"/>
      <c r="V65" s="35"/>
      <c r="W65" s="35"/>
      <c r="X65" s="35"/>
      <c r="Y65" s="35"/>
      <c r="Z65" s="35"/>
      <c r="AA65" s="35"/>
      <c r="AB65" s="35"/>
      <c r="AC65" s="35"/>
      <c r="AD65" s="35"/>
      <c r="AE65" s="35"/>
    </row>
    <row r="66" spans="1:65" s="2" customFormat="1" ht="24.95" customHeight="1">
      <c r="A66" s="35"/>
      <c r="B66" s="36"/>
      <c r="C66" s="24" t="s">
        <v>106</v>
      </c>
      <c r="D66" s="37"/>
      <c r="E66" s="37"/>
      <c r="F66" s="37"/>
      <c r="G66" s="37"/>
      <c r="H66" s="37"/>
      <c r="I66" s="37"/>
      <c r="J66" s="37"/>
      <c r="K66" s="37"/>
      <c r="L66" s="107"/>
      <c r="S66" s="35"/>
      <c r="T66" s="35"/>
      <c r="U66" s="35"/>
      <c r="V66" s="35"/>
      <c r="W66" s="35"/>
      <c r="X66" s="35"/>
      <c r="Y66" s="35"/>
      <c r="Z66" s="35"/>
      <c r="AA66" s="35"/>
      <c r="AB66" s="35"/>
      <c r="AC66" s="35"/>
      <c r="AD66" s="35"/>
      <c r="AE66" s="35"/>
    </row>
    <row r="67" spans="1:65" s="2" customFormat="1" ht="6.95" customHeight="1">
      <c r="A67" s="35"/>
      <c r="B67" s="36"/>
      <c r="C67" s="37"/>
      <c r="D67" s="37"/>
      <c r="E67" s="37"/>
      <c r="F67" s="37"/>
      <c r="G67" s="37"/>
      <c r="H67" s="37"/>
      <c r="I67" s="37"/>
      <c r="J67" s="37"/>
      <c r="K67" s="37"/>
      <c r="L67" s="107"/>
      <c r="S67" s="35"/>
      <c r="T67" s="35"/>
      <c r="U67" s="35"/>
      <c r="V67" s="35"/>
      <c r="W67" s="35"/>
      <c r="X67" s="35"/>
      <c r="Y67" s="35"/>
      <c r="Z67" s="35"/>
      <c r="AA67" s="35"/>
      <c r="AB67" s="35"/>
      <c r="AC67" s="35"/>
      <c r="AD67" s="35"/>
      <c r="AE67" s="35"/>
    </row>
    <row r="68" spans="1:65" s="2" customFormat="1" ht="12" customHeight="1">
      <c r="A68" s="35"/>
      <c r="B68" s="36"/>
      <c r="C68" s="30" t="s">
        <v>16</v>
      </c>
      <c r="D68" s="37"/>
      <c r="E68" s="37"/>
      <c r="F68" s="37"/>
      <c r="G68" s="37"/>
      <c r="H68" s="37"/>
      <c r="I68" s="37"/>
      <c r="J68" s="37"/>
      <c r="K68" s="37"/>
      <c r="L68" s="107"/>
      <c r="S68" s="35"/>
      <c r="T68" s="35"/>
      <c r="U68" s="35"/>
      <c r="V68" s="35"/>
      <c r="W68" s="35"/>
      <c r="X68" s="35"/>
      <c r="Y68" s="35"/>
      <c r="Z68" s="35"/>
      <c r="AA68" s="35"/>
      <c r="AB68" s="35"/>
      <c r="AC68" s="35"/>
      <c r="AD68" s="35"/>
      <c r="AE68" s="35"/>
    </row>
    <row r="69" spans="1:65" s="2" customFormat="1" ht="16.5" customHeight="1">
      <c r="A69" s="35"/>
      <c r="B69" s="36"/>
      <c r="C69" s="37"/>
      <c r="D69" s="37"/>
      <c r="E69" s="373" t="str">
        <f>E7</f>
        <v>Oprava staniční koleje v žst. Ústí n.L západ 2, 2b.SK_OPRAVA Č. 1</v>
      </c>
      <c r="F69" s="374"/>
      <c r="G69" s="374"/>
      <c r="H69" s="374"/>
      <c r="I69" s="37"/>
      <c r="J69" s="37"/>
      <c r="K69" s="37"/>
      <c r="L69" s="107"/>
      <c r="S69" s="35"/>
      <c r="T69" s="35"/>
      <c r="U69" s="35"/>
      <c r="V69" s="35"/>
      <c r="W69" s="35"/>
      <c r="X69" s="35"/>
      <c r="Y69" s="35"/>
      <c r="Z69" s="35"/>
      <c r="AA69" s="35"/>
      <c r="AB69" s="35"/>
      <c r="AC69" s="35"/>
      <c r="AD69" s="35"/>
      <c r="AE69" s="35"/>
    </row>
    <row r="70" spans="1:65" s="2" customFormat="1" ht="12" customHeight="1">
      <c r="A70" s="35"/>
      <c r="B70" s="36"/>
      <c r="C70" s="30" t="s">
        <v>98</v>
      </c>
      <c r="D70" s="37"/>
      <c r="E70" s="37"/>
      <c r="F70" s="37"/>
      <c r="G70" s="37"/>
      <c r="H70" s="37"/>
      <c r="I70" s="37"/>
      <c r="J70" s="37"/>
      <c r="K70" s="37"/>
      <c r="L70" s="107"/>
      <c r="S70" s="35"/>
      <c r="T70" s="35"/>
      <c r="U70" s="35"/>
      <c r="V70" s="35"/>
      <c r="W70" s="35"/>
      <c r="X70" s="35"/>
      <c r="Y70" s="35"/>
      <c r="Z70" s="35"/>
      <c r="AA70" s="35"/>
      <c r="AB70" s="35"/>
      <c r="AC70" s="35"/>
      <c r="AD70" s="35"/>
      <c r="AE70" s="35"/>
    </row>
    <row r="71" spans="1:65" s="2" customFormat="1" ht="16.5" customHeight="1">
      <c r="A71" s="35"/>
      <c r="B71" s="36"/>
      <c r="C71" s="37"/>
      <c r="D71" s="37"/>
      <c r="E71" s="326" t="str">
        <f>E9</f>
        <v>06 - Následné propracování</v>
      </c>
      <c r="F71" s="375"/>
      <c r="G71" s="375"/>
      <c r="H71" s="375"/>
      <c r="I71" s="37"/>
      <c r="J71" s="37"/>
      <c r="K71" s="37"/>
      <c r="L71" s="107"/>
      <c r="S71" s="35"/>
      <c r="T71" s="35"/>
      <c r="U71" s="35"/>
      <c r="V71" s="35"/>
      <c r="W71" s="35"/>
      <c r="X71" s="35"/>
      <c r="Y71" s="35"/>
      <c r="Z71" s="35"/>
      <c r="AA71" s="35"/>
      <c r="AB71" s="35"/>
      <c r="AC71" s="35"/>
      <c r="AD71" s="35"/>
      <c r="AE71" s="35"/>
    </row>
    <row r="72" spans="1:65" s="2" customFormat="1" ht="6.95" customHeight="1">
      <c r="A72" s="35"/>
      <c r="B72" s="36"/>
      <c r="C72" s="37"/>
      <c r="D72" s="37"/>
      <c r="E72" s="37"/>
      <c r="F72" s="37"/>
      <c r="G72" s="37"/>
      <c r="H72" s="37"/>
      <c r="I72" s="37"/>
      <c r="J72" s="37"/>
      <c r="K72" s="37"/>
      <c r="L72" s="107"/>
      <c r="S72" s="35"/>
      <c r="T72" s="35"/>
      <c r="U72" s="35"/>
      <c r="V72" s="35"/>
      <c r="W72" s="35"/>
      <c r="X72" s="35"/>
      <c r="Y72" s="35"/>
      <c r="Z72" s="35"/>
      <c r="AA72" s="35"/>
      <c r="AB72" s="35"/>
      <c r="AC72" s="35"/>
      <c r="AD72" s="35"/>
      <c r="AE72" s="35"/>
    </row>
    <row r="73" spans="1:65" s="2" customFormat="1" ht="12" customHeight="1">
      <c r="A73" s="35"/>
      <c r="B73" s="36"/>
      <c r="C73" s="30" t="s">
        <v>21</v>
      </c>
      <c r="D73" s="37"/>
      <c r="E73" s="37"/>
      <c r="F73" s="28" t="str">
        <f>F12</f>
        <v xml:space="preserve"> </v>
      </c>
      <c r="G73" s="37"/>
      <c r="H73" s="37"/>
      <c r="I73" s="30" t="s">
        <v>23</v>
      </c>
      <c r="J73" s="60" t="str">
        <f>IF(J12="","",J12)</f>
        <v>26. 10. 2022</v>
      </c>
      <c r="K73" s="37"/>
      <c r="L73" s="107"/>
      <c r="S73" s="35"/>
      <c r="T73" s="35"/>
      <c r="U73" s="35"/>
      <c r="V73" s="35"/>
      <c r="W73" s="35"/>
      <c r="X73" s="35"/>
      <c r="Y73" s="35"/>
      <c r="Z73" s="35"/>
      <c r="AA73" s="35"/>
      <c r="AB73" s="35"/>
      <c r="AC73" s="35"/>
      <c r="AD73" s="35"/>
      <c r="AE73" s="35"/>
    </row>
    <row r="74" spans="1:65"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65" s="2" customFormat="1" ht="15.2" customHeight="1">
      <c r="A75" s="35"/>
      <c r="B75" s="36"/>
      <c r="C75" s="30" t="s">
        <v>25</v>
      </c>
      <c r="D75" s="37"/>
      <c r="E75" s="37"/>
      <c r="F75" s="28" t="str">
        <f>E15</f>
        <v>OŘ Ústí nad Labem</v>
      </c>
      <c r="G75" s="37"/>
      <c r="H75" s="37"/>
      <c r="I75" s="30" t="s">
        <v>31</v>
      </c>
      <c r="J75" s="33" t="str">
        <f>E21</f>
        <v xml:space="preserve"> </v>
      </c>
      <c r="K75" s="37"/>
      <c r="L75" s="107"/>
      <c r="S75" s="35"/>
      <c r="T75" s="35"/>
      <c r="U75" s="35"/>
      <c r="V75" s="35"/>
      <c r="W75" s="35"/>
      <c r="X75" s="35"/>
      <c r="Y75" s="35"/>
      <c r="Z75" s="35"/>
      <c r="AA75" s="35"/>
      <c r="AB75" s="35"/>
      <c r="AC75" s="35"/>
      <c r="AD75" s="35"/>
      <c r="AE75" s="35"/>
    </row>
    <row r="76" spans="1:65" s="2" customFormat="1" ht="15.2" customHeight="1">
      <c r="A76" s="35"/>
      <c r="B76" s="36"/>
      <c r="C76" s="30" t="s">
        <v>29</v>
      </c>
      <c r="D76" s="37"/>
      <c r="E76" s="37"/>
      <c r="F76" s="28" t="str">
        <f>IF(E18="","",E18)</f>
        <v>Vyplň údaj</v>
      </c>
      <c r="G76" s="37"/>
      <c r="H76" s="37"/>
      <c r="I76" s="30" t="s">
        <v>33</v>
      </c>
      <c r="J76" s="33" t="str">
        <f>E24</f>
        <v>Tomáš Šrédl</v>
      </c>
      <c r="K76" s="37"/>
      <c r="L76" s="107"/>
      <c r="S76" s="35"/>
      <c r="T76" s="35"/>
      <c r="U76" s="35"/>
      <c r="V76" s="35"/>
      <c r="W76" s="35"/>
      <c r="X76" s="35"/>
      <c r="Y76" s="35"/>
      <c r="Z76" s="35"/>
      <c r="AA76" s="35"/>
      <c r="AB76" s="35"/>
      <c r="AC76" s="35"/>
      <c r="AD76" s="35"/>
      <c r="AE76" s="35"/>
    </row>
    <row r="77" spans="1:65" s="2" customFormat="1" ht="10.35" customHeight="1">
      <c r="A77" s="35"/>
      <c r="B77" s="36"/>
      <c r="C77" s="37"/>
      <c r="D77" s="37"/>
      <c r="E77" s="37"/>
      <c r="F77" s="37"/>
      <c r="G77" s="37"/>
      <c r="H77" s="37"/>
      <c r="I77" s="37"/>
      <c r="J77" s="37"/>
      <c r="K77" s="37"/>
      <c r="L77" s="107"/>
      <c r="S77" s="35"/>
      <c r="T77" s="35"/>
      <c r="U77" s="35"/>
      <c r="V77" s="35"/>
      <c r="W77" s="35"/>
      <c r="X77" s="35"/>
      <c r="Y77" s="35"/>
      <c r="Z77" s="35"/>
      <c r="AA77" s="35"/>
      <c r="AB77" s="35"/>
      <c r="AC77" s="35"/>
      <c r="AD77" s="35"/>
      <c r="AE77" s="35"/>
    </row>
    <row r="78" spans="1:65" s="11" customFormat="1" ht="29.25" customHeight="1">
      <c r="A78" s="147"/>
      <c r="B78" s="148"/>
      <c r="C78" s="149" t="s">
        <v>107</v>
      </c>
      <c r="D78" s="150" t="s">
        <v>56</v>
      </c>
      <c r="E78" s="150" t="s">
        <v>52</v>
      </c>
      <c r="F78" s="150" t="s">
        <v>53</v>
      </c>
      <c r="G78" s="150" t="s">
        <v>108</v>
      </c>
      <c r="H78" s="150" t="s">
        <v>109</v>
      </c>
      <c r="I78" s="150" t="s">
        <v>110</v>
      </c>
      <c r="J78" s="150" t="s">
        <v>102</v>
      </c>
      <c r="K78" s="151" t="s">
        <v>111</v>
      </c>
      <c r="L78" s="152"/>
      <c r="M78" s="69" t="s">
        <v>19</v>
      </c>
      <c r="N78" s="70" t="s">
        <v>41</v>
      </c>
      <c r="O78" s="70" t="s">
        <v>112</v>
      </c>
      <c r="P78" s="70" t="s">
        <v>113</v>
      </c>
      <c r="Q78" s="70" t="s">
        <v>114</v>
      </c>
      <c r="R78" s="70" t="s">
        <v>115</v>
      </c>
      <c r="S78" s="70" t="s">
        <v>116</v>
      </c>
      <c r="T78" s="71" t="s">
        <v>117</v>
      </c>
      <c r="U78" s="147"/>
      <c r="V78" s="147"/>
      <c r="W78" s="147"/>
      <c r="X78" s="147"/>
      <c r="Y78" s="147"/>
      <c r="Z78" s="147"/>
      <c r="AA78" s="147"/>
      <c r="AB78" s="147"/>
      <c r="AC78" s="147"/>
      <c r="AD78" s="147"/>
      <c r="AE78" s="147"/>
    </row>
    <row r="79" spans="1:65" s="2" customFormat="1" ht="22.9" customHeight="1">
      <c r="A79" s="35"/>
      <c r="B79" s="36"/>
      <c r="C79" s="76" t="s">
        <v>118</v>
      </c>
      <c r="D79" s="37"/>
      <c r="E79" s="37"/>
      <c r="F79" s="37"/>
      <c r="G79" s="37"/>
      <c r="H79" s="37"/>
      <c r="I79" s="37"/>
      <c r="J79" s="153">
        <f>BK79</f>
        <v>0</v>
      </c>
      <c r="K79" s="37"/>
      <c r="L79" s="40"/>
      <c r="M79" s="72"/>
      <c r="N79" s="154"/>
      <c r="O79" s="73"/>
      <c r="P79" s="155">
        <f>SUM(P80:P103)</f>
        <v>0</v>
      </c>
      <c r="Q79" s="73"/>
      <c r="R79" s="155">
        <f>SUM(R80:R103)</f>
        <v>594</v>
      </c>
      <c r="S79" s="73"/>
      <c r="T79" s="156">
        <f>SUM(T80:T103)</f>
        <v>0</v>
      </c>
      <c r="U79" s="35"/>
      <c r="V79" s="35"/>
      <c r="W79" s="35"/>
      <c r="X79" s="35"/>
      <c r="Y79" s="35"/>
      <c r="Z79" s="35"/>
      <c r="AA79" s="35"/>
      <c r="AB79" s="35"/>
      <c r="AC79" s="35"/>
      <c r="AD79" s="35"/>
      <c r="AE79" s="35"/>
      <c r="AT79" s="18" t="s">
        <v>70</v>
      </c>
      <c r="AU79" s="18" t="s">
        <v>103</v>
      </c>
      <c r="BK79" s="157">
        <f>SUM(BK80:BK103)</f>
        <v>0</v>
      </c>
    </row>
    <row r="80" spans="1:65" s="2" customFormat="1" ht="66.75" customHeight="1">
      <c r="A80" s="35"/>
      <c r="B80" s="36"/>
      <c r="C80" s="174" t="s">
        <v>79</v>
      </c>
      <c r="D80" s="174" t="s">
        <v>124</v>
      </c>
      <c r="E80" s="176" t="s">
        <v>623</v>
      </c>
      <c r="F80" s="177" t="s">
        <v>624</v>
      </c>
      <c r="G80" s="178" t="s">
        <v>127</v>
      </c>
      <c r="H80" s="179">
        <v>1.056</v>
      </c>
      <c r="I80" s="180"/>
      <c r="J80" s="181">
        <f>ROUND(I80*H80,2)</f>
        <v>0</v>
      </c>
      <c r="K80" s="177" t="s">
        <v>128</v>
      </c>
      <c r="L80" s="40"/>
      <c r="M80" s="182" t="s">
        <v>19</v>
      </c>
      <c r="N80" s="183" t="s">
        <v>42</v>
      </c>
      <c r="O80" s="65"/>
      <c r="P80" s="184">
        <f>O80*H80</f>
        <v>0</v>
      </c>
      <c r="Q80" s="184">
        <v>0</v>
      </c>
      <c r="R80" s="184">
        <f>Q80*H80</f>
        <v>0</v>
      </c>
      <c r="S80" s="184">
        <v>0</v>
      </c>
      <c r="T80" s="185">
        <f>S80*H80</f>
        <v>0</v>
      </c>
      <c r="U80" s="35"/>
      <c r="V80" s="35"/>
      <c r="W80" s="35"/>
      <c r="X80" s="35"/>
      <c r="Y80" s="35"/>
      <c r="Z80" s="35"/>
      <c r="AA80" s="35"/>
      <c r="AB80" s="35"/>
      <c r="AC80" s="35"/>
      <c r="AD80" s="35"/>
      <c r="AE80" s="35"/>
      <c r="AR80" s="186" t="s">
        <v>136</v>
      </c>
      <c r="AT80" s="186" t="s">
        <v>124</v>
      </c>
      <c r="AU80" s="186" t="s">
        <v>71</v>
      </c>
      <c r="AY80" s="18" t="s">
        <v>121</v>
      </c>
      <c r="BE80" s="187">
        <f>IF(N80="základní",J80,0)</f>
        <v>0</v>
      </c>
      <c r="BF80" s="187">
        <f>IF(N80="snížená",J80,0)</f>
        <v>0</v>
      </c>
      <c r="BG80" s="187">
        <f>IF(N80="zákl. přenesená",J80,0)</f>
        <v>0</v>
      </c>
      <c r="BH80" s="187">
        <f>IF(N80="sníž. přenesená",J80,0)</f>
        <v>0</v>
      </c>
      <c r="BI80" s="187">
        <f>IF(N80="nulová",J80,0)</f>
        <v>0</v>
      </c>
      <c r="BJ80" s="18" t="s">
        <v>79</v>
      </c>
      <c r="BK80" s="187">
        <f>ROUND(I80*H80,2)</f>
        <v>0</v>
      </c>
      <c r="BL80" s="18" t="s">
        <v>136</v>
      </c>
      <c r="BM80" s="186" t="s">
        <v>625</v>
      </c>
    </row>
    <row r="81" spans="1:65" s="13" customFormat="1" ht="11.25">
      <c r="B81" s="188"/>
      <c r="C81" s="189"/>
      <c r="D81" s="190" t="s">
        <v>131</v>
      </c>
      <c r="E81" s="191" t="s">
        <v>19</v>
      </c>
      <c r="F81" s="192" t="s">
        <v>626</v>
      </c>
      <c r="G81" s="189"/>
      <c r="H81" s="193">
        <v>0.69499999999999995</v>
      </c>
      <c r="I81" s="194"/>
      <c r="J81" s="189"/>
      <c r="K81" s="189"/>
      <c r="L81" s="195"/>
      <c r="M81" s="196"/>
      <c r="N81" s="197"/>
      <c r="O81" s="197"/>
      <c r="P81" s="197"/>
      <c r="Q81" s="197"/>
      <c r="R81" s="197"/>
      <c r="S81" s="197"/>
      <c r="T81" s="198"/>
      <c r="AT81" s="199" t="s">
        <v>131</v>
      </c>
      <c r="AU81" s="199" t="s">
        <v>71</v>
      </c>
      <c r="AV81" s="13" t="s">
        <v>81</v>
      </c>
      <c r="AW81" s="13" t="s">
        <v>32</v>
      </c>
      <c r="AX81" s="13" t="s">
        <v>71</v>
      </c>
      <c r="AY81" s="199" t="s">
        <v>121</v>
      </c>
    </row>
    <row r="82" spans="1:65" s="13" customFormat="1" ht="11.25">
      <c r="B82" s="188"/>
      <c r="C82" s="189"/>
      <c r="D82" s="190" t="s">
        <v>131</v>
      </c>
      <c r="E82" s="191" t="s">
        <v>19</v>
      </c>
      <c r="F82" s="192" t="s">
        <v>627</v>
      </c>
      <c r="G82" s="189"/>
      <c r="H82" s="193">
        <v>0.34100000000000003</v>
      </c>
      <c r="I82" s="194"/>
      <c r="J82" s="189"/>
      <c r="K82" s="189"/>
      <c r="L82" s="195"/>
      <c r="M82" s="196"/>
      <c r="N82" s="197"/>
      <c r="O82" s="197"/>
      <c r="P82" s="197"/>
      <c r="Q82" s="197"/>
      <c r="R82" s="197"/>
      <c r="S82" s="197"/>
      <c r="T82" s="198"/>
      <c r="AT82" s="199" t="s">
        <v>131</v>
      </c>
      <c r="AU82" s="199" t="s">
        <v>71</v>
      </c>
      <c r="AV82" s="13" t="s">
        <v>81</v>
      </c>
      <c r="AW82" s="13" t="s">
        <v>32</v>
      </c>
      <c r="AX82" s="13" t="s">
        <v>71</v>
      </c>
      <c r="AY82" s="199" t="s">
        <v>121</v>
      </c>
    </row>
    <row r="83" spans="1:65" s="13" customFormat="1" ht="11.25">
      <c r="B83" s="188"/>
      <c r="C83" s="189"/>
      <c r="D83" s="190" t="s">
        <v>131</v>
      </c>
      <c r="E83" s="191" t="s">
        <v>19</v>
      </c>
      <c r="F83" s="192" t="s">
        <v>628</v>
      </c>
      <c r="G83" s="189"/>
      <c r="H83" s="193">
        <v>0.02</v>
      </c>
      <c r="I83" s="194"/>
      <c r="J83" s="189"/>
      <c r="K83" s="189"/>
      <c r="L83" s="195"/>
      <c r="M83" s="196"/>
      <c r="N83" s="197"/>
      <c r="O83" s="197"/>
      <c r="P83" s="197"/>
      <c r="Q83" s="197"/>
      <c r="R83" s="197"/>
      <c r="S83" s="197"/>
      <c r="T83" s="198"/>
      <c r="AT83" s="199" t="s">
        <v>131</v>
      </c>
      <c r="AU83" s="199" t="s">
        <v>71</v>
      </c>
      <c r="AV83" s="13" t="s">
        <v>81</v>
      </c>
      <c r="AW83" s="13" t="s">
        <v>32</v>
      </c>
      <c r="AX83" s="13" t="s">
        <v>71</v>
      </c>
      <c r="AY83" s="199" t="s">
        <v>121</v>
      </c>
    </row>
    <row r="84" spans="1:65" s="15" customFormat="1" ht="11.25">
      <c r="B84" s="222"/>
      <c r="C84" s="223"/>
      <c r="D84" s="190" t="s">
        <v>131</v>
      </c>
      <c r="E84" s="224" t="s">
        <v>19</v>
      </c>
      <c r="F84" s="225" t="s">
        <v>197</v>
      </c>
      <c r="G84" s="223"/>
      <c r="H84" s="226">
        <v>1.056</v>
      </c>
      <c r="I84" s="227"/>
      <c r="J84" s="223"/>
      <c r="K84" s="223"/>
      <c r="L84" s="228"/>
      <c r="M84" s="229"/>
      <c r="N84" s="230"/>
      <c r="O84" s="230"/>
      <c r="P84" s="230"/>
      <c r="Q84" s="230"/>
      <c r="R84" s="230"/>
      <c r="S84" s="230"/>
      <c r="T84" s="231"/>
      <c r="AT84" s="232" t="s">
        <v>131</v>
      </c>
      <c r="AU84" s="232" t="s">
        <v>71</v>
      </c>
      <c r="AV84" s="15" t="s">
        <v>136</v>
      </c>
      <c r="AW84" s="15" t="s">
        <v>32</v>
      </c>
      <c r="AX84" s="15" t="s">
        <v>79</v>
      </c>
      <c r="AY84" s="232" t="s">
        <v>121</v>
      </c>
    </row>
    <row r="85" spans="1:65" s="2" customFormat="1" ht="66.75" customHeight="1">
      <c r="A85" s="35"/>
      <c r="B85" s="36"/>
      <c r="C85" s="174" t="s">
        <v>81</v>
      </c>
      <c r="D85" s="233" t="s">
        <v>124</v>
      </c>
      <c r="E85" s="176" t="s">
        <v>629</v>
      </c>
      <c r="F85" s="177" t="s">
        <v>630</v>
      </c>
      <c r="G85" s="178" t="s">
        <v>215</v>
      </c>
      <c r="H85" s="179">
        <v>107.22</v>
      </c>
      <c r="I85" s="180"/>
      <c r="J85" s="181">
        <f>ROUND(I85*H85,2)</f>
        <v>0</v>
      </c>
      <c r="K85" s="177" t="s">
        <v>128</v>
      </c>
      <c r="L85" s="40"/>
      <c r="M85" s="182" t="s">
        <v>19</v>
      </c>
      <c r="N85" s="183" t="s">
        <v>42</v>
      </c>
      <c r="O85" s="65"/>
      <c r="P85" s="184">
        <f>O85*H85</f>
        <v>0</v>
      </c>
      <c r="Q85" s="184">
        <v>0</v>
      </c>
      <c r="R85" s="184">
        <f>Q85*H85</f>
        <v>0</v>
      </c>
      <c r="S85" s="184">
        <v>0</v>
      </c>
      <c r="T85" s="185">
        <f>S85*H85</f>
        <v>0</v>
      </c>
      <c r="U85" s="35"/>
      <c r="V85" s="35"/>
      <c r="W85" s="35"/>
      <c r="X85" s="35"/>
      <c r="Y85" s="35"/>
      <c r="Z85" s="35"/>
      <c r="AA85" s="35"/>
      <c r="AB85" s="35"/>
      <c r="AC85" s="35"/>
      <c r="AD85" s="35"/>
      <c r="AE85" s="35"/>
      <c r="AR85" s="186" t="s">
        <v>136</v>
      </c>
      <c r="AT85" s="186" t="s">
        <v>124</v>
      </c>
      <c r="AU85" s="186" t="s">
        <v>71</v>
      </c>
      <c r="AY85" s="18" t="s">
        <v>121</v>
      </c>
      <c r="BE85" s="187">
        <f>IF(N85="základní",J85,0)</f>
        <v>0</v>
      </c>
      <c r="BF85" s="187">
        <f>IF(N85="snížená",J85,0)</f>
        <v>0</v>
      </c>
      <c r="BG85" s="187">
        <f>IF(N85="zákl. přenesená",J85,0)</f>
        <v>0</v>
      </c>
      <c r="BH85" s="187">
        <f>IF(N85="sníž. přenesená",J85,0)</f>
        <v>0</v>
      </c>
      <c r="BI85" s="187">
        <f>IF(N85="nulová",J85,0)</f>
        <v>0</v>
      </c>
      <c r="BJ85" s="18" t="s">
        <v>79</v>
      </c>
      <c r="BK85" s="187">
        <f>ROUND(I85*H85,2)</f>
        <v>0</v>
      </c>
      <c r="BL85" s="18" t="s">
        <v>136</v>
      </c>
      <c r="BM85" s="186" t="s">
        <v>631</v>
      </c>
    </row>
    <row r="86" spans="1:65" s="13" customFormat="1" ht="11.25">
      <c r="B86" s="188"/>
      <c r="C86" s="189"/>
      <c r="D86" s="190" t="s">
        <v>131</v>
      </c>
      <c r="E86" s="191" t="s">
        <v>19</v>
      </c>
      <c r="F86" s="192" t="s">
        <v>632</v>
      </c>
      <c r="G86" s="189"/>
      <c r="H86" s="193">
        <v>53.61</v>
      </c>
      <c r="I86" s="194"/>
      <c r="J86" s="189"/>
      <c r="K86" s="189"/>
      <c r="L86" s="195"/>
      <c r="M86" s="196"/>
      <c r="N86" s="197"/>
      <c r="O86" s="197"/>
      <c r="P86" s="197"/>
      <c r="Q86" s="197"/>
      <c r="R86" s="197"/>
      <c r="S86" s="197"/>
      <c r="T86" s="198"/>
      <c r="AT86" s="199" t="s">
        <v>131</v>
      </c>
      <c r="AU86" s="199" t="s">
        <v>71</v>
      </c>
      <c r="AV86" s="13" t="s">
        <v>81</v>
      </c>
      <c r="AW86" s="13" t="s">
        <v>32</v>
      </c>
      <c r="AX86" s="13" t="s">
        <v>71</v>
      </c>
      <c r="AY86" s="199" t="s">
        <v>121</v>
      </c>
    </row>
    <row r="87" spans="1:65" s="13" customFormat="1" ht="11.25">
      <c r="B87" s="188"/>
      <c r="C87" s="189"/>
      <c r="D87" s="190" t="s">
        <v>131</v>
      </c>
      <c r="E87" s="191" t="s">
        <v>19</v>
      </c>
      <c r="F87" s="192" t="s">
        <v>633</v>
      </c>
      <c r="G87" s="189"/>
      <c r="H87" s="193">
        <v>53.61</v>
      </c>
      <c r="I87" s="194"/>
      <c r="J87" s="189"/>
      <c r="K87" s="189"/>
      <c r="L87" s="195"/>
      <c r="M87" s="196"/>
      <c r="N87" s="197"/>
      <c r="O87" s="197"/>
      <c r="P87" s="197"/>
      <c r="Q87" s="197"/>
      <c r="R87" s="197"/>
      <c r="S87" s="197"/>
      <c r="T87" s="198"/>
      <c r="AT87" s="199" t="s">
        <v>131</v>
      </c>
      <c r="AU87" s="199" t="s">
        <v>71</v>
      </c>
      <c r="AV87" s="13" t="s">
        <v>81</v>
      </c>
      <c r="AW87" s="13" t="s">
        <v>32</v>
      </c>
      <c r="AX87" s="13" t="s">
        <v>71</v>
      </c>
      <c r="AY87" s="199" t="s">
        <v>121</v>
      </c>
    </row>
    <row r="88" spans="1:65" s="15" customFormat="1" ht="11.25">
      <c r="B88" s="222"/>
      <c r="C88" s="223"/>
      <c r="D88" s="190" t="s">
        <v>131</v>
      </c>
      <c r="E88" s="224" t="s">
        <v>19</v>
      </c>
      <c r="F88" s="225" t="s">
        <v>197</v>
      </c>
      <c r="G88" s="223"/>
      <c r="H88" s="226">
        <v>107.22</v>
      </c>
      <c r="I88" s="227"/>
      <c r="J88" s="223"/>
      <c r="K88" s="223"/>
      <c r="L88" s="228"/>
      <c r="M88" s="229"/>
      <c r="N88" s="230"/>
      <c r="O88" s="230"/>
      <c r="P88" s="230"/>
      <c r="Q88" s="230"/>
      <c r="R88" s="230"/>
      <c r="S88" s="230"/>
      <c r="T88" s="231"/>
      <c r="AT88" s="232" t="s">
        <v>131</v>
      </c>
      <c r="AU88" s="232" t="s">
        <v>71</v>
      </c>
      <c r="AV88" s="15" t="s">
        <v>136</v>
      </c>
      <c r="AW88" s="15" t="s">
        <v>32</v>
      </c>
      <c r="AX88" s="15" t="s">
        <v>79</v>
      </c>
      <c r="AY88" s="232" t="s">
        <v>121</v>
      </c>
    </row>
    <row r="89" spans="1:65" s="2" customFormat="1" ht="37.9" customHeight="1">
      <c r="A89" s="35"/>
      <c r="B89" s="36"/>
      <c r="C89" s="174" t="s">
        <v>139</v>
      </c>
      <c r="D89" s="174" t="s">
        <v>124</v>
      </c>
      <c r="E89" s="176" t="s">
        <v>189</v>
      </c>
      <c r="F89" s="177" t="s">
        <v>190</v>
      </c>
      <c r="G89" s="178" t="s">
        <v>191</v>
      </c>
      <c r="H89" s="179">
        <v>396</v>
      </c>
      <c r="I89" s="180"/>
      <c r="J89" s="181">
        <f>ROUND(I89*H89,2)</f>
        <v>0</v>
      </c>
      <c r="K89" s="177" t="s">
        <v>128</v>
      </c>
      <c r="L89" s="40"/>
      <c r="M89" s="182" t="s">
        <v>19</v>
      </c>
      <c r="N89" s="183" t="s">
        <v>42</v>
      </c>
      <c r="O89" s="65"/>
      <c r="P89" s="184">
        <f>O89*H89</f>
        <v>0</v>
      </c>
      <c r="Q89" s="184">
        <v>0</v>
      </c>
      <c r="R89" s="184">
        <f>Q89*H89</f>
        <v>0</v>
      </c>
      <c r="S89" s="184">
        <v>0</v>
      </c>
      <c r="T89" s="185">
        <f>S89*H89</f>
        <v>0</v>
      </c>
      <c r="U89" s="35"/>
      <c r="V89" s="35"/>
      <c r="W89" s="35"/>
      <c r="X89" s="35"/>
      <c r="Y89" s="35"/>
      <c r="Z89" s="35"/>
      <c r="AA89" s="35"/>
      <c r="AB89" s="35"/>
      <c r="AC89" s="35"/>
      <c r="AD89" s="35"/>
      <c r="AE89" s="35"/>
      <c r="AR89" s="186" t="s">
        <v>136</v>
      </c>
      <c r="AT89" s="186" t="s">
        <v>124</v>
      </c>
      <c r="AU89" s="186" t="s">
        <v>71</v>
      </c>
      <c r="AY89" s="18" t="s">
        <v>121</v>
      </c>
      <c r="BE89" s="187">
        <f>IF(N89="základní",J89,0)</f>
        <v>0</v>
      </c>
      <c r="BF89" s="187">
        <f>IF(N89="snížená",J89,0)</f>
        <v>0</v>
      </c>
      <c r="BG89" s="187">
        <f>IF(N89="zákl. přenesená",J89,0)</f>
        <v>0</v>
      </c>
      <c r="BH89" s="187">
        <f>IF(N89="sníž. přenesená",J89,0)</f>
        <v>0</v>
      </c>
      <c r="BI89" s="187">
        <f>IF(N89="nulová",J89,0)</f>
        <v>0</v>
      </c>
      <c r="BJ89" s="18" t="s">
        <v>79</v>
      </c>
      <c r="BK89" s="187">
        <f>ROUND(I89*H89,2)</f>
        <v>0</v>
      </c>
      <c r="BL89" s="18" t="s">
        <v>136</v>
      </c>
      <c r="BM89" s="186" t="s">
        <v>634</v>
      </c>
    </row>
    <row r="90" spans="1:65" s="13" customFormat="1" ht="11.25">
      <c r="B90" s="188"/>
      <c r="C90" s="189"/>
      <c r="D90" s="190" t="s">
        <v>131</v>
      </c>
      <c r="E90" s="191" t="s">
        <v>19</v>
      </c>
      <c r="F90" s="192" t="s">
        <v>635</v>
      </c>
      <c r="G90" s="189"/>
      <c r="H90" s="193">
        <v>396</v>
      </c>
      <c r="I90" s="194"/>
      <c r="J90" s="189"/>
      <c r="K90" s="189"/>
      <c r="L90" s="195"/>
      <c r="M90" s="196"/>
      <c r="N90" s="197"/>
      <c r="O90" s="197"/>
      <c r="P90" s="197"/>
      <c r="Q90" s="197"/>
      <c r="R90" s="197"/>
      <c r="S90" s="197"/>
      <c r="T90" s="198"/>
      <c r="AT90" s="199" t="s">
        <v>131</v>
      </c>
      <c r="AU90" s="199" t="s">
        <v>71</v>
      </c>
      <c r="AV90" s="13" t="s">
        <v>81</v>
      </c>
      <c r="AW90" s="13" t="s">
        <v>32</v>
      </c>
      <c r="AX90" s="13" t="s">
        <v>79</v>
      </c>
      <c r="AY90" s="199" t="s">
        <v>121</v>
      </c>
    </row>
    <row r="91" spans="1:65" s="2" customFormat="1" ht="16.5" customHeight="1">
      <c r="A91" s="35"/>
      <c r="B91" s="36"/>
      <c r="C91" s="200" t="s">
        <v>136</v>
      </c>
      <c r="D91" s="200" t="s">
        <v>161</v>
      </c>
      <c r="E91" s="201" t="s">
        <v>199</v>
      </c>
      <c r="F91" s="202" t="s">
        <v>200</v>
      </c>
      <c r="G91" s="203" t="s">
        <v>185</v>
      </c>
      <c r="H91" s="204">
        <v>594</v>
      </c>
      <c r="I91" s="205"/>
      <c r="J91" s="206">
        <f>ROUND(I91*H91,2)</f>
        <v>0</v>
      </c>
      <c r="K91" s="202" t="s">
        <v>128</v>
      </c>
      <c r="L91" s="207"/>
      <c r="M91" s="208" t="s">
        <v>19</v>
      </c>
      <c r="N91" s="209" t="s">
        <v>42</v>
      </c>
      <c r="O91" s="65"/>
      <c r="P91" s="184">
        <f>O91*H91</f>
        <v>0</v>
      </c>
      <c r="Q91" s="184">
        <v>1</v>
      </c>
      <c r="R91" s="184">
        <f>Q91*H91</f>
        <v>594</v>
      </c>
      <c r="S91" s="184">
        <v>0</v>
      </c>
      <c r="T91" s="185">
        <f>S91*H91</f>
        <v>0</v>
      </c>
      <c r="U91" s="35"/>
      <c r="V91" s="35"/>
      <c r="W91" s="35"/>
      <c r="X91" s="35"/>
      <c r="Y91" s="35"/>
      <c r="Z91" s="35"/>
      <c r="AA91" s="35"/>
      <c r="AB91" s="35"/>
      <c r="AC91" s="35"/>
      <c r="AD91" s="35"/>
      <c r="AE91" s="35"/>
      <c r="AR91" s="186" t="s">
        <v>160</v>
      </c>
      <c r="AT91" s="186" t="s">
        <v>161</v>
      </c>
      <c r="AU91" s="186" t="s">
        <v>71</v>
      </c>
      <c r="AY91" s="18" t="s">
        <v>121</v>
      </c>
      <c r="BE91" s="187">
        <f>IF(N91="základní",J91,0)</f>
        <v>0</v>
      </c>
      <c r="BF91" s="187">
        <f>IF(N91="snížená",J91,0)</f>
        <v>0</v>
      </c>
      <c r="BG91" s="187">
        <f>IF(N91="zákl. přenesená",J91,0)</f>
        <v>0</v>
      </c>
      <c r="BH91" s="187">
        <f>IF(N91="sníž. přenesená",J91,0)</f>
        <v>0</v>
      </c>
      <c r="BI91" s="187">
        <f>IF(N91="nulová",J91,0)</f>
        <v>0</v>
      </c>
      <c r="BJ91" s="18" t="s">
        <v>79</v>
      </c>
      <c r="BK91" s="187">
        <f>ROUND(I91*H91,2)</f>
        <v>0</v>
      </c>
      <c r="BL91" s="18" t="s">
        <v>136</v>
      </c>
      <c r="BM91" s="186" t="s">
        <v>636</v>
      </c>
    </row>
    <row r="92" spans="1:65" s="13" customFormat="1" ht="11.25">
      <c r="B92" s="188"/>
      <c r="C92" s="189"/>
      <c r="D92" s="190" t="s">
        <v>131</v>
      </c>
      <c r="E92" s="191" t="s">
        <v>19</v>
      </c>
      <c r="F92" s="192" t="s">
        <v>637</v>
      </c>
      <c r="G92" s="189"/>
      <c r="H92" s="193">
        <v>594</v>
      </c>
      <c r="I92" s="194"/>
      <c r="J92" s="189"/>
      <c r="K92" s="189"/>
      <c r="L92" s="195"/>
      <c r="M92" s="196"/>
      <c r="N92" s="197"/>
      <c r="O92" s="197"/>
      <c r="P92" s="197"/>
      <c r="Q92" s="197"/>
      <c r="R92" s="197"/>
      <c r="S92" s="197"/>
      <c r="T92" s="198"/>
      <c r="AT92" s="199" t="s">
        <v>131</v>
      </c>
      <c r="AU92" s="199" t="s">
        <v>71</v>
      </c>
      <c r="AV92" s="13" t="s">
        <v>81</v>
      </c>
      <c r="AW92" s="13" t="s">
        <v>32</v>
      </c>
      <c r="AX92" s="13" t="s">
        <v>79</v>
      </c>
      <c r="AY92" s="199" t="s">
        <v>121</v>
      </c>
    </row>
    <row r="93" spans="1:65" s="2" customFormat="1" ht="78" customHeight="1">
      <c r="A93" s="35"/>
      <c r="B93" s="36"/>
      <c r="C93" s="174" t="s">
        <v>122</v>
      </c>
      <c r="D93" s="174" t="s">
        <v>124</v>
      </c>
      <c r="E93" s="176" t="s">
        <v>286</v>
      </c>
      <c r="F93" s="177" t="s">
        <v>287</v>
      </c>
      <c r="G93" s="178" t="s">
        <v>185</v>
      </c>
      <c r="H93" s="179">
        <v>594</v>
      </c>
      <c r="I93" s="180"/>
      <c r="J93" s="181">
        <f>ROUND(I93*H93,2)</f>
        <v>0</v>
      </c>
      <c r="K93" s="177" t="s">
        <v>128</v>
      </c>
      <c r="L93" s="40"/>
      <c r="M93" s="182" t="s">
        <v>19</v>
      </c>
      <c r="N93" s="183" t="s">
        <v>42</v>
      </c>
      <c r="O93" s="65"/>
      <c r="P93" s="184">
        <f>O93*H93</f>
        <v>0</v>
      </c>
      <c r="Q93" s="184">
        <v>0</v>
      </c>
      <c r="R93" s="184">
        <f>Q93*H93</f>
        <v>0</v>
      </c>
      <c r="S93" s="184">
        <v>0</v>
      </c>
      <c r="T93" s="185">
        <f>S93*H93</f>
        <v>0</v>
      </c>
      <c r="U93" s="35"/>
      <c r="V93" s="35"/>
      <c r="W93" s="35"/>
      <c r="X93" s="35"/>
      <c r="Y93" s="35"/>
      <c r="Z93" s="35"/>
      <c r="AA93" s="35"/>
      <c r="AB93" s="35"/>
      <c r="AC93" s="35"/>
      <c r="AD93" s="35"/>
      <c r="AE93" s="35"/>
      <c r="AR93" s="186" t="s">
        <v>136</v>
      </c>
      <c r="AT93" s="186" t="s">
        <v>124</v>
      </c>
      <c r="AU93" s="186" t="s">
        <v>71</v>
      </c>
      <c r="AY93" s="18" t="s">
        <v>121</v>
      </c>
      <c r="BE93" s="187">
        <f>IF(N93="základní",J93,0)</f>
        <v>0</v>
      </c>
      <c r="BF93" s="187">
        <f>IF(N93="snížená",J93,0)</f>
        <v>0</v>
      </c>
      <c r="BG93" s="187">
        <f>IF(N93="zákl. přenesená",J93,0)</f>
        <v>0</v>
      </c>
      <c r="BH93" s="187">
        <f>IF(N93="sníž. přenesená",J93,0)</f>
        <v>0</v>
      </c>
      <c r="BI93" s="187">
        <f>IF(N93="nulová",J93,0)</f>
        <v>0</v>
      </c>
      <c r="BJ93" s="18" t="s">
        <v>79</v>
      </c>
      <c r="BK93" s="187">
        <f>ROUND(I93*H93,2)</f>
        <v>0</v>
      </c>
      <c r="BL93" s="18" t="s">
        <v>136</v>
      </c>
      <c r="BM93" s="186" t="s">
        <v>638</v>
      </c>
    </row>
    <row r="94" spans="1:65" s="2" customFormat="1" ht="24.2" customHeight="1">
      <c r="A94" s="35"/>
      <c r="B94" s="36"/>
      <c r="C94" s="174" t="s">
        <v>150</v>
      </c>
      <c r="D94" s="174" t="s">
        <v>124</v>
      </c>
      <c r="E94" s="176" t="s">
        <v>271</v>
      </c>
      <c r="F94" s="177" t="s">
        <v>272</v>
      </c>
      <c r="G94" s="178" t="s">
        <v>135</v>
      </c>
      <c r="H94" s="179">
        <v>48</v>
      </c>
      <c r="I94" s="180"/>
      <c r="J94" s="181">
        <f>ROUND(I94*H94,2)</f>
        <v>0</v>
      </c>
      <c r="K94" s="177" t="s">
        <v>128</v>
      </c>
      <c r="L94" s="40"/>
      <c r="M94" s="182" t="s">
        <v>19</v>
      </c>
      <c r="N94" s="183" t="s">
        <v>42</v>
      </c>
      <c r="O94" s="65"/>
      <c r="P94" s="184">
        <f>O94*H94</f>
        <v>0</v>
      </c>
      <c r="Q94" s="184">
        <v>0</v>
      </c>
      <c r="R94" s="184">
        <f>Q94*H94</f>
        <v>0</v>
      </c>
      <c r="S94" s="184">
        <v>0</v>
      </c>
      <c r="T94" s="185">
        <f>S94*H94</f>
        <v>0</v>
      </c>
      <c r="U94" s="35"/>
      <c r="V94" s="35"/>
      <c r="W94" s="35"/>
      <c r="X94" s="35"/>
      <c r="Y94" s="35"/>
      <c r="Z94" s="35"/>
      <c r="AA94" s="35"/>
      <c r="AB94" s="35"/>
      <c r="AC94" s="35"/>
      <c r="AD94" s="35"/>
      <c r="AE94" s="35"/>
      <c r="AR94" s="186" t="s">
        <v>136</v>
      </c>
      <c r="AT94" s="186" t="s">
        <v>124</v>
      </c>
      <c r="AU94" s="186" t="s">
        <v>71</v>
      </c>
      <c r="AY94" s="18" t="s">
        <v>121</v>
      </c>
      <c r="BE94" s="187">
        <f>IF(N94="základní",J94,0)</f>
        <v>0</v>
      </c>
      <c r="BF94" s="187">
        <f>IF(N94="snížená",J94,0)</f>
        <v>0</v>
      </c>
      <c r="BG94" s="187">
        <f>IF(N94="zákl. přenesená",J94,0)</f>
        <v>0</v>
      </c>
      <c r="BH94" s="187">
        <f>IF(N94="sníž. přenesená",J94,0)</f>
        <v>0</v>
      </c>
      <c r="BI94" s="187">
        <f>IF(N94="nulová",J94,0)</f>
        <v>0</v>
      </c>
      <c r="BJ94" s="18" t="s">
        <v>79</v>
      </c>
      <c r="BK94" s="187">
        <f>ROUND(I94*H94,2)</f>
        <v>0</v>
      </c>
      <c r="BL94" s="18" t="s">
        <v>136</v>
      </c>
      <c r="BM94" s="186" t="s">
        <v>639</v>
      </c>
    </row>
    <row r="95" spans="1:65" s="13" customFormat="1" ht="11.25">
      <c r="B95" s="188"/>
      <c r="C95" s="189"/>
      <c r="D95" s="190" t="s">
        <v>131</v>
      </c>
      <c r="E95" s="191" t="s">
        <v>19</v>
      </c>
      <c r="F95" s="192" t="s">
        <v>435</v>
      </c>
      <c r="G95" s="189"/>
      <c r="H95" s="193">
        <v>16</v>
      </c>
      <c r="I95" s="194"/>
      <c r="J95" s="189"/>
      <c r="K95" s="189"/>
      <c r="L95" s="195"/>
      <c r="M95" s="196"/>
      <c r="N95" s="197"/>
      <c r="O95" s="197"/>
      <c r="P95" s="197"/>
      <c r="Q95" s="197"/>
      <c r="R95" s="197"/>
      <c r="S95" s="197"/>
      <c r="T95" s="198"/>
      <c r="AT95" s="199" t="s">
        <v>131</v>
      </c>
      <c r="AU95" s="199" t="s">
        <v>71</v>
      </c>
      <c r="AV95" s="13" t="s">
        <v>81</v>
      </c>
      <c r="AW95" s="13" t="s">
        <v>32</v>
      </c>
      <c r="AX95" s="13" t="s">
        <v>71</v>
      </c>
      <c r="AY95" s="199" t="s">
        <v>121</v>
      </c>
    </row>
    <row r="96" spans="1:65" s="13" customFormat="1" ht="11.25">
      <c r="B96" s="188"/>
      <c r="C96" s="189"/>
      <c r="D96" s="190" t="s">
        <v>131</v>
      </c>
      <c r="E96" s="191" t="s">
        <v>19</v>
      </c>
      <c r="F96" s="192" t="s">
        <v>640</v>
      </c>
      <c r="G96" s="189"/>
      <c r="H96" s="193">
        <v>24</v>
      </c>
      <c r="I96" s="194"/>
      <c r="J96" s="189"/>
      <c r="K96" s="189"/>
      <c r="L96" s="195"/>
      <c r="M96" s="196"/>
      <c r="N96" s="197"/>
      <c r="O96" s="197"/>
      <c r="P96" s="197"/>
      <c r="Q96" s="197"/>
      <c r="R96" s="197"/>
      <c r="S96" s="197"/>
      <c r="T96" s="198"/>
      <c r="AT96" s="199" t="s">
        <v>131</v>
      </c>
      <c r="AU96" s="199" t="s">
        <v>71</v>
      </c>
      <c r="AV96" s="13" t="s">
        <v>81</v>
      </c>
      <c r="AW96" s="13" t="s">
        <v>32</v>
      </c>
      <c r="AX96" s="13" t="s">
        <v>71</v>
      </c>
      <c r="AY96" s="199" t="s">
        <v>121</v>
      </c>
    </row>
    <row r="97" spans="1:65" s="13" customFormat="1" ht="11.25">
      <c r="B97" s="188"/>
      <c r="C97" s="189"/>
      <c r="D97" s="190" t="s">
        <v>131</v>
      </c>
      <c r="E97" s="191" t="s">
        <v>19</v>
      </c>
      <c r="F97" s="192" t="s">
        <v>641</v>
      </c>
      <c r="G97" s="189"/>
      <c r="H97" s="193">
        <v>8</v>
      </c>
      <c r="I97" s="194"/>
      <c r="J97" s="189"/>
      <c r="K97" s="189"/>
      <c r="L97" s="195"/>
      <c r="M97" s="196"/>
      <c r="N97" s="197"/>
      <c r="O97" s="197"/>
      <c r="P97" s="197"/>
      <c r="Q97" s="197"/>
      <c r="R97" s="197"/>
      <c r="S97" s="197"/>
      <c r="T97" s="198"/>
      <c r="AT97" s="199" t="s">
        <v>131</v>
      </c>
      <c r="AU97" s="199" t="s">
        <v>71</v>
      </c>
      <c r="AV97" s="13" t="s">
        <v>81</v>
      </c>
      <c r="AW97" s="13" t="s">
        <v>32</v>
      </c>
      <c r="AX97" s="13" t="s">
        <v>71</v>
      </c>
      <c r="AY97" s="199" t="s">
        <v>121</v>
      </c>
    </row>
    <row r="98" spans="1:65" s="15" customFormat="1" ht="11.25">
      <c r="B98" s="222"/>
      <c r="C98" s="223"/>
      <c r="D98" s="190" t="s">
        <v>131</v>
      </c>
      <c r="E98" s="224" t="s">
        <v>19</v>
      </c>
      <c r="F98" s="225" t="s">
        <v>197</v>
      </c>
      <c r="G98" s="223"/>
      <c r="H98" s="226">
        <v>48</v>
      </c>
      <c r="I98" s="227"/>
      <c r="J98" s="223"/>
      <c r="K98" s="223"/>
      <c r="L98" s="228"/>
      <c r="M98" s="229"/>
      <c r="N98" s="230"/>
      <c r="O98" s="230"/>
      <c r="P98" s="230"/>
      <c r="Q98" s="230"/>
      <c r="R98" s="230"/>
      <c r="S98" s="230"/>
      <c r="T98" s="231"/>
      <c r="AT98" s="232" t="s">
        <v>131</v>
      </c>
      <c r="AU98" s="232" t="s">
        <v>71</v>
      </c>
      <c r="AV98" s="15" t="s">
        <v>136</v>
      </c>
      <c r="AW98" s="15" t="s">
        <v>32</v>
      </c>
      <c r="AX98" s="15" t="s">
        <v>79</v>
      </c>
      <c r="AY98" s="232" t="s">
        <v>121</v>
      </c>
    </row>
    <row r="99" spans="1:65" s="2" customFormat="1" ht="33" customHeight="1">
      <c r="A99" s="35"/>
      <c r="B99" s="36"/>
      <c r="C99" s="174" t="s">
        <v>155</v>
      </c>
      <c r="D99" s="174" t="s">
        <v>124</v>
      </c>
      <c r="E99" s="176" t="s">
        <v>428</v>
      </c>
      <c r="F99" s="177" t="s">
        <v>429</v>
      </c>
      <c r="G99" s="178" t="s">
        <v>135</v>
      </c>
      <c r="H99" s="179">
        <v>10</v>
      </c>
      <c r="I99" s="180"/>
      <c r="J99" s="181">
        <f>ROUND(I99*H99,2)</f>
        <v>0</v>
      </c>
      <c r="K99" s="177" t="s">
        <v>128</v>
      </c>
      <c r="L99" s="40"/>
      <c r="M99" s="182" t="s">
        <v>19</v>
      </c>
      <c r="N99" s="183" t="s">
        <v>42</v>
      </c>
      <c r="O99" s="65"/>
      <c r="P99" s="184">
        <f>O99*H99</f>
        <v>0</v>
      </c>
      <c r="Q99" s="184">
        <v>0</v>
      </c>
      <c r="R99" s="184">
        <f>Q99*H99</f>
        <v>0</v>
      </c>
      <c r="S99" s="184">
        <v>0</v>
      </c>
      <c r="T99" s="185">
        <f>S99*H99</f>
        <v>0</v>
      </c>
      <c r="U99" s="35"/>
      <c r="V99" s="35"/>
      <c r="W99" s="35"/>
      <c r="X99" s="35"/>
      <c r="Y99" s="35"/>
      <c r="Z99" s="35"/>
      <c r="AA99" s="35"/>
      <c r="AB99" s="35"/>
      <c r="AC99" s="35"/>
      <c r="AD99" s="35"/>
      <c r="AE99" s="35"/>
      <c r="AR99" s="186" t="s">
        <v>136</v>
      </c>
      <c r="AT99" s="186" t="s">
        <v>124</v>
      </c>
      <c r="AU99" s="186" t="s">
        <v>71</v>
      </c>
      <c r="AY99" s="18" t="s">
        <v>121</v>
      </c>
      <c r="BE99" s="187">
        <f>IF(N99="základní",J99,0)</f>
        <v>0</v>
      </c>
      <c r="BF99" s="187">
        <f>IF(N99="snížená",J99,0)</f>
        <v>0</v>
      </c>
      <c r="BG99" s="187">
        <f>IF(N99="zákl. přenesená",J99,0)</f>
        <v>0</v>
      </c>
      <c r="BH99" s="187">
        <f>IF(N99="sníž. přenesená",J99,0)</f>
        <v>0</v>
      </c>
      <c r="BI99" s="187">
        <f>IF(N99="nulová",J99,0)</f>
        <v>0</v>
      </c>
      <c r="BJ99" s="18" t="s">
        <v>79</v>
      </c>
      <c r="BK99" s="187">
        <f>ROUND(I99*H99,2)</f>
        <v>0</v>
      </c>
      <c r="BL99" s="18" t="s">
        <v>136</v>
      </c>
      <c r="BM99" s="186" t="s">
        <v>642</v>
      </c>
    </row>
    <row r="100" spans="1:65" s="2" customFormat="1" ht="16.5" customHeight="1">
      <c r="A100" s="35"/>
      <c r="B100" s="36"/>
      <c r="C100" s="174" t="s">
        <v>160</v>
      </c>
      <c r="D100" s="174" t="s">
        <v>124</v>
      </c>
      <c r="E100" s="176" t="s">
        <v>431</v>
      </c>
      <c r="F100" s="177" t="s">
        <v>432</v>
      </c>
      <c r="G100" s="178" t="s">
        <v>135</v>
      </c>
      <c r="H100" s="179">
        <v>10</v>
      </c>
      <c r="I100" s="180"/>
      <c r="J100" s="181">
        <f>ROUND(I100*H100,2)</f>
        <v>0</v>
      </c>
      <c r="K100" s="177" t="s">
        <v>128</v>
      </c>
      <c r="L100" s="40"/>
      <c r="M100" s="182" t="s">
        <v>19</v>
      </c>
      <c r="N100" s="183" t="s">
        <v>42</v>
      </c>
      <c r="O100" s="65"/>
      <c r="P100" s="184">
        <f>O100*H100</f>
        <v>0</v>
      </c>
      <c r="Q100" s="184">
        <v>0</v>
      </c>
      <c r="R100" s="184">
        <f>Q100*H100</f>
        <v>0</v>
      </c>
      <c r="S100" s="184">
        <v>0</v>
      </c>
      <c r="T100" s="185">
        <f>S100*H100</f>
        <v>0</v>
      </c>
      <c r="U100" s="35"/>
      <c r="V100" s="35"/>
      <c r="W100" s="35"/>
      <c r="X100" s="35"/>
      <c r="Y100" s="35"/>
      <c r="Z100" s="35"/>
      <c r="AA100" s="35"/>
      <c r="AB100" s="35"/>
      <c r="AC100" s="35"/>
      <c r="AD100" s="35"/>
      <c r="AE100" s="35"/>
      <c r="AR100" s="186" t="s">
        <v>136</v>
      </c>
      <c r="AT100" s="186" t="s">
        <v>124</v>
      </c>
      <c r="AU100" s="186" t="s">
        <v>71</v>
      </c>
      <c r="AY100" s="18" t="s">
        <v>121</v>
      </c>
      <c r="BE100" s="187">
        <f>IF(N100="základní",J100,0)</f>
        <v>0</v>
      </c>
      <c r="BF100" s="187">
        <f>IF(N100="snížená",J100,0)</f>
        <v>0</v>
      </c>
      <c r="BG100" s="187">
        <f>IF(N100="zákl. přenesená",J100,0)</f>
        <v>0</v>
      </c>
      <c r="BH100" s="187">
        <f>IF(N100="sníž. přenesená",J100,0)</f>
        <v>0</v>
      </c>
      <c r="BI100" s="187">
        <f>IF(N100="nulová",J100,0)</f>
        <v>0</v>
      </c>
      <c r="BJ100" s="18" t="s">
        <v>79</v>
      </c>
      <c r="BK100" s="187">
        <f>ROUND(I100*H100,2)</f>
        <v>0</v>
      </c>
      <c r="BL100" s="18" t="s">
        <v>136</v>
      </c>
      <c r="BM100" s="186" t="s">
        <v>643</v>
      </c>
    </row>
    <row r="101" spans="1:65" s="2" customFormat="1" ht="44.25" customHeight="1">
      <c r="A101" s="35"/>
      <c r="B101" s="36"/>
      <c r="C101" s="174" t="s">
        <v>166</v>
      </c>
      <c r="D101" s="174" t="s">
        <v>124</v>
      </c>
      <c r="E101" s="176" t="s">
        <v>352</v>
      </c>
      <c r="F101" s="177" t="s">
        <v>353</v>
      </c>
      <c r="G101" s="178" t="s">
        <v>135</v>
      </c>
      <c r="H101" s="179">
        <v>2</v>
      </c>
      <c r="I101" s="180"/>
      <c r="J101" s="181">
        <f>ROUND(I101*H101,2)</f>
        <v>0</v>
      </c>
      <c r="K101" s="177" t="s">
        <v>128</v>
      </c>
      <c r="L101" s="40"/>
      <c r="M101" s="182" t="s">
        <v>19</v>
      </c>
      <c r="N101" s="183" t="s">
        <v>42</v>
      </c>
      <c r="O101" s="65"/>
      <c r="P101" s="184">
        <f>O101*H101</f>
        <v>0</v>
      </c>
      <c r="Q101" s="184">
        <v>0</v>
      </c>
      <c r="R101" s="184">
        <f>Q101*H101</f>
        <v>0</v>
      </c>
      <c r="S101" s="184">
        <v>0</v>
      </c>
      <c r="T101" s="185">
        <f>S101*H101</f>
        <v>0</v>
      </c>
      <c r="U101" s="35"/>
      <c r="V101" s="35"/>
      <c r="W101" s="35"/>
      <c r="X101" s="35"/>
      <c r="Y101" s="35"/>
      <c r="Z101" s="35"/>
      <c r="AA101" s="35"/>
      <c r="AB101" s="35"/>
      <c r="AC101" s="35"/>
      <c r="AD101" s="35"/>
      <c r="AE101" s="35"/>
      <c r="AR101" s="186" t="s">
        <v>136</v>
      </c>
      <c r="AT101" s="186" t="s">
        <v>124</v>
      </c>
      <c r="AU101" s="186" t="s">
        <v>71</v>
      </c>
      <c r="AY101" s="18" t="s">
        <v>121</v>
      </c>
      <c r="BE101" s="187">
        <f>IF(N101="základní",J101,0)</f>
        <v>0</v>
      </c>
      <c r="BF101" s="187">
        <f>IF(N101="snížená",J101,0)</f>
        <v>0</v>
      </c>
      <c r="BG101" s="187">
        <f>IF(N101="zákl. přenesená",J101,0)</f>
        <v>0</v>
      </c>
      <c r="BH101" s="187">
        <f>IF(N101="sníž. přenesená",J101,0)</f>
        <v>0</v>
      </c>
      <c r="BI101" s="187">
        <f>IF(N101="nulová",J101,0)</f>
        <v>0</v>
      </c>
      <c r="BJ101" s="18" t="s">
        <v>79</v>
      </c>
      <c r="BK101" s="187">
        <f>ROUND(I101*H101,2)</f>
        <v>0</v>
      </c>
      <c r="BL101" s="18" t="s">
        <v>136</v>
      </c>
      <c r="BM101" s="186" t="s">
        <v>644</v>
      </c>
    </row>
    <row r="102" spans="1:65" s="14" customFormat="1" ht="11.25">
      <c r="B102" s="212"/>
      <c r="C102" s="213"/>
      <c r="D102" s="190" t="s">
        <v>131</v>
      </c>
      <c r="E102" s="214" t="s">
        <v>19</v>
      </c>
      <c r="F102" s="215" t="s">
        <v>645</v>
      </c>
      <c r="G102" s="213"/>
      <c r="H102" s="214" t="s">
        <v>19</v>
      </c>
      <c r="I102" s="216"/>
      <c r="J102" s="213"/>
      <c r="K102" s="213"/>
      <c r="L102" s="217"/>
      <c r="M102" s="218"/>
      <c r="N102" s="219"/>
      <c r="O102" s="219"/>
      <c r="P102" s="219"/>
      <c r="Q102" s="219"/>
      <c r="R102" s="219"/>
      <c r="S102" s="219"/>
      <c r="T102" s="220"/>
      <c r="AT102" s="221" t="s">
        <v>131</v>
      </c>
      <c r="AU102" s="221" t="s">
        <v>71</v>
      </c>
      <c r="AV102" s="14" t="s">
        <v>79</v>
      </c>
      <c r="AW102" s="14" t="s">
        <v>32</v>
      </c>
      <c r="AX102" s="14" t="s">
        <v>71</v>
      </c>
      <c r="AY102" s="221" t="s">
        <v>121</v>
      </c>
    </row>
    <row r="103" spans="1:65" s="13" customFormat="1" ht="11.25">
      <c r="B103" s="188"/>
      <c r="C103" s="189"/>
      <c r="D103" s="190" t="s">
        <v>131</v>
      </c>
      <c r="E103" s="191" t="s">
        <v>19</v>
      </c>
      <c r="F103" s="192" t="s">
        <v>81</v>
      </c>
      <c r="G103" s="189"/>
      <c r="H103" s="193">
        <v>2</v>
      </c>
      <c r="I103" s="194"/>
      <c r="J103" s="189"/>
      <c r="K103" s="189"/>
      <c r="L103" s="195"/>
      <c r="M103" s="234"/>
      <c r="N103" s="235"/>
      <c r="O103" s="235"/>
      <c r="P103" s="235"/>
      <c r="Q103" s="235"/>
      <c r="R103" s="235"/>
      <c r="S103" s="235"/>
      <c r="T103" s="236"/>
      <c r="AT103" s="199" t="s">
        <v>131</v>
      </c>
      <c r="AU103" s="199" t="s">
        <v>71</v>
      </c>
      <c r="AV103" s="13" t="s">
        <v>81</v>
      </c>
      <c r="AW103" s="13" t="s">
        <v>32</v>
      </c>
      <c r="AX103" s="13" t="s">
        <v>79</v>
      </c>
      <c r="AY103" s="199" t="s">
        <v>121</v>
      </c>
    </row>
    <row r="104" spans="1:65" s="2" customFormat="1" ht="6.95" customHeight="1">
      <c r="A104" s="35"/>
      <c r="B104" s="48"/>
      <c r="C104" s="49"/>
      <c r="D104" s="49"/>
      <c r="E104" s="49"/>
      <c r="F104" s="49"/>
      <c r="G104" s="49"/>
      <c r="H104" s="49"/>
      <c r="I104" s="49"/>
      <c r="J104" s="49"/>
      <c r="K104" s="49"/>
      <c r="L104" s="40"/>
      <c r="M104" s="35"/>
      <c r="O104" s="35"/>
      <c r="P104" s="35"/>
      <c r="Q104" s="35"/>
      <c r="R104" s="35"/>
      <c r="S104" s="35"/>
      <c r="T104" s="35"/>
      <c r="U104" s="35"/>
      <c r="V104" s="35"/>
      <c r="W104" s="35"/>
      <c r="X104" s="35"/>
      <c r="Y104" s="35"/>
      <c r="Z104" s="35"/>
      <c r="AA104" s="35"/>
      <c r="AB104" s="35"/>
      <c r="AC104" s="35"/>
      <c r="AD104" s="35"/>
      <c r="AE104" s="35"/>
    </row>
  </sheetData>
  <sheetProtection algorithmName="SHA-512" hashValue="U2CJ4s85Rk6BgOiyR9YnYvQ0z54x5FUgV0VXTjJ/nmjGFe0NwleiJHUNEn0KsHs77NlNHGMx1s4zp0aWoG7RfQ==" saltValue="2JzoUXEBtNH8ZkxbD1YhDtsUSRzQR8GddCkm2Kn03OK6YWhyVsCzdXyw8C5WbBcpE64lzNye/izvODoNaU28Tg==" spinCount="100000" sheet="1" objects="1" scenarios="1" formatColumns="0" formatRows="0" autoFilter="0"/>
  <autoFilter ref="C78:K103" xr:uid="{00000000-0009-0000-0000-000004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8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5"/>
      <c r="M2" s="365"/>
      <c r="N2" s="365"/>
      <c r="O2" s="365"/>
      <c r="P2" s="365"/>
      <c r="Q2" s="365"/>
      <c r="R2" s="365"/>
      <c r="S2" s="365"/>
      <c r="T2" s="365"/>
      <c r="U2" s="365"/>
      <c r="V2" s="365"/>
      <c r="AT2" s="18" t="s">
        <v>93</v>
      </c>
    </row>
    <row r="3" spans="1:46" s="1" customFormat="1" ht="6.95" customHeight="1">
      <c r="B3" s="102"/>
      <c r="C3" s="103"/>
      <c r="D3" s="103"/>
      <c r="E3" s="103"/>
      <c r="F3" s="103"/>
      <c r="G3" s="103"/>
      <c r="H3" s="103"/>
      <c r="I3" s="103"/>
      <c r="J3" s="103"/>
      <c r="K3" s="103"/>
      <c r="L3" s="21"/>
      <c r="AT3" s="18" t="s">
        <v>81</v>
      </c>
    </row>
    <row r="4" spans="1:46" s="1" customFormat="1" ht="24.95" customHeight="1">
      <c r="B4" s="21"/>
      <c r="D4" s="104" t="s">
        <v>97</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staniční koleje v žst. Ústí n.L západ 2, 2b.SK_OPRAVA Č. 1</v>
      </c>
      <c r="F7" s="367"/>
      <c r="G7" s="367"/>
      <c r="H7" s="367"/>
      <c r="L7" s="21"/>
    </row>
    <row r="8" spans="1:46" s="2" customFormat="1" ht="12" customHeight="1">
      <c r="A8" s="35"/>
      <c r="B8" s="40"/>
      <c r="C8" s="35"/>
      <c r="D8" s="106" t="s">
        <v>98</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646</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26. 10. 2022</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22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33</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34</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35</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72" t="s">
        <v>19</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37</v>
      </c>
      <c r="E30" s="35"/>
      <c r="F30" s="35"/>
      <c r="G30" s="35"/>
      <c r="H30" s="35"/>
      <c r="I30" s="35"/>
      <c r="J30" s="115">
        <f>ROUND(J79,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39</v>
      </c>
      <c r="G32" s="35"/>
      <c r="H32" s="35"/>
      <c r="I32" s="116" t="s">
        <v>38</v>
      </c>
      <c r="J32" s="116" t="s">
        <v>40</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41</v>
      </c>
      <c r="E33" s="106" t="s">
        <v>42</v>
      </c>
      <c r="F33" s="118">
        <f>ROUND((SUM(BE79:BE86)),  2)</f>
        <v>0</v>
      </c>
      <c r="G33" s="35"/>
      <c r="H33" s="35"/>
      <c r="I33" s="119">
        <v>0.21</v>
      </c>
      <c r="J33" s="118">
        <f>ROUND(((SUM(BE79:BE86))*I33),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43</v>
      </c>
      <c r="F34" s="118">
        <f>ROUND((SUM(BF79:BF86)),  2)</f>
        <v>0</v>
      </c>
      <c r="G34" s="35"/>
      <c r="H34" s="35"/>
      <c r="I34" s="119">
        <v>0.15</v>
      </c>
      <c r="J34" s="118">
        <f>ROUND(((SUM(BF79:BF86))*I34),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44</v>
      </c>
      <c r="F35" s="118">
        <f>ROUND((SUM(BG79:BG86)),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45</v>
      </c>
      <c r="F36" s="118">
        <f>ROUND((SUM(BH79:BH86)),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46</v>
      </c>
      <c r="F37" s="118">
        <f>ROUND((SUM(BI79:BI86)),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47</v>
      </c>
      <c r="E39" s="122"/>
      <c r="F39" s="122"/>
      <c r="G39" s="123" t="s">
        <v>48</v>
      </c>
      <c r="H39" s="124" t="s">
        <v>49</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100</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staniční koleje v žst. Ústí n.L západ 2, 2b.SK_OPRAVA Č. 1</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98</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26" t="str">
        <f>E9</f>
        <v>07 - Materiál dodávaný objednatelem NEOCEŇOVAT</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26. 10. 2022</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OŘ Ústí nad Labem</v>
      </c>
      <c r="G54" s="37"/>
      <c r="H54" s="37"/>
      <c r="I54" s="30" t="s">
        <v>31</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33</v>
      </c>
      <c r="J55" s="33" t="str">
        <f>E24</f>
        <v>Tomáš Šrédl</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101</v>
      </c>
      <c r="D57" s="132"/>
      <c r="E57" s="132"/>
      <c r="F57" s="132"/>
      <c r="G57" s="132"/>
      <c r="H57" s="132"/>
      <c r="I57" s="132"/>
      <c r="J57" s="133" t="s">
        <v>102</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69</v>
      </c>
      <c r="D59" s="37"/>
      <c r="E59" s="37"/>
      <c r="F59" s="37"/>
      <c r="G59" s="37"/>
      <c r="H59" s="37"/>
      <c r="I59" s="37"/>
      <c r="J59" s="78">
        <f>J79</f>
        <v>0</v>
      </c>
      <c r="K59" s="37"/>
      <c r="L59" s="107"/>
      <c r="S59" s="35"/>
      <c r="T59" s="35"/>
      <c r="U59" s="35"/>
      <c r="V59" s="35"/>
      <c r="W59" s="35"/>
      <c r="X59" s="35"/>
      <c r="Y59" s="35"/>
      <c r="Z59" s="35"/>
      <c r="AA59" s="35"/>
      <c r="AB59" s="35"/>
      <c r="AC59" s="35"/>
      <c r="AD59" s="35"/>
      <c r="AE59" s="35"/>
      <c r="AU59" s="18" t="s">
        <v>103</v>
      </c>
    </row>
    <row r="60" spans="1:47" s="2" customFormat="1" ht="21.75" customHeight="1">
      <c r="A60" s="35"/>
      <c r="B60" s="36"/>
      <c r="C60" s="37"/>
      <c r="D60" s="37"/>
      <c r="E60" s="37"/>
      <c r="F60" s="37"/>
      <c r="G60" s="37"/>
      <c r="H60" s="37"/>
      <c r="I60" s="37"/>
      <c r="J60" s="37"/>
      <c r="K60" s="37"/>
      <c r="L60" s="107"/>
      <c r="S60" s="35"/>
      <c r="T60" s="35"/>
      <c r="U60" s="35"/>
      <c r="V60" s="35"/>
      <c r="W60" s="35"/>
      <c r="X60" s="35"/>
      <c r="Y60" s="35"/>
      <c r="Z60" s="35"/>
      <c r="AA60" s="35"/>
      <c r="AB60" s="35"/>
      <c r="AC60" s="35"/>
      <c r="AD60" s="35"/>
      <c r="AE60" s="35"/>
    </row>
    <row r="61" spans="1:47" s="2" customFormat="1" ht="6.95" customHeight="1">
      <c r="A61" s="35"/>
      <c r="B61" s="48"/>
      <c r="C61" s="49"/>
      <c r="D61" s="49"/>
      <c r="E61" s="49"/>
      <c r="F61" s="49"/>
      <c r="G61" s="49"/>
      <c r="H61" s="49"/>
      <c r="I61" s="49"/>
      <c r="J61" s="49"/>
      <c r="K61" s="49"/>
      <c r="L61" s="107"/>
      <c r="S61" s="35"/>
      <c r="T61" s="35"/>
      <c r="U61" s="35"/>
      <c r="V61" s="35"/>
      <c r="W61" s="35"/>
      <c r="X61" s="35"/>
      <c r="Y61" s="35"/>
      <c r="Z61" s="35"/>
      <c r="AA61" s="35"/>
      <c r="AB61" s="35"/>
      <c r="AC61" s="35"/>
      <c r="AD61" s="35"/>
      <c r="AE61" s="35"/>
    </row>
    <row r="65" spans="1:65" s="2" customFormat="1" ht="6.95" customHeight="1">
      <c r="A65" s="35"/>
      <c r="B65" s="50"/>
      <c r="C65" s="51"/>
      <c r="D65" s="51"/>
      <c r="E65" s="51"/>
      <c r="F65" s="51"/>
      <c r="G65" s="51"/>
      <c r="H65" s="51"/>
      <c r="I65" s="51"/>
      <c r="J65" s="51"/>
      <c r="K65" s="51"/>
      <c r="L65" s="107"/>
      <c r="S65" s="35"/>
      <c r="T65" s="35"/>
      <c r="U65" s="35"/>
      <c r="V65" s="35"/>
      <c r="W65" s="35"/>
      <c r="X65" s="35"/>
      <c r="Y65" s="35"/>
      <c r="Z65" s="35"/>
      <c r="AA65" s="35"/>
      <c r="AB65" s="35"/>
      <c r="AC65" s="35"/>
      <c r="AD65" s="35"/>
      <c r="AE65" s="35"/>
    </row>
    <row r="66" spans="1:65" s="2" customFormat="1" ht="24.95" customHeight="1">
      <c r="A66" s="35"/>
      <c r="B66" s="36"/>
      <c r="C66" s="24" t="s">
        <v>106</v>
      </c>
      <c r="D66" s="37"/>
      <c r="E66" s="37"/>
      <c r="F66" s="37"/>
      <c r="G66" s="37"/>
      <c r="H66" s="37"/>
      <c r="I66" s="37"/>
      <c r="J66" s="37"/>
      <c r="K66" s="37"/>
      <c r="L66" s="107"/>
      <c r="S66" s="35"/>
      <c r="T66" s="35"/>
      <c r="U66" s="35"/>
      <c r="V66" s="35"/>
      <c r="W66" s="35"/>
      <c r="X66" s="35"/>
      <c r="Y66" s="35"/>
      <c r="Z66" s="35"/>
      <c r="AA66" s="35"/>
      <c r="AB66" s="35"/>
      <c r="AC66" s="35"/>
      <c r="AD66" s="35"/>
      <c r="AE66" s="35"/>
    </row>
    <row r="67" spans="1:65" s="2" customFormat="1" ht="6.95" customHeight="1">
      <c r="A67" s="35"/>
      <c r="B67" s="36"/>
      <c r="C67" s="37"/>
      <c r="D67" s="37"/>
      <c r="E67" s="37"/>
      <c r="F67" s="37"/>
      <c r="G67" s="37"/>
      <c r="H67" s="37"/>
      <c r="I67" s="37"/>
      <c r="J67" s="37"/>
      <c r="K67" s="37"/>
      <c r="L67" s="107"/>
      <c r="S67" s="35"/>
      <c r="T67" s="35"/>
      <c r="U67" s="35"/>
      <c r="V67" s="35"/>
      <c r="W67" s="35"/>
      <c r="X67" s="35"/>
      <c r="Y67" s="35"/>
      <c r="Z67" s="35"/>
      <c r="AA67" s="35"/>
      <c r="AB67" s="35"/>
      <c r="AC67" s="35"/>
      <c r="AD67" s="35"/>
      <c r="AE67" s="35"/>
    </row>
    <row r="68" spans="1:65" s="2" customFormat="1" ht="12" customHeight="1">
      <c r="A68" s="35"/>
      <c r="B68" s="36"/>
      <c r="C68" s="30" t="s">
        <v>16</v>
      </c>
      <c r="D68" s="37"/>
      <c r="E68" s="37"/>
      <c r="F68" s="37"/>
      <c r="G68" s="37"/>
      <c r="H68" s="37"/>
      <c r="I68" s="37"/>
      <c r="J68" s="37"/>
      <c r="K68" s="37"/>
      <c r="L68" s="107"/>
      <c r="S68" s="35"/>
      <c r="T68" s="35"/>
      <c r="U68" s="35"/>
      <c r="V68" s="35"/>
      <c r="W68" s="35"/>
      <c r="X68" s="35"/>
      <c r="Y68" s="35"/>
      <c r="Z68" s="35"/>
      <c r="AA68" s="35"/>
      <c r="AB68" s="35"/>
      <c r="AC68" s="35"/>
      <c r="AD68" s="35"/>
      <c r="AE68" s="35"/>
    </row>
    <row r="69" spans="1:65" s="2" customFormat="1" ht="16.5" customHeight="1">
      <c r="A69" s="35"/>
      <c r="B69" s="36"/>
      <c r="C69" s="37"/>
      <c r="D69" s="37"/>
      <c r="E69" s="373" t="str">
        <f>E7</f>
        <v>Oprava staniční koleje v žst. Ústí n.L západ 2, 2b.SK_OPRAVA Č. 1</v>
      </c>
      <c r="F69" s="374"/>
      <c r="G69" s="374"/>
      <c r="H69" s="374"/>
      <c r="I69" s="37"/>
      <c r="J69" s="37"/>
      <c r="K69" s="37"/>
      <c r="L69" s="107"/>
      <c r="S69" s="35"/>
      <c r="T69" s="35"/>
      <c r="U69" s="35"/>
      <c r="V69" s="35"/>
      <c r="W69" s="35"/>
      <c r="X69" s="35"/>
      <c r="Y69" s="35"/>
      <c r="Z69" s="35"/>
      <c r="AA69" s="35"/>
      <c r="AB69" s="35"/>
      <c r="AC69" s="35"/>
      <c r="AD69" s="35"/>
      <c r="AE69" s="35"/>
    </row>
    <row r="70" spans="1:65" s="2" customFormat="1" ht="12" customHeight="1">
      <c r="A70" s="35"/>
      <c r="B70" s="36"/>
      <c r="C70" s="30" t="s">
        <v>98</v>
      </c>
      <c r="D70" s="37"/>
      <c r="E70" s="37"/>
      <c r="F70" s="37"/>
      <c r="G70" s="37"/>
      <c r="H70" s="37"/>
      <c r="I70" s="37"/>
      <c r="J70" s="37"/>
      <c r="K70" s="37"/>
      <c r="L70" s="107"/>
      <c r="S70" s="35"/>
      <c r="T70" s="35"/>
      <c r="U70" s="35"/>
      <c r="V70" s="35"/>
      <c r="W70" s="35"/>
      <c r="X70" s="35"/>
      <c r="Y70" s="35"/>
      <c r="Z70" s="35"/>
      <c r="AA70" s="35"/>
      <c r="AB70" s="35"/>
      <c r="AC70" s="35"/>
      <c r="AD70" s="35"/>
      <c r="AE70" s="35"/>
    </row>
    <row r="71" spans="1:65" s="2" customFormat="1" ht="16.5" customHeight="1">
      <c r="A71" s="35"/>
      <c r="B71" s="36"/>
      <c r="C71" s="37"/>
      <c r="D71" s="37"/>
      <c r="E71" s="326" t="str">
        <f>E9</f>
        <v>07 - Materiál dodávaný objednatelem NEOCEŇOVAT</v>
      </c>
      <c r="F71" s="375"/>
      <c r="G71" s="375"/>
      <c r="H71" s="375"/>
      <c r="I71" s="37"/>
      <c r="J71" s="37"/>
      <c r="K71" s="37"/>
      <c r="L71" s="107"/>
      <c r="S71" s="35"/>
      <c r="T71" s="35"/>
      <c r="U71" s="35"/>
      <c r="V71" s="35"/>
      <c r="W71" s="35"/>
      <c r="X71" s="35"/>
      <c r="Y71" s="35"/>
      <c r="Z71" s="35"/>
      <c r="AA71" s="35"/>
      <c r="AB71" s="35"/>
      <c r="AC71" s="35"/>
      <c r="AD71" s="35"/>
      <c r="AE71" s="35"/>
    </row>
    <row r="72" spans="1:65" s="2" customFormat="1" ht="6.95" customHeight="1">
      <c r="A72" s="35"/>
      <c r="B72" s="36"/>
      <c r="C72" s="37"/>
      <c r="D72" s="37"/>
      <c r="E72" s="37"/>
      <c r="F72" s="37"/>
      <c r="G72" s="37"/>
      <c r="H72" s="37"/>
      <c r="I72" s="37"/>
      <c r="J72" s="37"/>
      <c r="K72" s="37"/>
      <c r="L72" s="107"/>
      <c r="S72" s="35"/>
      <c r="T72" s="35"/>
      <c r="U72" s="35"/>
      <c r="V72" s="35"/>
      <c r="W72" s="35"/>
      <c r="X72" s="35"/>
      <c r="Y72" s="35"/>
      <c r="Z72" s="35"/>
      <c r="AA72" s="35"/>
      <c r="AB72" s="35"/>
      <c r="AC72" s="35"/>
      <c r="AD72" s="35"/>
      <c r="AE72" s="35"/>
    </row>
    <row r="73" spans="1:65" s="2" customFormat="1" ht="12" customHeight="1">
      <c r="A73" s="35"/>
      <c r="B73" s="36"/>
      <c r="C73" s="30" t="s">
        <v>21</v>
      </c>
      <c r="D73" s="37"/>
      <c r="E73" s="37"/>
      <c r="F73" s="28" t="str">
        <f>F12</f>
        <v xml:space="preserve"> </v>
      </c>
      <c r="G73" s="37"/>
      <c r="H73" s="37"/>
      <c r="I73" s="30" t="s">
        <v>23</v>
      </c>
      <c r="J73" s="60" t="str">
        <f>IF(J12="","",J12)</f>
        <v>26. 10. 2022</v>
      </c>
      <c r="K73" s="37"/>
      <c r="L73" s="107"/>
      <c r="S73" s="35"/>
      <c r="T73" s="35"/>
      <c r="U73" s="35"/>
      <c r="V73" s="35"/>
      <c r="W73" s="35"/>
      <c r="X73" s="35"/>
      <c r="Y73" s="35"/>
      <c r="Z73" s="35"/>
      <c r="AA73" s="35"/>
      <c r="AB73" s="35"/>
      <c r="AC73" s="35"/>
      <c r="AD73" s="35"/>
      <c r="AE73" s="35"/>
    </row>
    <row r="74" spans="1:65"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65" s="2" customFormat="1" ht="15.2" customHeight="1">
      <c r="A75" s="35"/>
      <c r="B75" s="36"/>
      <c r="C75" s="30" t="s">
        <v>25</v>
      </c>
      <c r="D75" s="37"/>
      <c r="E75" s="37"/>
      <c r="F75" s="28" t="str">
        <f>E15</f>
        <v>OŘ Ústí nad Labem</v>
      </c>
      <c r="G75" s="37"/>
      <c r="H75" s="37"/>
      <c r="I75" s="30" t="s">
        <v>31</v>
      </c>
      <c r="J75" s="33" t="str">
        <f>E21</f>
        <v xml:space="preserve"> </v>
      </c>
      <c r="K75" s="37"/>
      <c r="L75" s="107"/>
      <c r="S75" s="35"/>
      <c r="T75" s="35"/>
      <c r="U75" s="35"/>
      <c r="V75" s="35"/>
      <c r="W75" s="35"/>
      <c r="X75" s="35"/>
      <c r="Y75" s="35"/>
      <c r="Z75" s="35"/>
      <c r="AA75" s="35"/>
      <c r="AB75" s="35"/>
      <c r="AC75" s="35"/>
      <c r="AD75" s="35"/>
      <c r="AE75" s="35"/>
    </row>
    <row r="76" spans="1:65" s="2" customFormat="1" ht="15.2" customHeight="1">
      <c r="A76" s="35"/>
      <c r="B76" s="36"/>
      <c r="C76" s="30" t="s">
        <v>29</v>
      </c>
      <c r="D76" s="37"/>
      <c r="E76" s="37"/>
      <c r="F76" s="28" t="str">
        <f>IF(E18="","",E18)</f>
        <v>Vyplň údaj</v>
      </c>
      <c r="G76" s="37"/>
      <c r="H76" s="37"/>
      <c r="I76" s="30" t="s">
        <v>33</v>
      </c>
      <c r="J76" s="33" t="str">
        <f>E24</f>
        <v>Tomáš Šrédl</v>
      </c>
      <c r="K76" s="37"/>
      <c r="L76" s="107"/>
      <c r="S76" s="35"/>
      <c r="T76" s="35"/>
      <c r="U76" s="35"/>
      <c r="V76" s="35"/>
      <c r="W76" s="35"/>
      <c r="X76" s="35"/>
      <c r="Y76" s="35"/>
      <c r="Z76" s="35"/>
      <c r="AA76" s="35"/>
      <c r="AB76" s="35"/>
      <c r="AC76" s="35"/>
      <c r="AD76" s="35"/>
      <c r="AE76" s="35"/>
    </row>
    <row r="77" spans="1:65" s="2" customFormat="1" ht="10.35" customHeight="1">
      <c r="A77" s="35"/>
      <c r="B77" s="36"/>
      <c r="C77" s="37"/>
      <c r="D77" s="37"/>
      <c r="E77" s="37"/>
      <c r="F77" s="37"/>
      <c r="G77" s="37"/>
      <c r="H77" s="37"/>
      <c r="I77" s="37"/>
      <c r="J77" s="37"/>
      <c r="K77" s="37"/>
      <c r="L77" s="107"/>
      <c r="S77" s="35"/>
      <c r="T77" s="35"/>
      <c r="U77" s="35"/>
      <c r="V77" s="35"/>
      <c r="W77" s="35"/>
      <c r="X77" s="35"/>
      <c r="Y77" s="35"/>
      <c r="Z77" s="35"/>
      <c r="AA77" s="35"/>
      <c r="AB77" s="35"/>
      <c r="AC77" s="35"/>
      <c r="AD77" s="35"/>
      <c r="AE77" s="35"/>
    </row>
    <row r="78" spans="1:65" s="11" customFormat="1" ht="29.25" customHeight="1">
      <c r="A78" s="147"/>
      <c r="B78" s="148"/>
      <c r="C78" s="149" t="s">
        <v>107</v>
      </c>
      <c r="D78" s="150" t="s">
        <v>56</v>
      </c>
      <c r="E78" s="150" t="s">
        <v>52</v>
      </c>
      <c r="F78" s="150" t="s">
        <v>53</v>
      </c>
      <c r="G78" s="150" t="s">
        <v>108</v>
      </c>
      <c r="H78" s="150" t="s">
        <v>109</v>
      </c>
      <c r="I78" s="150" t="s">
        <v>110</v>
      </c>
      <c r="J78" s="150" t="s">
        <v>102</v>
      </c>
      <c r="K78" s="151" t="s">
        <v>111</v>
      </c>
      <c r="L78" s="152"/>
      <c r="M78" s="69" t="s">
        <v>19</v>
      </c>
      <c r="N78" s="70" t="s">
        <v>41</v>
      </c>
      <c r="O78" s="70" t="s">
        <v>112</v>
      </c>
      <c r="P78" s="70" t="s">
        <v>113</v>
      </c>
      <c r="Q78" s="70" t="s">
        <v>114</v>
      </c>
      <c r="R78" s="70" t="s">
        <v>115</v>
      </c>
      <c r="S78" s="70" t="s">
        <v>116</v>
      </c>
      <c r="T78" s="71" t="s">
        <v>117</v>
      </c>
      <c r="U78" s="147"/>
      <c r="V78" s="147"/>
      <c r="W78" s="147"/>
      <c r="X78" s="147"/>
      <c r="Y78" s="147"/>
      <c r="Z78" s="147"/>
      <c r="AA78" s="147"/>
      <c r="AB78" s="147"/>
      <c r="AC78" s="147"/>
      <c r="AD78" s="147"/>
      <c r="AE78" s="147"/>
    </row>
    <row r="79" spans="1:65" s="2" customFormat="1" ht="22.9" customHeight="1">
      <c r="A79" s="35"/>
      <c r="B79" s="36"/>
      <c r="C79" s="76" t="s">
        <v>118</v>
      </c>
      <c r="D79" s="37"/>
      <c r="E79" s="37"/>
      <c r="F79" s="37"/>
      <c r="G79" s="37"/>
      <c r="H79" s="37"/>
      <c r="I79" s="37"/>
      <c r="J79" s="153">
        <f>BK79</f>
        <v>0</v>
      </c>
      <c r="K79" s="37"/>
      <c r="L79" s="40"/>
      <c r="M79" s="72"/>
      <c r="N79" s="154"/>
      <c r="O79" s="73"/>
      <c r="P79" s="155">
        <f>SUM(P80:P86)</f>
        <v>0</v>
      </c>
      <c r="Q79" s="73"/>
      <c r="R79" s="155">
        <f>SUM(R80:R86)</f>
        <v>187.60000000000002</v>
      </c>
      <c r="S79" s="73"/>
      <c r="T79" s="156">
        <f>SUM(T80:T86)</f>
        <v>0</v>
      </c>
      <c r="U79" s="35"/>
      <c r="V79" s="35"/>
      <c r="W79" s="35"/>
      <c r="X79" s="35"/>
      <c r="Y79" s="35"/>
      <c r="Z79" s="35"/>
      <c r="AA79" s="35"/>
      <c r="AB79" s="35"/>
      <c r="AC79" s="35"/>
      <c r="AD79" s="35"/>
      <c r="AE79" s="35"/>
      <c r="AT79" s="18" t="s">
        <v>70</v>
      </c>
      <c r="AU79" s="18" t="s">
        <v>103</v>
      </c>
      <c r="BK79" s="157">
        <f>SUM(BK80:BK86)</f>
        <v>0</v>
      </c>
    </row>
    <row r="80" spans="1:65" s="2" customFormat="1" ht="16.5" customHeight="1">
      <c r="A80" s="35"/>
      <c r="B80" s="36"/>
      <c r="C80" s="200" t="s">
        <v>79</v>
      </c>
      <c r="D80" s="200" t="s">
        <v>161</v>
      </c>
      <c r="E80" s="201" t="s">
        <v>647</v>
      </c>
      <c r="F80" s="202" t="s">
        <v>648</v>
      </c>
      <c r="G80" s="203" t="s">
        <v>135</v>
      </c>
      <c r="H80" s="204">
        <v>556</v>
      </c>
      <c r="I80" s="205"/>
      <c r="J80" s="206">
        <f>ROUND(I80*H80,2)</f>
        <v>0</v>
      </c>
      <c r="K80" s="202" t="s">
        <v>128</v>
      </c>
      <c r="L80" s="207"/>
      <c r="M80" s="208" t="s">
        <v>19</v>
      </c>
      <c r="N80" s="209" t="s">
        <v>42</v>
      </c>
      <c r="O80" s="65"/>
      <c r="P80" s="184">
        <f>O80*H80</f>
        <v>0</v>
      </c>
      <c r="Q80" s="184">
        <v>0.33</v>
      </c>
      <c r="R80" s="184">
        <f>Q80*H80</f>
        <v>183.48000000000002</v>
      </c>
      <c r="S80" s="184">
        <v>0</v>
      </c>
      <c r="T80" s="185">
        <f>S80*H80</f>
        <v>0</v>
      </c>
      <c r="U80" s="35"/>
      <c r="V80" s="35"/>
      <c r="W80" s="35"/>
      <c r="X80" s="35"/>
      <c r="Y80" s="35"/>
      <c r="Z80" s="35"/>
      <c r="AA80" s="35"/>
      <c r="AB80" s="35"/>
      <c r="AC80" s="35"/>
      <c r="AD80" s="35"/>
      <c r="AE80" s="35"/>
      <c r="AR80" s="186" t="s">
        <v>160</v>
      </c>
      <c r="AT80" s="186" t="s">
        <v>161</v>
      </c>
      <c r="AU80" s="186" t="s">
        <v>71</v>
      </c>
      <c r="AY80" s="18" t="s">
        <v>121</v>
      </c>
      <c r="BE80" s="187">
        <f>IF(N80="základní",J80,0)</f>
        <v>0</v>
      </c>
      <c r="BF80" s="187">
        <f>IF(N80="snížená",J80,0)</f>
        <v>0</v>
      </c>
      <c r="BG80" s="187">
        <f>IF(N80="zákl. přenesená",J80,0)</f>
        <v>0</v>
      </c>
      <c r="BH80" s="187">
        <f>IF(N80="sníž. přenesená",J80,0)</f>
        <v>0</v>
      </c>
      <c r="BI80" s="187">
        <f>IF(N80="nulová",J80,0)</f>
        <v>0</v>
      </c>
      <c r="BJ80" s="18" t="s">
        <v>79</v>
      </c>
      <c r="BK80" s="187">
        <f>ROUND(I80*H80,2)</f>
        <v>0</v>
      </c>
      <c r="BL80" s="18" t="s">
        <v>136</v>
      </c>
      <c r="BM80" s="186" t="s">
        <v>649</v>
      </c>
    </row>
    <row r="81" spans="1:65" s="13" customFormat="1" ht="11.25">
      <c r="B81" s="188"/>
      <c r="C81" s="189"/>
      <c r="D81" s="190" t="s">
        <v>131</v>
      </c>
      <c r="E81" s="191" t="s">
        <v>19</v>
      </c>
      <c r="F81" s="192" t="s">
        <v>650</v>
      </c>
      <c r="G81" s="189"/>
      <c r="H81" s="193">
        <v>556</v>
      </c>
      <c r="I81" s="194"/>
      <c r="J81" s="189"/>
      <c r="K81" s="189"/>
      <c r="L81" s="195"/>
      <c r="M81" s="196"/>
      <c r="N81" s="197"/>
      <c r="O81" s="197"/>
      <c r="P81" s="197"/>
      <c r="Q81" s="197"/>
      <c r="R81" s="197"/>
      <c r="S81" s="197"/>
      <c r="T81" s="198"/>
      <c r="AT81" s="199" t="s">
        <v>131</v>
      </c>
      <c r="AU81" s="199" t="s">
        <v>71</v>
      </c>
      <c r="AV81" s="13" t="s">
        <v>81</v>
      </c>
      <c r="AW81" s="13" t="s">
        <v>32</v>
      </c>
      <c r="AX81" s="13" t="s">
        <v>79</v>
      </c>
      <c r="AY81" s="199" t="s">
        <v>121</v>
      </c>
    </row>
    <row r="82" spans="1:65" s="2" customFormat="1" ht="16.5" customHeight="1">
      <c r="A82" s="35"/>
      <c r="B82" s="36"/>
      <c r="C82" s="200" t="s">
        <v>81</v>
      </c>
      <c r="D82" s="200" t="s">
        <v>161</v>
      </c>
      <c r="E82" s="201" t="s">
        <v>651</v>
      </c>
      <c r="F82" s="202" t="s">
        <v>652</v>
      </c>
      <c r="G82" s="203" t="s">
        <v>135</v>
      </c>
      <c r="H82" s="204">
        <v>40</v>
      </c>
      <c r="I82" s="205"/>
      <c r="J82" s="206">
        <f>ROUND(I82*H82,2)</f>
        <v>0</v>
      </c>
      <c r="K82" s="202" t="s">
        <v>128</v>
      </c>
      <c r="L82" s="207"/>
      <c r="M82" s="208" t="s">
        <v>19</v>
      </c>
      <c r="N82" s="209" t="s">
        <v>42</v>
      </c>
      <c r="O82" s="65"/>
      <c r="P82" s="184">
        <f>O82*H82</f>
        <v>0</v>
      </c>
      <c r="Q82" s="184">
        <v>0.10299999999999999</v>
      </c>
      <c r="R82" s="184">
        <f>Q82*H82</f>
        <v>4.12</v>
      </c>
      <c r="S82" s="184">
        <v>0</v>
      </c>
      <c r="T82" s="185">
        <f>S82*H82</f>
        <v>0</v>
      </c>
      <c r="U82" s="35"/>
      <c r="V82" s="35"/>
      <c r="W82" s="35"/>
      <c r="X82" s="35"/>
      <c r="Y82" s="35"/>
      <c r="Z82" s="35"/>
      <c r="AA82" s="35"/>
      <c r="AB82" s="35"/>
      <c r="AC82" s="35"/>
      <c r="AD82" s="35"/>
      <c r="AE82" s="35"/>
      <c r="AR82" s="186" t="s">
        <v>160</v>
      </c>
      <c r="AT82" s="186" t="s">
        <v>161</v>
      </c>
      <c r="AU82" s="186" t="s">
        <v>71</v>
      </c>
      <c r="AY82" s="18" t="s">
        <v>121</v>
      </c>
      <c r="BE82" s="187">
        <f>IF(N82="základní",J82,0)</f>
        <v>0</v>
      </c>
      <c r="BF82" s="187">
        <f>IF(N82="snížená",J82,0)</f>
        <v>0</v>
      </c>
      <c r="BG82" s="187">
        <f>IF(N82="zákl. přenesená",J82,0)</f>
        <v>0</v>
      </c>
      <c r="BH82" s="187">
        <f>IF(N82="sníž. přenesená",J82,0)</f>
        <v>0</v>
      </c>
      <c r="BI82" s="187">
        <f>IF(N82="nulová",J82,0)</f>
        <v>0</v>
      </c>
      <c r="BJ82" s="18" t="s">
        <v>79</v>
      </c>
      <c r="BK82" s="187">
        <f>ROUND(I82*H82,2)</f>
        <v>0</v>
      </c>
      <c r="BL82" s="18" t="s">
        <v>136</v>
      </c>
      <c r="BM82" s="186" t="s">
        <v>653</v>
      </c>
    </row>
    <row r="83" spans="1:65" s="13" customFormat="1" ht="11.25">
      <c r="B83" s="188"/>
      <c r="C83" s="189"/>
      <c r="D83" s="190" t="s">
        <v>131</v>
      </c>
      <c r="E83" s="191" t="s">
        <v>19</v>
      </c>
      <c r="F83" s="192" t="s">
        <v>654</v>
      </c>
      <c r="G83" s="189"/>
      <c r="H83" s="193">
        <v>23</v>
      </c>
      <c r="I83" s="194"/>
      <c r="J83" s="189"/>
      <c r="K83" s="189"/>
      <c r="L83" s="195"/>
      <c r="M83" s="196"/>
      <c r="N83" s="197"/>
      <c r="O83" s="197"/>
      <c r="P83" s="197"/>
      <c r="Q83" s="197"/>
      <c r="R83" s="197"/>
      <c r="S83" s="197"/>
      <c r="T83" s="198"/>
      <c r="AT83" s="199" t="s">
        <v>131</v>
      </c>
      <c r="AU83" s="199" t="s">
        <v>71</v>
      </c>
      <c r="AV83" s="13" t="s">
        <v>81</v>
      </c>
      <c r="AW83" s="13" t="s">
        <v>32</v>
      </c>
      <c r="AX83" s="13" t="s">
        <v>71</v>
      </c>
      <c r="AY83" s="199" t="s">
        <v>121</v>
      </c>
    </row>
    <row r="84" spans="1:65" s="13" customFormat="1" ht="11.25">
      <c r="B84" s="188"/>
      <c r="C84" s="189"/>
      <c r="D84" s="190" t="s">
        <v>131</v>
      </c>
      <c r="E84" s="191" t="s">
        <v>19</v>
      </c>
      <c r="F84" s="192" t="s">
        <v>655</v>
      </c>
      <c r="G84" s="189"/>
      <c r="H84" s="193">
        <v>10</v>
      </c>
      <c r="I84" s="194"/>
      <c r="J84" s="189"/>
      <c r="K84" s="189"/>
      <c r="L84" s="195"/>
      <c r="M84" s="196"/>
      <c r="N84" s="197"/>
      <c r="O84" s="197"/>
      <c r="P84" s="197"/>
      <c r="Q84" s="197"/>
      <c r="R84" s="197"/>
      <c r="S84" s="197"/>
      <c r="T84" s="198"/>
      <c r="AT84" s="199" t="s">
        <v>131</v>
      </c>
      <c r="AU84" s="199" t="s">
        <v>71</v>
      </c>
      <c r="AV84" s="13" t="s">
        <v>81</v>
      </c>
      <c r="AW84" s="13" t="s">
        <v>32</v>
      </c>
      <c r="AX84" s="13" t="s">
        <v>71</v>
      </c>
      <c r="AY84" s="199" t="s">
        <v>121</v>
      </c>
    </row>
    <row r="85" spans="1:65" s="13" customFormat="1" ht="11.25">
      <c r="B85" s="188"/>
      <c r="C85" s="189"/>
      <c r="D85" s="190" t="s">
        <v>131</v>
      </c>
      <c r="E85" s="191" t="s">
        <v>19</v>
      </c>
      <c r="F85" s="192" t="s">
        <v>656</v>
      </c>
      <c r="G85" s="189"/>
      <c r="H85" s="193">
        <v>7</v>
      </c>
      <c r="I85" s="194"/>
      <c r="J85" s="189"/>
      <c r="K85" s="189"/>
      <c r="L85" s="195"/>
      <c r="M85" s="196"/>
      <c r="N85" s="197"/>
      <c r="O85" s="197"/>
      <c r="P85" s="197"/>
      <c r="Q85" s="197"/>
      <c r="R85" s="197"/>
      <c r="S85" s="197"/>
      <c r="T85" s="198"/>
      <c r="AT85" s="199" t="s">
        <v>131</v>
      </c>
      <c r="AU85" s="199" t="s">
        <v>71</v>
      </c>
      <c r="AV85" s="13" t="s">
        <v>81</v>
      </c>
      <c r="AW85" s="13" t="s">
        <v>32</v>
      </c>
      <c r="AX85" s="13" t="s">
        <v>71</v>
      </c>
      <c r="AY85" s="199" t="s">
        <v>121</v>
      </c>
    </row>
    <row r="86" spans="1:65" s="15" customFormat="1" ht="11.25">
      <c r="B86" s="222"/>
      <c r="C86" s="223"/>
      <c r="D86" s="190" t="s">
        <v>131</v>
      </c>
      <c r="E86" s="224" t="s">
        <v>19</v>
      </c>
      <c r="F86" s="225" t="s">
        <v>197</v>
      </c>
      <c r="G86" s="223"/>
      <c r="H86" s="226">
        <v>40</v>
      </c>
      <c r="I86" s="227"/>
      <c r="J86" s="223"/>
      <c r="K86" s="223"/>
      <c r="L86" s="228"/>
      <c r="M86" s="237"/>
      <c r="N86" s="238"/>
      <c r="O86" s="238"/>
      <c r="P86" s="238"/>
      <c r="Q86" s="238"/>
      <c r="R86" s="238"/>
      <c r="S86" s="238"/>
      <c r="T86" s="239"/>
      <c r="AT86" s="232" t="s">
        <v>131</v>
      </c>
      <c r="AU86" s="232" t="s">
        <v>71</v>
      </c>
      <c r="AV86" s="15" t="s">
        <v>136</v>
      </c>
      <c r="AW86" s="15" t="s">
        <v>32</v>
      </c>
      <c r="AX86" s="15" t="s">
        <v>79</v>
      </c>
      <c r="AY86" s="232" t="s">
        <v>121</v>
      </c>
    </row>
    <row r="87" spans="1:65" s="2" customFormat="1" ht="6.95" customHeight="1">
      <c r="A87" s="35"/>
      <c r="B87" s="48"/>
      <c r="C87" s="49"/>
      <c r="D87" s="49"/>
      <c r="E87" s="49"/>
      <c r="F87" s="49"/>
      <c r="G87" s="49"/>
      <c r="H87" s="49"/>
      <c r="I87" s="49"/>
      <c r="J87" s="49"/>
      <c r="K87" s="49"/>
      <c r="L87" s="40"/>
      <c r="M87" s="35"/>
      <c r="O87" s="35"/>
      <c r="P87" s="35"/>
      <c r="Q87" s="35"/>
      <c r="R87" s="35"/>
      <c r="S87" s="35"/>
      <c r="T87" s="35"/>
      <c r="U87" s="35"/>
      <c r="V87" s="35"/>
      <c r="W87" s="35"/>
      <c r="X87" s="35"/>
      <c r="Y87" s="35"/>
      <c r="Z87" s="35"/>
      <c r="AA87" s="35"/>
      <c r="AB87" s="35"/>
      <c r="AC87" s="35"/>
      <c r="AD87" s="35"/>
      <c r="AE87" s="35"/>
    </row>
  </sheetData>
  <sheetProtection algorithmName="SHA-512" hashValue="Jrsc8TC5PV8CtEWdNMQvQz3LSDnTW+qFtjWKhp0Je14zJcd8vJ+SUv1a62cAG5hk1NkQysakVGwxZVGSnS14mg==" saltValue="qPzaVi4iw8xXFsdRqxFZ5x3p54Jl7+D/kQI5XzZEZq3vGqodrEzXYdo84PsHdqbyysvT6Paa5DBGEs+v2e6IdA==" spinCount="100000" sheet="1" objects="1" scenarios="1" formatColumns="0" formatRows="0" autoFilter="0"/>
  <autoFilter ref="C78:K86" xr:uid="{00000000-0009-0000-0000-000005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88"/>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5"/>
      <c r="M2" s="365"/>
      <c r="N2" s="365"/>
      <c r="O2" s="365"/>
      <c r="P2" s="365"/>
      <c r="Q2" s="365"/>
      <c r="R2" s="365"/>
      <c r="S2" s="365"/>
      <c r="T2" s="365"/>
      <c r="U2" s="365"/>
      <c r="V2" s="365"/>
      <c r="AT2" s="18" t="s">
        <v>96</v>
      </c>
    </row>
    <row r="3" spans="1:46" s="1" customFormat="1" ht="6.95" customHeight="1">
      <c r="B3" s="102"/>
      <c r="C3" s="103"/>
      <c r="D3" s="103"/>
      <c r="E3" s="103"/>
      <c r="F3" s="103"/>
      <c r="G3" s="103"/>
      <c r="H3" s="103"/>
      <c r="I3" s="103"/>
      <c r="J3" s="103"/>
      <c r="K3" s="103"/>
      <c r="L3" s="21"/>
      <c r="AT3" s="18" t="s">
        <v>81</v>
      </c>
    </row>
    <row r="4" spans="1:46" s="1" customFormat="1" ht="24.95" customHeight="1">
      <c r="B4" s="21"/>
      <c r="D4" s="104" t="s">
        <v>97</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6" t="str">
        <f>'Rekapitulace stavby'!K6</f>
        <v>Oprava staniční koleje v žst. Ústí n.L západ 2, 2b.SK_OPRAVA Č. 1</v>
      </c>
      <c r="F7" s="367"/>
      <c r="G7" s="367"/>
      <c r="H7" s="367"/>
      <c r="L7" s="21"/>
    </row>
    <row r="8" spans="1:46" s="2" customFormat="1" ht="12" customHeight="1">
      <c r="A8" s="35"/>
      <c r="B8" s="40"/>
      <c r="C8" s="35"/>
      <c r="D8" s="106" t="s">
        <v>98</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8" t="s">
        <v>657</v>
      </c>
      <c r="F9" s="369"/>
      <c r="G9" s="369"/>
      <c r="H9" s="369"/>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26. 10. 2022</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70" t="str">
        <f>'Rekapitulace stavby'!E14</f>
        <v>Vyplň údaj</v>
      </c>
      <c r="F18" s="371"/>
      <c r="G18" s="371"/>
      <c r="H18" s="371"/>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22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33</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34</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35</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72" t="s">
        <v>19</v>
      </c>
      <c r="F27" s="372"/>
      <c r="G27" s="372"/>
      <c r="H27" s="372"/>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37</v>
      </c>
      <c r="E30" s="35"/>
      <c r="F30" s="35"/>
      <c r="G30" s="35"/>
      <c r="H30" s="35"/>
      <c r="I30" s="35"/>
      <c r="J30" s="115">
        <f>ROUND(J80,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39</v>
      </c>
      <c r="G32" s="35"/>
      <c r="H32" s="35"/>
      <c r="I32" s="116" t="s">
        <v>38</v>
      </c>
      <c r="J32" s="116" t="s">
        <v>40</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41</v>
      </c>
      <c r="E33" s="106" t="s">
        <v>42</v>
      </c>
      <c r="F33" s="118">
        <f>ROUND((SUM(BE80:BE87)),  2)</f>
        <v>0</v>
      </c>
      <c r="G33" s="35"/>
      <c r="H33" s="35"/>
      <c r="I33" s="119">
        <v>0.21</v>
      </c>
      <c r="J33" s="118">
        <f>ROUND(((SUM(BE80:BE87))*I33),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43</v>
      </c>
      <c r="F34" s="118">
        <f>ROUND((SUM(BF80:BF87)),  2)</f>
        <v>0</v>
      </c>
      <c r="G34" s="35"/>
      <c r="H34" s="35"/>
      <c r="I34" s="119">
        <v>0.15</v>
      </c>
      <c r="J34" s="118">
        <f>ROUND(((SUM(BF80:BF87))*I34),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44</v>
      </c>
      <c r="F35" s="118">
        <f>ROUND((SUM(BG80:BG87)),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45</v>
      </c>
      <c r="F36" s="118">
        <f>ROUND((SUM(BH80:BH87)),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46</v>
      </c>
      <c r="F37" s="118">
        <f>ROUND((SUM(BI80:BI87)),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47</v>
      </c>
      <c r="E39" s="122"/>
      <c r="F39" s="122"/>
      <c r="G39" s="123" t="s">
        <v>48</v>
      </c>
      <c r="H39" s="124" t="s">
        <v>49</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100</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3" t="str">
        <f>E7</f>
        <v>Oprava staniční koleje v žst. Ústí n.L západ 2, 2b.SK_OPRAVA Č. 1</v>
      </c>
      <c r="F48" s="374"/>
      <c r="G48" s="374"/>
      <c r="H48" s="374"/>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98</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26" t="str">
        <f>E9</f>
        <v>08 - VRN</v>
      </c>
      <c r="F50" s="375"/>
      <c r="G50" s="375"/>
      <c r="H50" s="375"/>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26. 10. 2022</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OŘ Ústí nad Labem</v>
      </c>
      <c r="G54" s="37"/>
      <c r="H54" s="37"/>
      <c r="I54" s="30" t="s">
        <v>31</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33</v>
      </c>
      <c r="J55" s="33" t="str">
        <f>E24</f>
        <v>Tomáš Šrédl</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101</v>
      </c>
      <c r="D57" s="132"/>
      <c r="E57" s="132"/>
      <c r="F57" s="132"/>
      <c r="G57" s="132"/>
      <c r="H57" s="132"/>
      <c r="I57" s="132"/>
      <c r="J57" s="133" t="s">
        <v>102</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69</v>
      </c>
      <c r="D59" s="37"/>
      <c r="E59" s="37"/>
      <c r="F59" s="37"/>
      <c r="G59" s="37"/>
      <c r="H59" s="37"/>
      <c r="I59" s="37"/>
      <c r="J59" s="78">
        <f>J80</f>
        <v>0</v>
      </c>
      <c r="K59" s="37"/>
      <c r="L59" s="107"/>
      <c r="S59" s="35"/>
      <c r="T59" s="35"/>
      <c r="U59" s="35"/>
      <c r="V59" s="35"/>
      <c r="W59" s="35"/>
      <c r="X59" s="35"/>
      <c r="Y59" s="35"/>
      <c r="Z59" s="35"/>
      <c r="AA59" s="35"/>
      <c r="AB59" s="35"/>
      <c r="AC59" s="35"/>
      <c r="AD59" s="35"/>
      <c r="AE59" s="35"/>
      <c r="AU59" s="18" t="s">
        <v>103</v>
      </c>
    </row>
    <row r="60" spans="1:47" s="9" customFormat="1" ht="24.95" customHeight="1">
      <c r="B60" s="135"/>
      <c r="C60" s="136"/>
      <c r="D60" s="137" t="s">
        <v>658</v>
      </c>
      <c r="E60" s="138"/>
      <c r="F60" s="138"/>
      <c r="G60" s="138"/>
      <c r="H60" s="138"/>
      <c r="I60" s="138"/>
      <c r="J60" s="139">
        <f>J81</f>
        <v>0</v>
      </c>
      <c r="K60" s="136"/>
      <c r="L60" s="140"/>
    </row>
    <row r="61" spans="1:47" s="2" customFormat="1" ht="21.75" customHeight="1">
      <c r="A61" s="35"/>
      <c r="B61" s="36"/>
      <c r="C61" s="37"/>
      <c r="D61" s="37"/>
      <c r="E61" s="37"/>
      <c r="F61" s="37"/>
      <c r="G61" s="37"/>
      <c r="H61" s="37"/>
      <c r="I61" s="37"/>
      <c r="J61" s="37"/>
      <c r="K61" s="37"/>
      <c r="L61" s="107"/>
      <c r="S61" s="35"/>
      <c r="T61" s="35"/>
      <c r="U61" s="35"/>
      <c r="V61" s="35"/>
      <c r="W61" s="35"/>
      <c r="X61" s="35"/>
      <c r="Y61" s="35"/>
      <c r="Z61" s="35"/>
      <c r="AA61" s="35"/>
      <c r="AB61" s="35"/>
      <c r="AC61" s="35"/>
      <c r="AD61" s="35"/>
      <c r="AE61" s="35"/>
    </row>
    <row r="62" spans="1:47" s="2" customFormat="1" ht="6.95" customHeight="1">
      <c r="A62" s="35"/>
      <c r="B62" s="48"/>
      <c r="C62" s="49"/>
      <c r="D62" s="49"/>
      <c r="E62" s="49"/>
      <c r="F62" s="49"/>
      <c r="G62" s="49"/>
      <c r="H62" s="49"/>
      <c r="I62" s="49"/>
      <c r="J62" s="49"/>
      <c r="K62" s="49"/>
      <c r="L62" s="107"/>
      <c r="S62" s="35"/>
      <c r="T62" s="35"/>
      <c r="U62" s="35"/>
      <c r="V62" s="35"/>
      <c r="W62" s="35"/>
      <c r="X62" s="35"/>
      <c r="Y62" s="35"/>
      <c r="Z62" s="35"/>
      <c r="AA62" s="35"/>
      <c r="AB62" s="35"/>
      <c r="AC62" s="35"/>
      <c r="AD62" s="35"/>
      <c r="AE62" s="35"/>
    </row>
    <row r="66" spans="1:63" s="2" customFormat="1" ht="6.95" customHeight="1">
      <c r="A66" s="35"/>
      <c r="B66" s="50"/>
      <c r="C66" s="51"/>
      <c r="D66" s="51"/>
      <c r="E66" s="51"/>
      <c r="F66" s="51"/>
      <c r="G66" s="51"/>
      <c r="H66" s="51"/>
      <c r="I66" s="51"/>
      <c r="J66" s="51"/>
      <c r="K66" s="51"/>
      <c r="L66" s="107"/>
      <c r="S66" s="35"/>
      <c r="T66" s="35"/>
      <c r="U66" s="35"/>
      <c r="V66" s="35"/>
      <c r="W66" s="35"/>
      <c r="X66" s="35"/>
      <c r="Y66" s="35"/>
      <c r="Z66" s="35"/>
      <c r="AA66" s="35"/>
      <c r="AB66" s="35"/>
      <c r="AC66" s="35"/>
      <c r="AD66" s="35"/>
      <c r="AE66" s="35"/>
    </row>
    <row r="67" spans="1:63" s="2" customFormat="1" ht="24.95" customHeight="1">
      <c r="A67" s="35"/>
      <c r="B67" s="36"/>
      <c r="C67" s="24" t="s">
        <v>106</v>
      </c>
      <c r="D67" s="37"/>
      <c r="E67" s="37"/>
      <c r="F67" s="37"/>
      <c r="G67" s="37"/>
      <c r="H67" s="37"/>
      <c r="I67" s="37"/>
      <c r="J67" s="37"/>
      <c r="K67" s="37"/>
      <c r="L67" s="107"/>
      <c r="S67" s="35"/>
      <c r="T67" s="35"/>
      <c r="U67" s="35"/>
      <c r="V67" s="35"/>
      <c r="W67" s="35"/>
      <c r="X67" s="35"/>
      <c r="Y67" s="35"/>
      <c r="Z67" s="35"/>
      <c r="AA67" s="35"/>
      <c r="AB67" s="35"/>
      <c r="AC67" s="35"/>
      <c r="AD67" s="35"/>
      <c r="AE67" s="35"/>
    </row>
    <row r="68" spans="1:63" s="2" customFormat="1" ht="6.95" customHeight="1">
      <c r="A68" s="35"/>
      <c r="B68" s="36"/>
      <c r="C68" s="37"/>
      <c r="D68" s="37"/>
      <c r="E68" s="37"/>
      <c r="F68" s="37"/>
      <c r="G68" s="37"/>
      <c r="H68" s="37"/>
      <c r="I68" s="37"/>
      <c r="J68" s="37"/>
      <c r="K68" s="37"/>
      <c r="L68" s="107"/>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07"/>
      <c r="S69" s="35"/>
      <c r="T69" s="35"/>
      <c r="U69" s="35"/>
      <c r="V69" s="35"/>
      <c r="W69" s="35"/>
      <c r="X69" s="35"/>
      <c r="Y69" s="35"/>
      <c r="Z69" s="35"/>
      <c r="AA69" s="35"/>
      <c r="AB69" s="35"/>
      <c r="AC69" s="35"/>
      <c r="AD69" s="35"/>
      <c r="AE69" s="35"/>
    </row>
    <row r="70" spans="1:63" s="2" customFormat="1" ht="16.5" customHeight="1">
      <c r="A70" s="35"/>
      <c r="B70" s="36"/>
      <c r="C70" s="37"/>
      <c r="D70" s="37"/>
      <c r="E70" s="373" t="str">
        <f>E7</f>
        <v>Oprava staniční koleje v žst. Ústí n.L západ 2, 2b.SK_OPRAVA Č. 1</v>
      </c>
      <c r="F70" s="374"/>
      <c r="G70" s="374"/>
      <c r="H70" s="374"/>
      <c r="I70" s="37"/>
      <c r="J70" s="37"/>
      <c r="K70" s="37"/>
      <c r="L70" s="107"/>
      <c r="S70" s="35"/>
      <c r="T70" s="35"/>
      <c r="U70" s="35"/>
      <c r="V70" s="35"/>
      <c r="W70" s="35"/>
      <c r="X70" s="35"/>
      <c r="Y70" s="35"/>
      <c r="Z70" s="35"/>
      <c r="AA70" s="35"/>
      <c r="AB70" s="35"/>
      <c r="AC70" s="35"/>
      <c r="AD70" s="35"/>
      <c r="AE70" s="35"/>
    </row>
    <row r="71" spans="1:63" s="2" customFormat="1" ht="12" customHeight="1">
      <c r="A71" s="35"/>
      <c r="B71" s="36"/>
      <c r="C71" s="30" t="s">
        <v>98</v>
      </c>
      <c r="D71" s="37"/>
      <c r="E71" s="37"/>
      <c r="F71" s="37"/>
      <c r="G71" s="37"/>
      <c r="H71" s="37"/>
      <c r="I71" s="37"/>
      <c r="J71" s="37"/>
      <c r="K71" s="37"/>
      <c r="L71" s="107"/>
      <c r="S71" s="35"/>
      <c r="T71" s="35"/>
      <c r="U71" s="35"/>
      <c r="V71" s="35"/>
      <c r="W71" s="35"/>
      <c r="X71" s="35"/>
      <c r="Y71" s="35"/>
      <c r="Z71" s="35"/>
      <c r="AA71" s="35"/>
      <c r="AB71" s="35"/>
      <c r="AC71" s="35"/>
      <c r="AD71" s="35"/>
      <c r="AE71" s="35"/>
    </row>
    <row r="72" spans="1:63" s="2" customFormat="1" ht="16.5" customHeight="1">
      <c r="A72" s="35"/>
      <c r="B72" s="36"/>
      <c r="C72" s="37"/>
      <c r="D72" s="37"/>
      <c r="E72" s="326" t="str">
        <f>E9</f>
        <v>08 - VRN</v>
      </c>
      <c r="F72" s="375"/>
      <c r="G72" s="375"/>
      <c r="H72" s="375"/>
      <c r="I72" s="37"/>
      <c r="J72" s="37"/>
      <c r="K72" s="37"/>
      <c r="L72" s="107"/>
      <c r="S72" s="35"/>
      <c r="T72" s="35"/>
      <c r="U72" s="35"/>
      <c r="V72" s="35"/>
      <c r="W72" s="35"/>
      <c r="X72" s="35"/>
      <c r="Y72" s="35"/>
      <c r="Z72" s="35"/>
      <c r="AA72" s="35"/>
      <c r="AB72" s="35"/>
      <c r="AC72" s="35"/>
      <c r="AD72" s="35"/>
      <c r="AE72" s="35"/>
    </row>
    <row r="73" spans="1:63" s="2" customFormat="1" ht="6.95" customHeight="1">
      <c r="A73" s="35"/>
      <c r="B73" s="36"/>
      <c r="C73" s="37"/>
      <c r="D73" s="37"/>
      <c r="E73" s="37"/>
      <c r="F73" s="37"/>
      <c r="G73" s="37"/>
      <c r="H73" s="37"/>
      <c r="I73" s="37"/>
      <c r="J73" s="37"/>
      <c r="K73" s="37"/>
      <c r="L73" s="107"/>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t="str">
        <f>IF(J12="","",J12)</f>
        <v>26. 10. 2022</v>
      </c>
      <c r="K74" s="37"/>
      <c r="L74" s="107"/>
      <c r="S74" s="35"/>
      <c r="T74" s="35"/>
      <c r="U74" s="35"/>
      <c r="V74" s="35"/>
      <c r="W74" s="35"/>
      <c r="X74" s="35"/>
      <c r="Y74" s="35"/>
      <c r="Z74" s="35"/>
      <c r="AA74" s="35"/>
      <c r="AB74" s="35"/>
      <c r="AC74" s="35"/>
      <c r="AD74" s="35"/>
      <c r="AE74" s="35"/>
    </row>
    <row r="75" spans="1:63" s="2" customFormat="1" ht="6.95" customHeight="1">
      <c r="A75" s="35"/>
      <c r="B75" s="36"/>
      <c r="C75" s="37"/>
      <c r="D75" s="37"/>
      <c r="E75" s="37"/>
      <c r="F75" s="37"/>
      <c r="G75" s="37"/>
      <c r="H75" s="37"/>
      <c r="I75" s="37"/>
      <c r="J75" s="37"/>
      <c r="K75" s="37"/>
      <c r="L75" s="107"/>
      <c r="S75" s="35"/>
      <c r="T75" s="35"/>
      <c r="U75" s="35"/>
      <c r="V75" s="35"/>
      <c r="W75" s="35"/>
      <c r="X75" s="35"/>
      <c r="Y75" s="35"/>
      <c r="Z75" s="35"/>
      <c r="AA75" s="35"/>
      <c r="AB75" s="35"/>
      <c r="AC75" s="35"/>
      <c r="AD75" s="35"/>
      <c r="AE75" s="35"/>
    </row>
    <row r="76" spans="1:63" s="2" customFormat="1" ht="15.2" customHeight="1">
      <c r="A76" s="35"/>
      <c r="B76" s="36"/>
      <c r="C76" s="30" t="s">
        <v>25</v>
      </c>
      <c r="D76" s="37"/>
      <c r="E76" s="37"/>
      <c r="F76" s="28" t="str">
        <f>E15</f>
        <v>OŘ Ústí nad Labem</v>
      </c>
      <c r="G76" s="37"/>
      <c r="H76" s="37"/>
      <c r="I76" s="30" t="s">
        <v>31</v>
      </c>
      <c r="J76" s="33" t="str">
        <f>E21</f>
        <v xml:space="preserve"> </v>
      </c>
      <c r="K76" s="37"/>
      <c r="L76" s="107"/>
      <c r="S76" s="35"/>
      <c r="T76" s="35"/>
      <c r="U76" s="35"/>
      <c r="V76" s="35"/>
      <c r="W76" s="35"/>
      <c r="X76" s="35"/>
      <c r="Y76" s="35"/>
      <c r="Z76" s="35"/>
      <c r="AA76" s="35"/>
      <c r="AB76" s="35"/>
      <c r="AC76" s="35"/>
      <c r="AD76" s="35"/>
      <c r="AE76" s="35"/>
    </row>
    <row r="77" spans="1:63" s="2" customFormat="1" ht="15.2" customHeight="1">
      <c r="A77" s="35"/>
      <c r="B77" s="36"/>
      <c r="C77" s="30" t="s">
        <v>29</v>
      </c>
      <c r="D77" s="37"/>
      <c r="E77" s="37"/>
      <c r="F77" s="28" t="str">
        <f>IF(E18="","",E18)</f>
        <v>Vyplň údaj</v>
      </c>
      <c r="G77" s="37"/>
      <c r="H77" s="37"/>
      <c r="I77" s="30" t="s">
        <v>33</v>
      </c>
      <c r="J77" s="33" t="str">
        <f>E24</f>
        <v>Tomáš Šrédl</v>
      </c>
      <c r="K77" s="37"/>
      <c r="L77" s="107"/>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07"/>
      <c r="S78" s="35"/>
      <c r="T78" s="35"/>
      <c r="U78" s="35"/>
      <c r="V78" s="35"/>
      <c r="W78" s="35"/>
      <c r="X78" s="35"/>
      <c r="Y78" s="35"/>
      <c r="Z78" s="35"/>
      <c r="AA78" s="35"/>
      <c r="AB78" s="35"/>
      <c r="AC78" s="35"/>
      <c r="AD78" s="35"/>
      <c r="AE78" s="35"/>
    </row>
    <row r="79" spans="1:63" s="11" customFormat="1" ht="29.25" customHeight="1">
      <c r="A79" s="147"/>
      <c r="B79" s="148"/>
      <c r="C79" s="149" t="s">
        <v>107</v>
      </c>
      <c r="D79" s="150" t="s">
        <v>56</v>
      </c>
      <c r="E79" s="150" t="s">
        <v>52</v>
      </c>
      <c r="F79" s="150" t="s">
        <v>53</v>
      </c>
      <c r="G79" s="150" t="s">
        <v>108</v>
      </c>
      <c r="H79" s="150" t="s">
        <v>109</v>
      </c>
      <c r="I79" s="150" t="s">
        <v>110</v>
      </c>
      <c r="J79" s="150" t="s">
        <v>102</v>
      </c>
      <c r="K79" s="151" t="s">
        <v>111</v>
      </c>
      <c r="L79" s="152"/>
      <c r="M79" s="69" t="s">
        <v>19</v>
      </c>
      <c r="N79" s="70" t="s">
        <v>41</v>
      </c>
      <c r="O79" s="70" t="s">
        <v>112</v>
      </c>
      <c r="P79" s="70" t="s">
        <v>113</v>
      </c>
      <c r="Q79" s="70" t="s">
        <v>114</v>
      </c>
      <c r="R79" s="70" t="s">
        <v>115</v>
      </c>
      <c r="S79" s="70" t="s">
        <v>116</v>
      </c>
      <c r="T79" s="71" t="s">
        <v>117</v>
      </c>
      <c r="U79" s="147"/>
      <c r="V79" s="147"/>
      <c r="W79" s="147"/>
      <c r="X79" s="147"/>
      <c r="Y79" s="147"/>
      <c r="Z79" s="147"/>
      <c r="AA79" s="147"/>
      <c r="AB79" s="147"/>
      <c r="AC79" s="147"/>
      <c r="AD79" s="147"/>
      <c r="AE79" s="147"/>
    </row>
    <row r="80" spans="1:63" s="2" customFormat="1" ht="22.9" customHeight="1">
      <c r="A80" s="35"/>
      <c r="B80" s="36"/>
      <c r="C80" s="76" t="s">
        <v>118</v>
      </c>
      <c r="D80" s="37"/>
      <c r="E80" s="37"/>
      <c r="F80" s="37"/>
      <c r="G80" s="37"/>
      <c r="H80" s="37"/>
      <c r="I80" s="37"/>
      <c r="J80" s="153">
        <f>BK80</f>
        <v>0</v>
      </c>
      <c r="K80" s="37"/>
      <c r="L80" s="40"/>
      <c r="M80" s="72"/>
      <c r="N80" s="154"/>
      <c r="O80" s="73"/>
      <c r="P80" s="155">
        <f>P81</f>
        <v>0</v>
      </c>
      <c r="Q80" s="73"/>
      <c r="R80" s="155">
        <f>R81</f>
        <v>0</v>
      </c>
      <c r="S80" s="73"/>
      <c r="T80" s="156">
        <f>T81</f>
        <v>0</v>
      </c>
      <c r="U80" s="35"/>
      <c r="V80" s="35"/>
      <c r="W80" s="35"/>
      <c r="X80" s="35"/>
      <c r="Y80" s="35"/>
      <c r="Z80" s="35"/>
      <c r="AA80" s="35"/>
      <c r="AB80" s="35"/>
      <c r="AC80" s="35"/>
      <c r="AD80" s="35"/>
      <c r="AE80" s="35"/>
      <c r="AT80" s="18" t="s">
        <v>70</v>
      </c>
      <c r="AU80" s="18" t="s">
        <v>103</v>
      </c>
      <c r="BK80" s="157">
        <f>BK81</f>
        <v>0</v>
      </c>
    </row>
    <row r="81" spans="1:65" s="12" customFormat="1" ht="25.9" customHeight="1">
      <c r="B81" s="158"/>
      <c r="C81" s="159"/>
      <c r="D81" s="160" t="s">
        <v>70</v>
      </c>
      <c r="E81" s="161" t="s">
        <v>95</v>
      </c>
      <c r="F81" s="161" t="s">
        <v>659</v>
      </c>
      <c r="G81" s="159"/>
      <c r="H81" s="159"/>
      <c r="I81" s="162"/>
      <c r="J81" s="163">
        <f>BK81</f>
        <v>0</v>
      </c>
      <c r="K81" s="159"/>
      <c r="L81" s="164"/>
      <c r="M81" s="165"/>
      <c r="N81" s="166"/>
      <c r="O81" s="166"/>
      <c r="P81" s="167">
        <f>SUM(P82:P87)</f>
        <v>0</v>
      </c>
      <c r="Q81" s="166"/>
      <c r="R81" s="167">
        <f>SUM(R82:R87)</f>
        <v>0</v>
      </c>
      <c r="S81" s="166"/>
      <c r="T81" s="168">
        <f>SUM(T82:T87)</f>
        <v>0</v>
      </c>
      <c r="AR81" s="169" t="s">
        <v>122</v>
      </c>
      <c r="AT81" s="170" t="s">
        <v>70</v>
      </c>
      <c r="AU81" s="170" t="s">
        <v>71</v>
      </c>
      <c r="AY81" s="169" t="s">
        <v>121</v>
      </c>
      <c r="BK81" s="171">
        <f>SUM(BK82:BK87)</f>
        <v>0</v>
      </c>
    </row>
    <row r="82" spans="1:65" s="2" customFormat="1" ht="16.5" customHeight="1">
      <c r="A82" s="35"/>
      <c r="B82" s="36"/>
      <c r="C82" s="174" t="s">
        <v>79</v>
      </c>
      <c r="D82" s="174" t="s">
        <v>124</v>
      </c>
      <c r="E82" s="176" t="s">
        <v>660</v>
      </c>
      <c r="F82" s="177" t="s">
        <v>661</v>
      </c>
      <c r="G82" s="178" t="s">
        <v>662</v>
      </c>
      <c r="H82" s="179">
        <v>1</v>
      </c>
      <c r="I82" s="180"/>
      <c r="J82" s="181">
        <f t="shared" ref="J82:J87" si="0">ROUND(I82*H82,2)</f>
        <v>0</v>
      </c>
      <c r="K82" s="177" t="s">
        <v>128</v>
      </c>
      <c r="L82" s="40"/>
      <c r="M82" s="182" t="s">
        <v>19</v>
      </c>
      <c r="N82" s="183" t="s">
        <v>42</v>
      </c>
      <c r="O82" s="65"/>
      <c r="P82" s="184">
        <f t="shared" ref="P82:P87" si="1">O82*H82</f>
        <v>0</v>
      </c>
      <c r="Q82" s="184">
        <v>0</v>
      </c>
      <c r="R82" s="184">
        <f t="shared" ref="R82:R87" si="2">Q82*H82</f>
        <v>0</v>
      </c>
      <c r="S82" s="184">
        <v>0</v>
      </c>
      <c r="T82" s="185">
        <f t="shared" ref="T82:T87" si="3">S82*H82</f>
        <v>0</v>
      </c>
      <c r="U82" s="35"/>
      <c r="V82" s="35"/>
      <c r="W82" s="35"/>
      <c r="X82" s="35"/>
      <c r="Y82" s="35"/>
      <c r="Z82" s="35"/>
      <c r="AA82" s="35"/>
      <c r="AB82" s="35"/>
      <c r="AC82" s="35"/>
      <c r="AD82" s="35"/>
      <c r="AE82" s="35"/>
      <c r="AR82" s="186" t="s">
        <v>136</v>
      </c>
      <c r="AT82" s="186" t="s">
        <v>124</v>
      </c>
      <c r="AU82" s="186" t="s">
        <v>79</v>
      </c>
      <c r="AY82" s="18" t="s">
        <v>121</v>
      </c>
      <c r="BE82" s="187">
        <f t="shared" ref="BE82:BE87" si="4">IF(N82="základní",J82,0)</f>
        <v>0</v>
      </c>
      <c r="BF82" s="187">
        <f t="shared" ref="BF82:BF87" si="5">IF(N82="snížená",J82,0)</f>
        <v>0</v>
      </c>
      <c r="BG82" s="187">
        <f t="shared" ref="BG82:BG87" si="6">IF(N82="zákl. přenesená",J82,0)</f>
        <v>0</v>
      </c>
      <c r="BH82" s="187">
        <f t="shared" ref="BH82:BH87" si="7">IF(N82="sníž. přenesená",J82,0)</f>
        <v>0</v>
      </c>
      <c r="BI82" s="187">
        <f t="shared" ref="BI82:BI87" si="8">IF(N82="nulová",J82,0)</f>
        <v>0</v>
      </c>
      <c r="BJ82" s="18" t="s">
        <v>79</v>
      </c>
      <c r="BK82" s="187">
        <f t="shared" ref="BK82:BK87" si="9">ROUND(I82*H82,2)</f>
        <v>0</v>
      </c>
      <c r="BL82" s="18" t="s">
        <v>136</v>
      </c>
      <c r="BM82" s="186" t="s">
        <v>663</v>
      </c>
    </row>
    <row r="83" spans="1:65" s="2" customFormat="1" ht="16.5" customHeight="1">
      <c r="A83" s="35"/>
      <c r="B83" s="36"/>
      <c r="C83" s="174" t="s">
        <v>81</v>
      </c>
      <c r="D83" s="175" t="s">
        <v>124</v>
      </c>
      <c r="E83" s="176" t="s">
        <v>664</v>
      </c>
      <c r="F83" s="177" t="s">
        <v>665</v>
      </c>
      <c r="G83" s="178" t="s">
        <v>662</v>
      </c>
      <c r="H83" s="179">
        <v>1</v>
      </c>
      <c r="I83" s="180"/>
      <c r="J83" s="181">
        <f t="shared" si="0"/>
        <v>0</v>
      </c>
      <c r="K83" s="177" t="s">
        <v>128</v>
      </c>
      <c r="L83" s="40"/>
      <c r="M83" s="182" t="s">
        <v>19</v>
      </c>
      <c r="N83" s="183" t="s">
        <v>42</v>
      </c>
      <c r="O83" s="65"/>
      <c r="P83" s="184">
        <f t="shared" si="1"/>
        <v>0</v>
      </c>
      <c r="Q83" s="184">
        <v>0</v>
      </c>
      <c r="R83" s="184">
        <f t="shared" si="2"/>
        <v>0</v>
      </c>
      <c r="S83" s="184">
        <v>0</v>
      </c>
      <c r="T83" s="185">
        <f t="shared" si="3"/>
        <v>0</v>
      </c>
      <c r="U83" s="35"/>
      <c r="V83" s="35"/>
      <c r="W83" s="35"/>
      <c r="X83" s="35"/>
      <c r="Y83" s="35"/>
      <c r="Z83" s="35"/>
      <c r="AA83" s="35"/>
      <c r="AB83" s="35"/>
      <c r="AC83" s="35"/>
      <c r="AD83" s="35"/>
      <c r="AE83" s="35"/>
      <c r="AR83" s="186" t="s">
        <v>666</v>
      </c>
      <c r="AT83" s="186" t="s">
        <v>124</v>
      </c>
      <c r="AU83" s="186" t="s">
        <v>79</v>
      </c>
      <c r="AY83" s="18" t="s">
        <v>121</v>
      </c>
      <c r="BE83" s="187">
        <f t="shared" si="4"/>
        <v>0</v>
      </c>
      <c r="BF83" s="187">
        <f t="shared" si="5"/>
        <v>0</v>
      </c>
      <c r="BG83" s="187">
        <f t="shared" si="6"/>
        <v>0</v>
      </c>
      <c r="BH83" s="187">
        <f t="shared" si="7"/>
        <v>0</v>
      </c>
      <c r="BI83" s="187">
        <f t="shared" si="8"/>
        <v>0</v>
      </c>
      <c r="BJ83" s="18" t="s">
        <v>79</v>
      </c>
      <c r="BK83" s="187">
        <f t="shared" si="9"/>
        <v>0</v>
      </c>
      <c r="BL83" s="18" t="s">
        <v>666</v>
      </c>
      <c r="BM83" s="186" t="s">
        <v>667</v>
      </c>
    </row>
    <row r="84" spans="1:65" s="2" customFormat="1" ht="16.5" customHeight="1">
      <c r="A84" s="35"/>
      <c r="B84" s="36"/>
      <c r="C84" s="174" t="s">
        <v>139</v>
      </c>
      <c r="D84" s="174" t="s">
        <v>124</v>
      </c>
      <c r="E84" s="176" t="s">
        <v>668</v>
      </c>
      <c r="F84" s="177" t="s">
        <v>669</v>
      </c>
      <c r="G84" s="178" t="s">
        <v>662</v>
      </c>
      <c r="H84" s="179">
        <v>1</v>
      </c>
      <c r="I84" s="180"/>
      <c r="J84" s="181">
        <f t="shared" si="0"/>
        <v>0</v>
      </c>
      <c r="K84" s="177" t="s">
        <v>128</v>
      </c>
      <c r="L84" s="40"/>
      <c r="M84" s="182" t="s">
        <v>19</v>
      </c>
      <c r="N84" s="183" t="s">
        <v>42</v>
      </c>
      <c r="O84" s="65"/>
      <c r="P84" s="184">
        <f t="shared" si="1"/>
        <v>0</v>
      </c>
      <c r="Q84" s="184">
        <v>0</v>
      </c>
      <c r="R84" s="184">
        <f t="shared" si="2"/>
        <v>0</v>
      </c>
      <c r="S84" s="184">
        <v>0</v>
      </c>
      <c r="T84" s="185">
        <f t="shared" si="3"/>
        <v>0</v>
      </c>
      <c r="U84" s="35"/>
      <c r="V84" s="35"/>
      <c r="W84" s="35"/>
      <c r="X84" s="35"/>
      <c r="Y84" s="35"/>
      <c r="Z84" s="35"/>
      <c r="AA84" s="35"/>
      <c r="AB84" s="35"/>
      <c r="AC84" s="35"/>
      <c r="AD84" s="35"/>
      <c r="AE84" s="35"/>
      <c r="AR84" s="186" t="s">
        <v>136</v>
      </c>
      <c r="AT84" s="186" t="s">
        <v>124</v>
      </c>
      <c r="AU84" s="186" t="s">
        <v>79</v>
      </c>
      <c r="AY84" s="18" t="s">
        <v>121</v>
      </c>
      <c r="BE84" s="187">
        <f t="shared" si="4"/>
        <v>0</v>
      </c>
      <c r="BF84" s="187">
        <f t="shared" si="5"/>
        <v>0</v>
      </c>
      <c r="BG84" s="187">
        <f t="shared" si="6"/>
        <v>0</v>
      </c>
      <c r="BH84" s="187">
        <f t="shared" si="7"/>
        <v>0</v>
      </c>
      <c r="BI84" s="187">
        <f t="shared" si="8"/>
        <v>0</v>
      </c>
      <c r="BJ84" s="18" t="s">
        <v>79</v>
      </c>
      <c r="BK84" s="187">
        <f t="shared" si="9"/>
        <v>0</v>
      </c>
      <c r="BL84" s="18" t="s">
        <v>136</v>
      </c>
      <c r="BM84" s="186" t="s">
        <v>670</v>
      </c>
    </row>
    <row r="85" spans="1:65" s="2" customFormat="1" ht="37.9" customHeight="1">
      <c r="A85" s="35"/>
      <c r="B85" s="36"/>
      <c r="C85" s="174" t="s">
        <v>136</v>
      </c>
      <c r="D85" s="175" t="s">
        <v>124</v>
      </c>
      <c r="E85" s="176" t="s">
        <v>671</v>
      </c>
      <c r="F85" s="177" t="s">
        <v>672</v>
      </c>
      <c r="G85" s="178" t="s">
        <v>662</v>
      </c>
      <c r="H85" s="179">
        <v>1</v>
      </c>
      <c r="I85" s="180"/>
      <c r="J85" s="181">
        <f t="shared" si="0"/>
        <v>0</v>
      </c>
      <c r="K85" s="177" t="s">
        <v>128</v>
      </c>
      <c r="L85" s="40"/>
      <c r="M85" s="182" t="s">
        <v>19</v>
      </c>
      <c r="N85" s="183" t="s">
        <v>42</v>
      </c>
      <c r="O85" s="65"/>
      <c r="P85" s="184">
        <f t="shared" si="1"/>
        <v>0</v>
      </c>
      <c r="Q85" s="184">
        <v>0</v>
      </c>
      <c r="R85" s="184">
        <f t="shared" si="2"/>
        <v>0</v>
      </c>
      <c r="S85" s="184">
        <v>0</v>
      </c>
      <c r="T85" s="185">
        <f t="shared" si="3"/>
        <v>0</v>
      </c>
      <c r="U85" s="35"/>
      <c r="V85" s="35"/>
      <c r="W85" s="35"/>
      <c r="X85" s="35"/>
      <c r="Y85" s="35"/>
      <c r="Z85" s="35"/>
      <c r="AA85" s="35"/>
      <c r="AB85" s="35"/>
      <c r="AC85" s="35"/>
      <c r="AD85" s="35"/>
      <c r="AE85" s="35"/>
      <c r="AR85" s="186" t="s">
        <v>666</v>
      </c>
      <c r="AT85" s="186" t="s">
        <v>124</v>
      </c>
      <c r="AU85" s="186" t="s">
        <v>79</v>
      </c>
      <c r="AY85" s="18" t="s">
        <v>121</v>
      </c>
      <c r="BE85" s="187">
        <f t="shared" si="4"/>
        <v>0</v>
      </c>
      <c r="BF85" s="187">
        <f t="shared" si="5"/>
        <v>0</v>
      </c>
      <c r="BG85" s="187">
        <f t="shared" si="6"/>
        <v>0</v>
      </c>
      <c r="BH85" s="187">
        <f t="shared" si="7"/>
        <v>0</v>
      </c>
      <c r="BI85" s="187">
        <f t="shared" si="8"/>
        <v>0</v>
      </c>
      <c r="BJ85" s="18" t="s">
        <v>79</v>
      </c>
      <c r="BK85" s="187">
        <f t="shared" si="9"/>
        <v>0</v>
      </c>
      <c r="BL85" s="18" t="s">
        <v>666</v>
      </c>
      <c r="BM85" s="186" t="s">
        <v>673</v>
      </c>
    </row>
    <row r="86" spans="1:65" s="2" customFormat="1" ht="49.15" customHeight="1">
      <c r="A86" s="35"/>
      <c r="B86" s="36"/>
      <c r="C86" s="174" t="s">
        <v>122</v>
      </c>
      <c r="D86" s="174" t="s">
        <v>124</v>
      </c>
      <c r="E86" s="176" t="s">
        <v>674</v>
      </c>
      <c r="F86" s="177" t="s">
        <v>675</v>
      </c>
      <c r="G86" s="178" t="s">
        <v>662</v>
      </c>
      <c r="H86" s="179">
        <v>1</v>
      </c>
      <c r="I86" s="180"/>
      <c r="J86" s="181">
        <f t="shared" si="0"/>
        <v>0</v>
      </c>
      <c r="K86" s="177" t="s">
        <v>128</v>
      </c>
      <c r="L86" s="40"/>
      <c r="M86" s="182" t="s">
        <v>19</v>
      </c>
      <c r="N86" s="183" t="s">
        <v>42</v>
      </c>
      <c r="O86" s="65"/>
      <c r="P86" s="184">
        <f t="shared" si="1"/>
        <v>0</v>
      </c>
      <c r="Q86" s="184">
        <v>0</v>
      </c>
      <c r="R86" s="184">
        <f t="shared" si="2"/>
        <v>0</v>
      </c>
      <c r="S86" s="184">
        <v>0</v>
      </c>
      <c r="T86" s="185">
        <f t="shared" si="3"/>
        <v>0</v>
      </c>
      <c r="U86" s="35"/>
      <c r="V86" s="35"/>
      <c r="W86" s="35"/>
      <c r="X86" s="35"/>
      <c r="Y86" s="35"/>
      <c r="Z86" s="35"/>
      <c r="AA86" s="35"/>
      <c r="AB86" s="35"/>
      <c r="AC86" s="35"/>
      <c r="AD86" s="35"/>
      <c r="AE86" s="35"/>
      <c r="AR86" s="186" t="s">
        <v>136</v>
      </c>
      <c r="AT86" s="186" t="s">
        <v>124</v>
      </c>
      <c r="AU86" s="186" t="s">
        <v>79</v>
      </c>
      <c r="AY86" s="18" t="s">
        <v>121</v>
      </c>
      <c r="BE86" s="187">
        <f t="shared" si="4"/>
        <v>0</v>
      </c>
      <c r="BF86" s="187">
        <f t="shared" si="5"/>
        <v>0</v>
      </c>
      <c r="BG86" s="187">
        <f t="shared" si="6"/>
        <v>0</v>
      </c>
      <c r="BH86" s="187">
        <f t="shared" si="7"/>
        <v>0</v>
      </c>
      <c r="BI86" s="187">
        <f t="shared" si="8"/>
        <v>0</v>
      </c>
      <c r="BJ86" s="18" t="s">
        <v>79</v>
      </c>
      <c r="BK86" s="187">
        <f t="shared" si="9"/>
        <v>0</v>
      </c>
      <c r="BL86" s="18" t="s">
        <v>136</v>
      </c>
      <c r="BM86" s="186" t="s">
        <v>676</v>
      </c>
    </row>
    <row r="87" spans="1:65" s="2" customFormat="1" ht="37.9" customHeight="1">
      <c r="A87" s="35"/>
      <c r="B87" s="36"/>
      <c r="C87" s="174" t="s">
        <v>150</v>
      </c>
      <c r="D87" s="174" t="s">
        <v>124</v>
      </c>
      <c r="E87" s="176" t="s">
        <v>677</v>
      </c>
      <c r="F87" s="177" t="s">
        <v>678</v>
      </c>
      <c r="G87" s="178" t="s">
        <v>662</v>
      </c>
      <c r="H87" s="179">
        <v>1</v>
      </c>
      <c r="I87" s="180"/>
      <c r="J87" s="181">
        <f t="shared" si="0"/>
        <v>0</v>
      </c>
      <c r="K87" s="177" t="s">
        <v>128</v>
      </c>
      <c r="L87" s="40"/>
      <c r="M87" s="240" t="s">
        <v>19</v>
      </c>
      <c r="N87" s="241" t="s">
        <v>42</v>
      </c>
      <c r="O87" s="242"/>
      <c r="P87" s="243">
        <f t="shared" si="1"/>
        <v>0</v>
      </c>
      <c r="Q87" s="243">
        <v>0</v>
      </c>
      <c r="R87" s="243">
        <f t="shared" si="2"/>
        <v>0</v>
      </c>
      <c r="S87" s="243">
        <v>0</v>
      </c>
      <c r="T87" s="244">
        <f t="shared" si="3"/>
        <v>0</v>
      </c>
      <c r="U87" s="35"/>
      <c r="V87" s="35"/>
      <c r="W87" s="35"/>
      <c r="X87" s="35"/>
      <c r="Y87" s="35"/>
      <c r="Z87" s="35"/>
      <c r="AA87" s="35"/>
      <c r="AB87" s="35"/>
      <c r="AC87" s="35"/>
      <c r="AD87" s="35"/>
      <c r="AE87" s="35"/>
      <c r="AR87" s="186" t="s">
        <v>136</v>
      </c>
      <c r="AT87" s="186" t="s">
        <v>124</v>
      </c>
      <c r="AU87" s="186" t="s">
        <v>79</v>
      </c>
      <c r="AY87" s="18" t="s">
        <v>121</v>
      </c>
      <c r="BE87" s="187">
        <f t="shared" si="4"/>
        <v>0</v>
      </c>
      <c r="BF87" s="187">
        <f t="shared" si="5"/>
        <v>0</v>
      </c>
      <c r="BG87" s="187">
        <f t="shared" si="6"/>
        <v>0</v>
      </c>
      <c r="BH87" s="187">
        <f t="shared" si="7"/>
        <v>0</v>
      </c>
      <c r="BI87" s="187">
        <f t="shared" si="8"/>
        <v>0</v>
      </c>
      <c r="BJ87" s="18" t="s">
        <v>79</v>
      </c>
      <c r="BK87" s="187">
        <f t="shared" si="9"/>
        <v>0</v>
      </c>
      <c r="BL87" s="18" t="s">
        <v>136</v>
      </c>
      <c r="BM87" s="186" t="s">
        <v>679</v>
      </c>
    </row>
    <row r="88" spans="1:65" s="2" customFormat="1" ht="6.95" customHeight="1">
      <c r="A88" s="35"/>
      <c r="B88" s="48"/>
      <c r="C88" s="49"/>
      <c r="D88" s="49"/>
      <c r="E88" s="49"/>
      <c r="F88" s="49"/>
      <c r="G88" s="49"/>
      <c r="H88" s="49"/>
      <c r="I88" s="49"/>
      <c r="J88" s="49"/>
      <c r="K88" s="49"/>
      <c r="L88" s="40"/>
      <c r="M88" s="35"/>
      <c r="O88" s="35"/>
      <c r="P88" s="35"/>
      <c r="Q88" s="35"/>
      <c r="R88" s="35"/>
      <c r="S88" s="35"/>
      <c r="T88" s="35"/>
      <c r="U88" s="35"/>
      <c r="V88" s="35"/>
      <c r="W88" s="35"/>
      <c r="X88" s="35"/>
      <c r="Y88" s="35"/>
      <c r="Z88" s="35"/>
      <c r="AA88" s="35"/>
      <c r="AB88" s="35"/>
      <c r="AC88" s="35"/>
      <c r="AD88" s="35"/>
      <c r="AE88" s="35"/>
    </row>
  </sheetData>
  <sheetProtection algorithmName="SHA-512" hashValue="+ZpFsXcsUZ2Ssykigcy6jhU5k0/ikM4rJmx5jBdVAoz/aZN2jHwXA+t9TgWgyR6rPvUrJ4niiEzsxJG1jP0JZQ==" saltValue="WNQ8ediuM9/K0CFeUITnfsmSJE5E67M971Y58Y99QRNe2UXW9q4c3AFYewdeoOHN8TPI9Ip6pA2CJUmDNiw3gQ==" spinCount="100000" sheet="1" objects="1" scenarios="1" formatColumns="0" formatRows="0" autoFilter="0"/>
  <autoFilter ref="C79:K87" xr:uid="{00000000-0009-0000-0000-000006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18"/>
  <sheetViews>
    <sheetView showGridLines="0" zoomScale="110" zoomScaleNormal="110" workbookViewId="0"/>
  </sheetViews>
  <sheetFormatPr defaultRowHeight="12.75"/>
  <cols>
    <col min="1" max="1" width="8.33203125" style="245" customWidth="1"/>
    <col min="2" max="2" width="1.6640625" style="245" customWidth="1"/>
    <col min="3" max="4" width="5" style="245" customWidth="1"/>
    <col min="5" max="5" width="11.6640625" style="245" customWidth="1"/>
    <col min="6" max="6" width="9.1640625" style="245" customWidth="1"/>
    <col min="7" max="7" width="5" style="245" customWidth="1"/>
    <col min="8" max="8" width="77.83203125" style="245" customWidth="1"/>
    <col min="9" max="10" width="20" style="245" customWidth="1"/>
    <col min="11" max="11" width="1.6640625" style="245" customWidth="1"/>
  </cols>
  <sheetData>
    <row r="1" spans="2:11" s="1" customFormat="1" ht="37.5" customHeight="1"/>
    <row r="2" spans="2:11" s="1" customFormat="1" ht="7.5" customHeight="1">
      <c r="B2" s="246"/>
      <c r="C2" s="247"/>
      <c r="D2" s="247"/>
      <c r="E2" s="247"/>
      <c r="F2" s="247"/>
      <c r="G2" s="247"/>
      <c r="H2" s="247"/>
      <c r="I2" s="247"/>
      <c r="J2" s="247"/>
      <c r="K2" s="248"/>
    </row>
    <row r="3" spans="2:11" s="16" customFormat="1" ht="45" customHeight="1">
      <c r="B3" s="249"/>
      <c r="C3" s="377" t="s">
        <v>680</v>
      </c>
      <c r="D3" s="377"/>
      <c r="E3" s="377"/>
      <c r="F3" s="377"/>
      <c r="G3" s="377"/>
      <c r="H3" s="377"/>
      <c r="I3" s="377"/>
      <c r="J3" s="377"/>
      <c r="K3" s="250"/>
    </row>
    <row r="4" spans="2:11" s="1" customFormat="1" ht="25.5" customHeight="1">
      <c r="B4" s="251"/>
      <c r="C4" s="382" t="s">
        <v>681</v>
      </c>
      <c r="D4" s="382"/>
      <c r="E4" s="382"/>
      <c r="F4" s="382"/>
      <c r="G4" s="382"/>
      <c r="H4" s="382"/>
      <c r="I4" s="382"/>
      <c r="J4" s="382"/>
      <c r="K4" s="252"/>
    </row>
    <row r="5" spans="2:11" s="1" customFormat="1" ht="5.25" customHeight="1">
      <c r="B5" s="251"/>
      <c r="C5" s="253"/>
      <c r="D5" s="253"/>
      <c r="E5" s="253"/>
      <c r="F5" s="253"/>
      <c r="G5" s="253"/>
      <c r="H5" s="253"/>
      <c r="I5" s="253"/>
      <c r="J5" s="253"/>
      <c r="K5" s="252"/>
    </row>
    <row r="6" spans="2:11" s="1" customFormat="1" ht="15" customHeight="1">
      <c r="B6" s="251"/>
      <c r="C6" s="381" t="s">
        <v>682</v>
      </c>
      <c r="D6" s="381"/>
      <c r="E6" s="381"/>
      <c r="F6" s="381"/>
      <c r="G6" s="381"/>
      <c r="H6" s="381"/>
      <c r="I6" s="381"/>
      <c r="J6" s="381"/>
      <c r="K6" s="252"/>
    </row>
    <row r="7" spans="2:11" s="1" customFormat="1" ht="15" customHeight="1">
      <c r="B7" s="255"/>
      <c r="C7" s="381" t="s">
        <v>683</v>
      </c>
      <c r="D7" s="381"/>
      <c r="E7" s="381"/>
      <c r="F7" s="381"/>
      <c r="G7" s="381"/>
      <c r="H7" s="381"/>
      <c r="I7" s="381"/>
      <c r="J7" s="381"/>
      <c r="K7" s="252"/>
    </row>
    <row r="8" spans="2:11" s="1" customFormat="1" ht="12.75" customHeight="1">
      <c r="B8" s="255"/>
      <c r="C8" s="254"/>
      <c r="D8" s="254"/>
      <c r="E8" s="254"/>
      <c r="F8" s="254"/>
      <c r="G8" s="254"/>
      <c r="H8" s="254"/>
      <c r="I8" s="254"/>
      <c r="J8" s="254"/>
      <c r="K8" s="252"/>
    </row>
    <row r="9" spans="2:11" s="1" customFormat="1" ht="15" customHeight="1">
      <c r="B9" s="255"/>
      <c r="C9" s="381" t="s">
        <v>684</v>
      </c>
      <c r="D9" s="381"/>
      <c r="E9" s="381"/>
      <c r="F9" s="381"/>
      <c r="G9" s="381"/>
      <c r="H9" s="381"/>
      <c r="I9" s="381"/>
      <c r="J9" s="381"/>
      <c r="K9" s="252"/>
    </row>
    <row r="10" spans="2:11" s="1" customFormat="1" ht="15" customHeight="1">
      <c r="B10" s="255"/>
      <c r="C10" s="254"/>
      <c r="D10" s="381" t="s">
        <v>685</v>
      </c>
      <c r="E10" s="381"/>
      <c r="F10" s="381"/>
      <c r="G10" s="381"/>
      <c r="H10" s="381"/>
      <c r="I10" s="381"/>
      <c r="J10" s="381"/>
      <c r="K10" s="252"/>
    </row>
    <row r="11" spans="2:11" s="1" customFormat="1" ht="15" customHeight="1">
      <c r="B11" s="255"/>
      <c r="C11" s="256"/>
      <c r="D11" s="381" t="s">
        <v>686</v>
      </c>
      <c r="E11" s="381"/>
      <c r="F11" s="381"/>
      <c r="G11" s="381"/>
      <c r="H11" s="381"/>
      <c r="I11" s="381"/>
      <c r="J11" s="381"/>
      <c r="K11" s="252"/>
    </row>
    <row r="12" spans="2:11" s="1" customFormat="1" ht="15" customHeight="1">
      <c r="B12" s="255"/>
      <c r="C12" s="256"/>
      <c r="D12" s="254"/>
      <c r="E12" s="254"/>
      <c r="F12" s="254"/>
      <c r="G12" s="254"/>
      <c r="H12" s="254"/>
      <c r="I12" s="254"/>
      <c r="J12" s="254"/>
      <c r="K12" s="252"/>
    </row>
    <row r="13" spans="2:11" s="1" customFormat="1" ht="15" customHeight="1">
      <c r="B13" s="255"/>
      <c r="C13" s="256"/>
      <c r="D13" s="257" t="s">
        <v>687</v>
      </c>
      <c r="E13" s="254"/>
      <c r="F13" s="254"/>
      <c r="G13" s="254"/>
      <c r="H13" s="254"/>
      <c r="I13" s="254"/>
      <c r="J13" s="254"/>
      <c r="K13" s="252"/>
    </row>
    <row r="14" spans="2:11" s="1" customFormat="1" ht="12.75" customHeight="1">
      <c r="B14" s="255"/>
      <c r="C14" s="256"/>
      <c r="D14" s="256"/>
      <c r="E14" s="256"/>
      <c r="F14" s="256"/>
      <c r="G14" s="256"/>
      <c r="H14" s="256"/>
      <c r="I14" s="256"/>
      <c r="J14" s="256"/>
      <c r="K14" s="252"/>
    </row>
    <row r="15" spans="2:11" s="1" customFormat="1" ht="15" customHeight="1">
      <c r="B15" s="255"/>
      <c r="C15" s="256"/>
      <c r="D15" s="381" t="s">
        <v>688</v>
      </c>
      <c r="E15" s="381"/>
      <c r="F15" s="381"/>
      <c r="G15" s="381"/>
      <c r="H15" s="381"/>
      <c r="I15" s="381"/>
      <c r="J15" s="381"/>
      <c r="K15" s="252"/>
    </row>
    <row r="16" spans="2:11" s="1" customFormat="1" ht="15" customHeight="1">
      <c r="B16" s="255"/>
      <c r="C16" s="256"/>
      <c r="D16" s="381" t="s">
        <v>689</v>
      </c>
      <c r="E16" s="381"/>
      <c r="F16" s="381"/>
      <c r="G16" s="381"/>
      <c r="H16" s="381"/>
      <c r="I16" s="381"/>
      <c r="J16" s="381"/>
      <c r="K16" s="252"/>
    </row>
    <row r="17" spans="2:11" s="1" customFormat="1" ht="15" customHeight="1">
      <c r="B17" s="255"/>
      <c r="C17" s="256"/>
      <c r="D17" s="381" t="s">
        <v>690</v>
      </c>
      <c r="E17" s="381"/>
      <c r="F17" s="381"/>
      <c r="G17" s="381"/>
      <c r="H17" s="381"/>
      <c r="I17" s="381"/>
      <c r="J17" s="381"/>
      <c r="K17" s="252"/>
    </row>
    <row r="18" spans="2:11" s="1" customFormat="1" ht="15" customHeight="1">
      <c r="B18" s="255"/>
      <c r="C18" s="256"/>
      <c r="D18" s="256"/>
      <c r="E18" s="258" t="s">
        <v>78</v>
      </c>
      <c r="F18" s="381" t="s">
        <v>691</v>
      </c>
      <c r="G18" s="381"/>
      <c r="H18" s="381"/>
      <c r="I18" s="381"/>
      <c r="J18" s="381"/>
      <c r="K18" s="252"/>
    </row>
    <row r="19" spans="2:11" s="1" customFormat="1" ht="15" customHeight="1">
      <c r="B19" s="255"/>
      <c r="C19" s="256"/>
      <c r="D19" s="256"/>
      <c r="E19" s="258" t="s">
        <v>692</v>
      </c>
      <c r="F19" s="381" t="s">
        <v>693</v>
      </c>
      <c r="G19" s="381"/>
      <c r="H19" s="381"/>
      <c r="I19" s="381"/>
      <c r="J19" s="381"/>
      <c r="K19" s="252"/>
    </row>
    <row r="20" spans="2:11" s="1" customFormat="1" ht="15" customHeight="1">
      <c r="B20" s="255"/>
      <c r="C20" s="256"/>
      <c r="D20" s="256"/>
      <c r="E20" s="258" t="s">
        <v>694</v>
      </c>
      <c r="F20" s="381" t="s">
        <v>695</v>
      </c>
      <c r="G20" s="381"/>
      <c r="H20" s="381"/>
      <c r="I20" s="381"/>
      <c r="J20" s="381"/>
      <c r="K20" s="252"/>
    </row>
    <row r="21" spans="2:11" s="1" customFormat="1" ht="15" customHeight="1">
      <c r="B21" s="255"/>
      <c r="C21" s="256"/>
      <c r="D21" s="256"/>
      <c r="E21" s="258" t="s">
        <v>696</v>
      </c>
      <c r="F21" s="381" t="s">
        <v>697</v>
      </c>
      <c r="G21" s="381"/>
      <c r="H21" s="381"/>
      <c r="I21" s="381"/>
      <c r="J21" s="381"/>
      <c r="K21" s="252"/>
    </row>
    <row r="22" spans="2:11" s="1" customFormat="1" ht="15" customHeight="1">
      <c r="B22" s="255"/>
      <c r="C22" s="256"/>
      <c r="D22" s="256"/>
      <c r="E22" s="258" t="s">
        <v>698</v>
      </c>
      <c r="F22" s="381" t="s">
        <v>699</v>
      </c>
      <c r="G22" s="381"/>
      <c r="H22" s="381"/>
      <c r="I22" s="381"/>
      <c r="J22" s="381"/>
      <c r="K22" s="252"/>
    </row>
    <row r="23" spans="2:11" s="1" customFormat="1" ht="15" customHeight="1">
      <c r="B23" s="255"/>
      <c r="C23" s="256"/>
      <c r="D23" s="256"/>
      <c r="E23" s="258" t="s">
        <v>700</v>
      </c>
      <c r="F23" s="381" t="s">
        <v>701</v>
      </c>
      <c r="G23" s="381"/>
      <c r="H23" s="381"/>
      <c r="I23" s="381"/>
      <c r="J23" s="381"/>
      <c r="K23" s="252"/>
    </row>
    <row r="24" spans="2:11" s="1" customFormat="1" ht="12.75" customHeight="1">
      <c r="B24" s="255"/>
      <c r="C24" s="256"/>
      <c r="D24" s="256"/>
      <c r="E24" s="256"/>
      <c r="F24" s="256"/>
      <c r="G24" s="256"/>
      <c r="H24" s="256"/>
      <c r="I24" s="256"/>
      <c r="J24" s="256"/>
      <c r="K24" s="252"/>
    </row>
    <row r="25" spans="2:11" s="1" customFormat="1" ht="15" customHeight="1">
      <c r="B25" s="255"/>
      <c r="C25" s="381" t="s">
        <v>702</v>
      </c>
      <c r="D25" s="381"/>
      <c r="E25" s="381"/>
      <c r="F25" s="381"/>
      <c r="G25" s="381"/>
      <c r="H25" s="381"/>
      <c r="I25" s="381"/>
      <c r="J25" s="381"/>
      <c r="K25" s="252"/>
    </row>
    <row r="26" spans="2:11" s="1" customFormat="1" ht="15" customHeight="1">
      <c r="B26" s="255"/>
      <c r="C26" s="381" t="s">
        <v>703</v>
      </c>
      <c r="D26" s="381"/>
      <c r="E26" s="381"/>
      <c r="F26" s="381"/>
      <c r="G26" s="381"/>
      <c r="H26" s="381"/>
      <c r="I26" s="381"/>
      <c r="J26" s="381"/>
      <c r="K26" s="252"/>
    </row>
    <row r="27" spans="2:11" s="1" customFormat="1" ht="15" customHeight="1">
      <c r="B27" s="255"/>
      <c r="C27" s="254"/>
      <c r="D27" s="381" t="s">
        <v>704</v>
      </c>
      <c r="E27" s="381"/>
      <c r="F27" s="381"/>
      <c r="G27" s="381"/>
      <c r="H27" s="381"/>
      <c r="I27" s="381"/>
      <c r="J27" s="381"/>
      <c r="K27" s="252"/>
    </row>
    <row r="28" spans="2:11" s="1" customFormat="1" ht="15" customHeight="1">
      <c r="B28" s="255"/>
      <c r="C28" s="256"/>
      <c r="D28" s="381" t="s">
        <v>705</v>
      </c>
      <c r="E28" s="381"/>
      <c r="F28" s="381"/>
      <c r="G28" s="381"/>
      <c r="H28" s="381"/>
      <c r="I28" s="381"/>
      <c r="J28" s="381"/>
      <c r="K28" s="252"/>
    </row>
    <row r="29" spans="2:11" s="1" customFormat="1" ht="12.75" customHeight="1">
      <c r="B29" s="255"/>
      <c r="C29" s="256"/>
      <c r="D29" s="256"/>
      <c r="E29" s="256"/>
      <c r="F29" s="256"/>
      <c r="G29" s="256"/>
      <c r="H29" s="256"/>
      <c r="I29" s="256"/>
      <c r="J29" s="256"/>
      <c r="K29" s="252"/>
    </row>
    <row r="30" spans="2:11" s="1" customFormat="1" ht="15" customHeight="1">
      <c r="B30" s="255"/>
      <c r="C30" s="256"/>
      <c r="D30" s="381" t="s">
        <v>706</v>
      </c>
      <c r="E30" s="381"/>
      <c r="F30" s="381"/>
      <c r="G30" s="381"/>
      <c r="H30" s="381"/>
      <c r="I30" s="381"/>
      <c r="J30" s="381"/>
      <c r="K30" s="252"/>
    </row>
    <row r="31" spans="2:11" s="1" customFormat="1" ht="15" customHeight="1">
      <c r="B31" s="255"/>
      <c r="C31" s="256"/>
      <c r="D31" s="381" t="s">
        <v>707</v>
      </c>
      <c r="E31" s="381"/>
      <c r="F31" s="381"/>
      <c r="G31" s="381"/>
      <c r="H31" s="381"/>
      <c r="I31" s="381"/>
      <c r="J31" s="381"/>
      <c r="K31" s="252"/>
    </row>
    <row r="32" spans="2:11" s="1" customFormat="1" ht="12.75" customHeight="1">
      <c r="B32" s="255"/>
      <c r="C32" s="256"/>
      <c r="D32" s="256"/>
      <c r="E32" s="256"/>
      <c r="F32" s="256"/>
      <c r="G32" s="256"/>
      <c r="H32" s="256"/>
      <c r="I32" s="256"/>
      <c r="J32" s="256"/>
      <c r="K32" s="252"/>
    </row>
    <row r="33" spans="2:11" s="1" customFormat="1" ht="15" customHeight="1">
      <c r="B33" s="255"/>
      <c r="C33" s="256"/>
      <c r="D33" s="381" t="s">
        <v>708</v>
      </c>
      <c r="E33" s="381"/>
      <c r="F33" s="381"/>
      <c r="G33" s="381"/>
      <c r="H33" s="381"/>
      <c r="I33" s="381"/>
      <c r="J33" s="381"/>
      <c r="K33" s="252"/>
    </row>
    <row r="34" spans="2:11" s="1" customFormat="1" ht="15" customHeight="1">
      <c r="B34" s="255"/>
      <c r="C34" s="256"/>
      <c r="D34" s="381" t="s">
        <v>709</v>
      </c>
      <c r="E34" s="381"/>
      <c r="F34" s="381"/>
      <c r="G34" s="381"/>
      <c r="H34" s="381"/>
      <c r="I34" s="381"/>
      <c r="J34" s="381"/>
      <c r="K34" s="252"/>
    </row>
    <row r="35" spans="2:11" s="1" customFormat="1" ht="15" customHeight="1">
      <c r="B35" s="255"/>
      <c r="C35" s="256"/>
      <c r="D35" s="381" t="s">
        <v>710</v>
      </c>
      <c r="E35" s="381"/>
      <c r="F35" s="381"/>
      <c r="G35" s="381"/>
      <c r="H35" s="381"/>
      <c r="I35" s="381"/>
      <c r="J35" s="381"/>
      <c r="K35" s="252"/>
    </row>
    <row r="36" spans="2:11" s="1" customFormat="1" ht="15" customHeight="1">
      <c r="B36" s="255"/>
      <c r="C36" s="256"/>
      <c r="D36" s="254"/>
      <c r="E36" s="257" t="s">
        <v>107</v>
      </c>
      <c r="F36" s="254"/>
      <c r="G36" s="381" t="s">
        <v>711</v>
      </c>
      <c r="H36" s="381"/>
      <c r="I36" s="381"/>
      <c r="J36" s="381"/>
      <c r="K36" s="252"/>
    </row>
    <row r="37" spans="2:11" s="1" customFormat="1" ht="30.75" customHeight="1">
      <c r="B37" s="255"/>
      <c r="C37" s="256"/>
      <c r="D37" s="254"/>
      <c r="E37" s="257" t="s">
        <v>712</v>
      </c>
      <c r="F37" s="254"/>
      <c r="G37" s="381" t="s">
        <v>713</v>
      </c>
      <c r="H37" s="381"/>
      <c r="I37" s="381"/>
      <c r="J37" s="381"/>
      <c r="K37" s="252"/>
    </row>
    <row r="38" spans="2:11" s="1" customFormat="1" ht="15" customHeight="1">
      <c r="B38" s="255"/>
      <c r="C38" s="256"/>
      <c r="D38" s="254"/>
      <c r="E38" s="257" t="s">
        <v>52</v>
      </c>
      <c r="F38" s="254"/>
      <c r="G38" s="381" t="s">
        <v>714</v>
      </c>
      <c r="H38" s="381"/>
      <c r="I38" s="381"/>
      <c r="J38" s="381"/>
      <c r="K38" s="252"/>
    </row>
    <row r="39" spans="2:11" s="1" customFormat="1" ht="15" customHeight="1">
      <c r="B39" s="255"/>
      <c r="C39" s="256"/>
      <c r="D39" s="254"/>
      <c r="E39" s="257" t="s">
        <v>53</v>
      </c>
      <c r="F39" s="254"/>
      <c r="G39" s="381" t="s">
        <v>715</v>
      </c>
      <c r="H39" s="381"/>
      <c r="I39" s="381"/>
      <c r="J39" s="381"/>
      <c r="K39" s="252"/>
    </row>
    <row r="40" spans="2:11" s="1" customFormat="1" ht="15" customHeight="1">
      <c r="B40" s="255"/>
      <c r="C40" s="256"/>
      <c r="D40" s="254"/>
      <c r="E40" s="257" t="s">
        <v>108</v>
      </c>
      <c r="F40" s="254"/>
      <c r="G40" s="381" t="s">
        <v>716</v>
      </c>
      <c r="H40" s="381"/>
      <c r="I40" s="381"/>
      <c r="J40" s="381"/>
      <c r="K40" s="252"/>
    </row>
    <row r="41" spans="2:11" s="1" customFormat="1" ht="15" customHeight="1">
      <c r="B41" s="255"/>
      <c r="C41" s="256"/>
      <c r="D41" s="254"/>
      <c r="E41" s="257" t="s">
        <v>109</v>
      </c>
      <c r="F41" s="254"/>
      <c r="G41" s="381" t="s">
        <v>717</v>
      </c>
      <c r="H41" s="381"/>
      <c r="I41" s="381"/>
      <c r="J41" s="381"/>
      <c r="K41" s="252"/>
    </row>
    <row r="42" spans="2:11" s="1" customFormat="1" ht="15" customHeight="1">
      <c r="B42" s="255"/>
      <c r="C42" s="256"/>
      <c r="D42" s="254"/>
      <c r="E42" s="257" t="s">
        <v>718</v>
      </c>
      <c r="F42" s="254"/>
      <c r="G42" s="381" t="s">
        <v>719</v>
      </c>
      <c r="H42" s="381"/>
      <c r="I42" s="381"/>
      <c r="J42" s="381"/>
      <c r="K42" s="252"/>
    </row>
    <row r="43" spans="2:11" s="1" customFormat="1" ht="15" customHeight="1">
      <c r="B43" s="255"/>
      <c r="C43" s="256"/>
      <c r="D43" s="254"/>
      <c r="E43" s="257"/>
      <c r="F43" s="254"/>
      <c r="G43" s="381" t="s">
        <v>720</v>
      </c>
      <c r="H43" s="381"/>
      <c r="I43" s="381"/>
      <c r="J43" s="381"/>
      <c r="K43" s="252"/>
    </row>
    <row r="44" spans="2:11" s="1" customFormat="1" ht="15" customHeight="1">
      <c r="B44" s="255"/>
      <c r="C44" s="256"/>
      <c r="D44" s="254"/>
      <c r="E44" s="257" t="s">
        <v>721</v>
      </c>
      <c r="F44" s="254"/>
      <c r="G44" s="381" t="s">
        <v>722</v>
      </c>
      <c r="H44" s="381"/>
      <c r="I44" s="381"/>
      <c r="J44" s="381"/>
      <c r="K44" s="252"/>
    </row>
    <row r="45" spans="2:11" s="1" customFormat="1" ht="15" customHeight="1">
      <c r="B45" s="255"/>
      <c r="C45" s="256"/>
      <c r="D45" s="254"/>
      <c r="E45" s="257" t="s">
        <v>111</v>
      </c>
      <c r="F45" s="254"/>
      <c r="G45" s="381" t="s">
        <v>723</v>
      </c>
      <c r="H45" s="381"/>
      <c r="I45" s="381"/>
      <c r="J45" s="381"/>
      <c r="K45" s="252"/>
    </row>
    <row r="46" spans="2:11" s="1" customFormat="1" ht="12.75" customHeight="1">
      <c r="B46" s="255"/>
      <c r="C46" s="256"/>
      <c r="D46" s="254"/>
      <c r="E46" s="254"/>
      <c r="F46" s="254"/>
      <c r="G46" s="254"/>
      <c r="H46" s="254"/>
      <c r="I46" s="254"/>
      <c r="J46" s="254"/>
      <c r="K46" s="252"/>
    </row>
    <row r="47" spans="2:11" s="1" customFormat="1" ht="15" customHeight="1">
      <c r="B47" s="255"/>
      <c r="C47" s="256"/>
      <c r="D47" s="381" t="s">
        <v>724</v>
      </c>
      <c r="E47" s="381"/>
      <c r="F47" s="381"/>
      <c r="G47" s="381"/>
      <c r="H47" s="381"/>
      <c r="I47" s="381"/>
      <c r="J47" s="381"/>
      <c r="K47" s="252"/>
    </row>
    <row r="48" spans="2:11" s="1" customFormat="1" ht="15" customHeight="1">
      <c r="B48" s="255"/>
      <c r="C48" s="256"/>
      <c r="D48" s="256"/>
      <c r="E48" s="381" t="s">
        <v>725</v>
      </c>
      <c r="F48" s="381"/>
      <c r="G48" s="381"/>
      <c r="H48" s="381"/>
      <c r="I48" s="381"/>
      <c r="J48" s="381"/>
      <c r="K48" s="252"/>
    </row>
    <row r="49" spans="2:11" s="1" customFormat="1" ht="15" customHeight="1">
      <c r="B49" s="255"/>
      <c r="C49" s="256"/>
      <c r="D49" s="256"/>
      <c r="E49" s="381" t="s">
        <v>726</v>
      </c>
      <c r="F49" s="381"/>
      <c r="G49" s="381"/>
      <c r="H49" s="381"/>
      <c r="I49" s="381"/>
      <c r="J49" s="381"/>
      <c r="K49" s="252"/>
    </row>
    <row r="50" spans="2:11" s="1" customFormat="1" ht="15" customHeight="1">
      <c r="B50" s="255"/>
      <c r="C50" s="256"/>
      <c r="D50" s="256"/>
      <c r="E50" s="381" t="s">
        <v>727</v>
      </c>
      <c r="F50" s="381"/>
      <c r="G50" s="381"/>
      <c r="H50" s="381"/>
      <c r="I50" s="381"/>
      <c r="J50" s="381"/>
      <c r="K50" s="252"/>
    </row>
    <row r="51" spans="2:11" s="1" customFormat="1" ht="15" customHeight="1">
      <c r="B51" s="255"/>
      <c r="C51" s="256"/>
      <c r="D51" s="381" t="s">
        <v>728</v>
      </c>
      <c r="E51" s="381"/>
      <c r="F51" s="381"/>
      <c r="G51" s="381"/>
      <c r="H51" s="381"/>
      <c r="I51" s="381"/>
      <c r="J51" s="381"/>
      <c r="K51" s="252"/>
    </row>
    <row r="52" spans="2:11" s="1" customFormat="1" ht="25.5" customHeight="1">
      <c r="B52" s="251"/>
      <c r="C52" s="382" t="s">
        <v>729</v>
      </c>
      <c r="D52" s="382"/>
      <c r="E52" s="382"/>
      <c r="F52" s="382"/>
      <c r="G52" s="382"/>
      <c r="H52" s="382"/>
      <c r="I52" s="382"/>
      <c r="J52" s="382"/>
      <c r="K52" s="252"/>
    </row>
    <row r="53" spans="2:11" s="1" customFormat="1" ht="5.25" customHeight="1">
      <c r="B53" s="251"/>
      <c r="C53" s="253"/>
      <c r="D53" s="253"/>
      <c r="E53" s="253"/>
      <c r="F53" s="253"/>
      <c r="G53" s="253"/>
      <c r="H53" s="253"/>
      <c r="I53" s="253"/>
      <c r="J53" s="253"/>
      <c r="K53" s="252"/>
    </row>
    <row r="54" spans="2:11" s="1" customFormat="1" ht="15" customHeight="1">
      <c r="B54" s="251"/>
      <c r="C54" s="381" t="s">
        <v>730</v>
      </c>
      <c r="D54" s="381"/>
      <c r="E54" s="381"/>
      <c r="F54" s="381"/>
      <c r="G54" s="381"/>
      <c r="H54" s="381"/>
      <c r="I54" s="381"/>
      <c r="J54" s="381"/>
      <c r="K54" s="252"/>
    </row>
    <row r="55" spans="2:11" s="1" customFormat="1" ht="15" customHeight="1">
      <c r="B55" s="251"/>
      <c r="C55" s="381" t="s">
        <v>731</v>
      </c>
      <c r="D55" s="381"/>
      <c r="E55" s="381"/>
      <c r="F55" s="381"/>
      <c r="G55" s="381"/>
      <c r="H55" s="381"/>
      <c r="I55" s="381"/>
      <c r="J55" s="381"/>
      <c r="K55" s="252"/>
    </row>
    <row r="56" spans="2:11" s="1" customFormat="1" ht="12.75" customHeight="1">
      <c r="B56" s="251"/>
      <c r="C56" s="254"/>
      <c r="D56" s="254"/>
      <c r="E56" s="254"/>
      <c r="F56" s="254"/>
      <c r="G56" s="254"/>
      <c r="H56" s="254"/>
      <c r="I56" s="254"/>
      <c r="J56" s="254"/>
      <c r="K56" s="252"/>
    </row>
    <row r="57" spans="2:11" s="1" customFormat="1" ht="15" customHeight="1">
      <c r="B57" s="251"/>
      <c r="C57" s="381" t="s">
        <v>732</v>
      </c>
      <c r="D57" s="381"/>
      <c r="E57" s="381"/>
      <c r="F57" s="381"/>
      <c r="G57" s="381"/>
      <c r="H57" s="381"/>
      <c r="I57" s="381"/>
      <c r="J57" s="381"/>
      <c r="K57" s="252"/>
    </row>
    <row r="58" spans="2:11" s="1" customFormat="1" ht="15" customHeight="1">
      <c r="B58" s="251"/>
      <c r="C58" s="256"/>
      <c r="D58" s="381" t="s">
        <v>733</v>
      </c>
      <c r="E58" s="381"/>
      <c r="F58" s="381"/>
      <c r="G58" s="381"/>
      <c r="H58" s="381"/>
      <c r="I58" s="381"/>
      <c r="J58" s="381"/>
      <c r="K58" s="252"/>
    </row>
    <row r="59" spans="2:11" s="1" customFormat="1" ht="15" customHeight="1">
      <c r="B59" s="251"/>
      <c r="C59" s="256"/>
      <c r="D59" s="381" t="s">
        <v>734</v>
      </c>
      <c r="E59" s="381"/>
      <c r="F59" s="381"/>
      <c r="G59" s="381"/>
      <c r="H59" s="381"/>
      <c r="I59" s="381"/>
      <c r="J59" s="381"/>
      <c r="K59" s="252"/>
    </row>
    <row r="60" spans="2:11" s="1" customFormat="1" ht="15" customHeight="1">
      <c r="B60" s="251"/>
      <c r="C60" s="256"/>
      <c r="D60" s="381" t="s">
        <v>735</v>
      </c>
      <c r="E60" s="381"/>
      <c r="F60" s="381"/>
      <c r="G60" s="381"/>
      <c r="H60" s="381"/>
      <c r="I60" s="381"/>
      <c r="J60" s="381"/>
      <c r="K60" s="252"/>
    </row>
    <row r="61" spans="2:11" s="1" customFormat="1" ht="15" customHeight="1">
      <c r="B61" s="251"/>
      <c r="C61" s="256"/>
      <c r="D61" s="381" t="s">
        <v>736</v>
      </c>
      <c r="E61" s="381"/>
      <c r="F61" s="381"/>
      <c r="G61" s="381"/>
      <c r="H61" s="381"/>
      <c r="I61" s="381"/>
      <c r="J61" s="381"/>
      <c r="K61" s="252"/>
    </row>
    <row r="62" spans="2:11" s="1" customFormat="1" ht="15" customHeight="1">
      <c r="B62" s="251"/>
      <c r="C62" s="256"/>
      <c r="D62" s="383" t="s">
        <v>737</v>
      </c>
      <c r="E62" s="383"/>
      <c r="F62" s="383"/>
      <c r="G62" s="383"/>
      <c r="H62" s="383"/>
      <c r="I62" s="383"/>
      <c r="J62" s="383"/>
      <c r="K62" s="252"/>
    </row>
    <row r="63" spans="2:11" s="1" customFormat="1" ht="15" customHeight="1">
      <c r="B63" s="251"/>
      <c r="C63" s="256"/>
      <c r="D63" s="381" t="s">
        <v>738</v>
      </c>
      <c r="E63" s="381"/>
      <c r="F63" s="381"/>
      <c r="G63" s="381"/>
      <c r="H63" s="381"/>
      <c r="I63" s="381"/>
      <c r="J63" s="381"/>
      <c r="K63" s="252"/>
    </row>
    <row r="64" spans="2:11" s="1" customFormat="1" ht="12.75" customHeight="1">
      <c r="B64" s="251"/>
      <c r="C64" s="256"/>
      <c r="D64" s="256"/>
      <c r="E64" s="259"/>
      <c r="F64" s="256"/>
      <c r="G64" s="256"/>
      <c r="H64" s="256"/>
      <c r="I64" s="256"/>
      <c r="J64" s="256"/>
      <c r="K64" s="252"/>
    </row>
    <row r="65" spans="2:11" s="1" customFormat="1" ht="15" customHeight="1">
      <c r="B65" s="251"/>
      <c r="C65" s="256"/>
      <c r="D65" s="381" t="s">
        <v>739</v>
      </c>
      <c r="E65" s="381"/>
      <c r="F65" s="381"/>
      <c r="G65" s="381"/>
      <c r="H65" s="381"/>
      <c r="I65" s="381"/>
      <c r="J65" s="381"/>
      <c r="K65" s="252"/>
    </row>
    <row r="66" spans="2:11" s="1" customFormat="1" ht="15" customHeight="1">
      <c r="B66" s="251"/>
      <c r="C66" s="256"/>
      <c r="D66" s="383" t="s">
        <v>740</v>
      </c>
      <c r="E66" s="383"/>
      <c r="F66" s="383"/>
      <c r="G66" s="383"/>
      <c r="H66" s="383"/>
      <c r="I66" s="383"/>
      <c r="J66" s="383"/>
      <c r="K66" s="252"/>
    </row>
    <row r="67" spans="2:11" s="1" customFormat="1" ht="15" customHeight="1">
      <c r="B67" s="251"/>
      <c r="C67" s="256"/>
      <c r="D67" s="381" t="s">
        <v>741</v>
      </c>
      <c r="E67" s="381"/>
      <c r="F67" s="381"/>
      <c r="G67" s="381"/>
      <c r="H67" s="381"/>
      <c r="I67" s="381"/>
      <c r="J67" s="381"/>
      <c r="K67" s="252"/>
    </row>
    <row r="68" spans="2:11" s="1" customFormat="1" ht="15" customHeight="1">
      <c r="B68" s="251"/>
      <c r="C68" s="256"/>
      <c r="D68" s="381" t="s">
        <v>742</v>
      </c>
      <c r="E68" s="381"/>
      <c r="F68" s="381"/>
      <c r="G68" s="381"/>
      <c r="H68" s="381"/>
      <c r="I68" s="381"/>
      <c r="J68" s="381"/>
      <c r="K68" s="252"/>
    </row>
    <row r="69" spans="2:11" s="1" customFormat="1" ht="15" customHeight="1">
      <c r="B69" s="251"/>
      <c r="C69" s="256"/>
      <c r="D69" s="381" t="s">
        <v>743</v>
      </c>
      <c r="E69" s="381"/>
      <c r="F69" s="381"/>
      <c r="G69" s="381"/>
      <c r="H69" s="381"/>
      <c r="I69" s="381"/>
      <c r="J69" s="381"/>
      <c r="K69" s="252"/>
    </row>
    <row r="70" spans="2:11" s="1" customFormat="1" ht="15" customHeight="1">
      <c r="B70" s="251"/>
      <c r="C70" s="256"/>
      <c r="D70" s="381" t="s">
        <v>744</v>
      </c>
      <c r="E70" s="381"/>
      <c r="F70" s="381"/>
      <c r="G70" s="381"/>
      <c r="H70" s="381"/>
      <c r="I70" s="381"/>
      <c r="J70" s="381"/>
      <c r="K70" s="252"/>
    </row>
    <row r="71" spans="2:11" s="1" customFormat="1" ht="12.75" customHeight="1">
      <c r="B71" s="260"/>
      <c r="C71" s="261"/>
      <c r="D71" s="261"/>
      <c r="E71" s="261"/>
      <c r="F71" s="261"/>
      <c r="G71" s="261"/>
      <c r="H71" s="261"/>
      <c r="I71" s="261"/>
      <c r="J71" s="261"/>
      <c r="K71" s="262"/>
    </row>
    <row r="72" spans="2:11" s="1" customFormat="1" ht="18.75" customHeight="1">
      <c r="B72" s="263"/>
      <c r="C72" s="263"/>
      <c r="D72" s="263"/>
      <c r="E72" s="263"/>
      <c r="F72" s="263"/>
      <c r="G72" s="263"/>
      <c r="H72" s="263"/>
      <c r="I72" s="263"/>
      <c r="J72" s="263"/>
      <c r="K72" s="264"/>
    </row>
    <row r="73" spans="2:11" s="1" customFormat="1" ht="18.75" customHeight="1">
      <c r="B73" s="264"/>
      <c r="C73" s="264"/>
      <c r="D73" s="264"/>
      <c r="E73" s="264"/>
      <c r="F73" s="264"/>
      <c r="G73" s="264"/>
      <c r="H73" s="264"/>
      <c r="I73" s="264"/>
      <c r="J73" s="264"/>
      <c r="K73" s="264"/>
    </row>
    <row r="74" spans="2:11" s="1" customFormat="1" ht="7.5" customHeight="1">
      <c r="B74" s="265"/>
      <c r="C74" s="266"/>
      <c r="D74" s="266"/>
      <c r="E74" s="266"/>
      <c r="F74" s="266"/>
      <c r="G74" s="266"/>
      <c r="H74" s="266"/>
      <c r="I74" s="266"/>
      <c r="J74" s="266"/>
      <c r="K74" s="267"/>
    </row>
    <row r="75" spans="2:11" s="1" customFormat="1" ht="45" customHeight="1">
      <c r="B75" s="268"/>
      <c r="C75" s="376" t="s">
        <v>745</v>
      </c>
      <c r="D75" s="376"/>
      <c r="E75" s="376"/>
      <c r="F75" s="376"/>
      <c r="G75" s="376"/>
      <c r="H75" s="376"/>
      <c r="I75" s="376"/>
      <c r="J75" s="376"/>
      <c r="K75" s="269"/>
    </row>
    <row r="76" spans="2:11" s="1" customFormat="1" ht="17.25" customHeight="1">
      <c r="B76" s="268"/>
      <c r="C76" s="270" t="s">
        <v>746</v>
      </c>
      <c r="D76" s="270"/>
      <c r="E76" s="270"/>
      <c r="F76" s="270" t="s">
        <v>747</v>
      </c>
      <c r="G76" s="271"/>
      <c r="H76" s="270" t="s">
        <v>53</v>
      </c>
      <c r="I76" s="270" t="s">
        <v>56</v>
      </c>
      <c r="J76" s="270" t="s">
        <v>748</v>
      </c>
      <c r="K76" s="269"/>
    </row>
    <row r="77" spans="2:11" s="1" customFormat="1" ht="17.25" customHeight="1">
      <c r="B77" s="268"/>
      <c r="C77" s="272" t="s">
        <v>749</v>
      </c>
      <c r="D77" s="272"/>
      <c r="E77" s="272"/>
      <c r="F77" s="273" t="s">
        <v>750</v>
      </c>
      <c r="G77" s="274"/>
      <c r="H77" s="272"/>
      <c r="I77" s="272"/>
      <c r="J77" s="272" t="s">
        <v>751</v>
      </c>
      <c r="K77" s="269"/>
    </row>
    <row r="78" spans="2:11" s="1" customFormat="1" ht="5.25" customHeight="1">
      <c r="B78" s="268"/>
      <c r="C78" s="275"/>
      <c r="D78" s="275"/>
      <c r="E78" s="275"/>
      <c r="F78" s="275"/>
      <c r="G78" s="276"/>
      <c r="H78" s="275"/>
      <c r="I78" s="275"/>
      <c r="J78" s="275"/>
      <c r="K78" s="269"/>
    </row>
    <row r="79" spans="2:11" s="1" customFormat="1" ht="15" customHeight="1">
      <c r="B79" s="268"/>
      <c r="C79" s="257" t="s">
        <v>52</v>
      </c>
      <c r="D79" s="277"/>
      <c r="E79" s="277"/>
      <c r="F79" s="278" t="s">
        <v>752</v>
      </c>
      <c r="G79" s="279"/>
      <c r="H79" s="257" t="s">
        <v>753</v>
      </c>
      <c r="I79" s="257" t="s">
        <v>754</v>
      </c>
      <c r="J79" s="257">
        <v>20</v>
      </c>
      <c r="K79" s="269"/>
    </row>
    <row r="80" spans="2:11" s="1" customFormat="1" ht="15" customHeight="1">
      <c r="B80" s="268"/>
      <c r="C80" s="257" t="s">
        <v>755</v>
      </c>
      <c r="D80" s="257"/>
      <c r="E80" s="257"/>
      <c r="F80" s="278" t="s">
        <v>752</v>
      </c>
      <c r="G80" s="279"/>
      <c r="H80" s="257" t="s">
        <v>756</v>
      </c>
      <c r="I80" s="257" t="s">
        <v>754</v>
      </c>
      <c r="J80" s="257">
        <v>120</v>
      </c>
      <c r="K80" s="269"/>
    </row>
    <row r="81" spans="2:11" s="1" customFormat="1" ht="15" customHeight="1">
      <c r="B81" s="280"/>
      <c r="C81" s="257" t="s">
        <v>757</v>
      </c>
      <c r="D81" s="257"/>
      <c r="E81" s="257"/>
      <c r="F81" s="278" t="s">
        <v>758</v>
      </c>
      <c r="G81" s="279"/>
      <c r="H81" s="257" t="s">
        <v>759</v>
      </c>
      <c r="I81" s="257" t="s">
        <v>754</v>
      </c>
      <c r="J81" s="257">
        <v>50</v>
      </c>
      <c r="K81" s="269"/>
    </row>
    <row r="82" spans="2:11" s="1" customFormat="1" ht="15" customHeight="1">
      <c r="B82" s="280"/>
      <c r="C82" s="257" t="s">
        <v>760</v>
      </c>
      <c r="D82" s="257"/>
      <c r="E82" s="257"/>
      <c r="F82" s="278" t="s">
        <v>752</v>
      </c>
      <c r="G82" s="279"/>
      <c r="H82" s="257" t="s">
        <v>761</v>
      </c>
      <c r="I82" s="257" t="s">
        <v>762</v>
      </c>
      <c r="J82" s="257"/>
      <c r="K82" s="269"/>
    </row>
    <row r="83" spans="2:11" s="1" customFormat="1" ht="15" customHeight="1">
      <c r="B83" s="280"/>
      <c r="C83" s="281" t="s">
        <v>763</v>
      </c>
      <c r="D83" s="281"/>
      <c r="E83" s="281"/>
      <c r="F83" s="282" t="s">
        <v>758</v>
      </c>
      <c r="G83" s="281"/>
      <c r="H83" s="281" t="s">
        <v>764</v>
      </c>
      <c r="I83" s="281" t="s">
        <v>754</v>
      </c>
      <c r="J83" s="281">
        <v>15</v>
      </c>
      <c r="K83" s="269"/>
    </row>
    <row r="84" spans="2:11" s="1" customFormat="1" ht="15" customHeight="1">
      <c r="B84" s="280"/>
      <c r="C84" s="281" t="s">
        <v>765</v>
      </c>
      <c r="D84" s="281"/>
      <c r="E84" s="281"/>
      <c r="F84" s="282" t="s">
        <v>758</v>
      </c>
      <c r="G84" s="281"/>
      <c r="H84" s="281" t="s">
        <v>766</v>
      </c>
      <c r="I84" s="281" t="s">
        <v>754</v>
      </c>
      <c r="J84" s="281">
        <v>15</v>
      </c>
      <c r="K84" s="269"/>
    </row>
    <row r="85" spans="2:11" s="1" customFormat="1" ht="15" customHeight="1">
      <c r="B85" s="280"/>
      <c r="C85" s="281" t="s">
        <v>767</v>
      </c>
      <c r="D85" s="281"/>
      <c r="E85" s="281"/>
      <c r="F85" s="282" t="s">
        <v>758</v>
      </c>
      <c r="G85" s="281"/>
      <c r="H85" s="281" t="s">
        <v>768</v>
      </c>
      <c r="I85" s="281" t="s">
        <v>754</v>
      </c>
      <c r="J85" s="281">
        <v>20</v>
      </c>
      <c r="K85" s="269"/>
    </row>
    <row r="86" spans="2:11" s="1" customFormat="1" ht="15" customHeight="1">
      <c r="B86" s="280"/>
      <c r="C86" s="281" t="s">
        <v>769</v>
      </c>
      <c r="D86" s="281"/>
      <c r="E86" s="281"/>
      <c r="F86" s="282" t="s">
        <v>758</v>
      </c>
      <c r="G86" s="281"/>
      <c r="H86" s="281" t="s">
        <v>770</v>
      </c>
      <c r="I86" s="281" t="s">
        <v>754</v>
      </c>
      <c r="J86" s="281">
        <v>20</v>
      </c>
      <c r="K86" s="269"/>
    </row>
    <row r="87" spans="2:11" s="1" customFormat="1" ht="15" customHeight="1">
      <c r="B87" s="280"/>
      <c r="C87" s="257" t="s">
        <v>771</v>
      </c>
      <c r="D87" s="257"/>
      <c r="E87" s="257"/>
      <c r="F87" s="278" t="s">
        <v>758</v>
      </c>
      <c r="G87" s="279"/>
      <c r="H87" s="257" t="s">
        <v>772</v>
      </c>
      <c r="I87" s="257" t="s">
        <v>754</v>
      </c>
      <c r="J87" s="257">
        <v>50</v>
      </c>
      <c r="K87" s="269"/>
    </row>
    <row r="88" spans="2:11" s="1" customFormat="1" ht="15" customHeight="1">
      <c r="B88" s="280"/>
      <c r="C88" s="257" t="s">
        <v>773</v>
      </c>
      <c r="D88" s="257"/>
      <c r="E88" s="257"/>
      <c r="F88" s="278" t="s">
        <v>758</v>
      </c>
      <c r="G88" s="279"/>
      <c r="H88" s="257" t="s">
        <v>774</v>
      </c>
      <c r="I88" s="257" t="s">
        <v>754</v>
      </c>
      <c r="J88" s="257">
        <v>20</v>
      </c>
      <c r="K88" s="269"/>
    </row>
    <row r="89" spans="2:11" s="1" customFormat="1" ht="15" customHeight="1">
      <c r="B89" s="280"/>
      <c r="C89" s="257" t="s">
        <v>775</v>
      </c>
      <c r="D89" s="257"/>
      <c r="E89" s="257"/>
      <c r="F89" s="278" t="s">
        <v>758</v>
      </c>
      <c r="G89" s="279"/>
      <c r="H89" s="257" t="s">
        <v>776</v>
      </c>
      <c r="I89" s="257" t="s">
        <v>754</v>
      </c>
      <c r="J89" s="257">
        <v>20</v>
      </c>
      <c r="K89" s="269"/>
    </row>
    <row r="90" spans="2:11" s="1" customFormat="1" ht="15" customHeight="1">
      <c r="B90" s="280"/>
      <c r="C90" s="257" t="s">
        <v>777</v>
      </c>
      <c r="D90" s="257"/>
      <c r="E90" s="257"/>
      <c r="F90" s="278" t="s">
        <v>758</v>
      </c>
      <c r="G90" s="279"/>
      <c r="H90" s="257" t="s">
        <v>778</v>
      </c>
      <c r="I90" s="257" t="s">
        <v>754</v>
      </c>
      <c r="J90" s="257">
        <v>50</v>
      </c>
      <c r="K90" s="269"/>
    </row>
    <row r="91" spans="2:11" s="1" customFormat="1" ht="15" customHeight="1">
      <c r="B91" s="280"/>
      <c r="C91" s="257" t="s">
        <v>779</v>
      </c>
      <c r="D91" s="257"/>
      <c r="E91" s="257"/>
      <c r="F91" s="278" t="s">
        <v>758</v>
      </c>
      <c r="G91" s="279"/>
      <c r="H91" s="257" t="s">
        <v>779</v>
      </c>
      <c r="I91" s="257" t="s">
        <v>754</v>
      </c>
      <c r="J91" s="257">
        <v>50</v>
      </c>
      <c r="K91" s="269"/>
    </row>
    <row r="92" spans="2:11" s="1" customFormat="1" ht="15" customHeight="1">
      <c r="B92" s="280"/>
      <c r="C92" s="257" t="s">
        <v>780</v>
      </c>
      <c r="D92" s="257"/>
      <c r="E92" s="257"/>
      <c r="F92" s="278" t="s">
        <v>758</v>
      </c>
      <c r="G92" s="279"/>
      <c r="H92" s="257" t="s">
        <v>781</v>
      </c>
      <c r="I92" s="257" t="s">
        <v>754</v>
      </c>
      <c r="J92" s="257">
        <v>255</v>
      </c>
      <c r="K92" s="269"/>
    </row>
    <row r="93" spans="2:11" s="1" customFormat="1" ht="15" customHeight="1">
      <c r="B93" s="280"/>
      <c r="C93" s="257" t="s">
        <v>782</v>
      </c>
      <c r="D93" s="257"/>
      <c r="E93" s="257"/>
      <c r="F93" s="278" t="s">
        <v>752</v>
      </c>
      <c r="G93" s="279"/>
      <c r="H93" s="257" t="s">
        <v>783</v>
      </c>
      <c r="I93" s="257" t="s">
        <v>784</v>
      </c>
      <c r="J93" s="257"/>
      <c r="K93" s="269"/>
    </row>
    <row r="94" spans="2:11" s="1" customFormat="1" ht="15" customHeight="1">
      <c r="B94" s="280"/>
      <c r="C94" s="257" t="s">
        <v>785</v>
      </c>
      <c r="D94" s="257"/>
      <c r="E94" s="257"/>
      <c r="F94" s="278" t="s">
        <v>752</v>
      </c>
      <c r="G94" s="279"/>
      <c r="H94" s="257" t="s">
        <v>786</v>
      </c>
      <c r="I94" s="257" t="s">
        <v>787</v>
      </c>
      <c r="J94" s="257"/>
      <c r="K94" s="269"/>
    </row>
    <row r="95" spans="2:11" s="1" customFormat="1" ht="15" customHeight="1">
      <c r="B95" s="280"/>
      <c r="C95" s="257" t="s">
        <v>788</v>
      </c>
      <c r="D95" s="257"/>
      <c r="E95" s="257"/>
      <c r="F95" s="278" t="s">
        <v>752</v>
      </c>
      <c r="G95" s="279"/>
      <c r="H95" s="257" t="s">
        <v>788</v>
      </c>
      <c r="I95" s="257" t="s">
        <v>787</v>
      </c>
      <c r="J95" s="257"/>
      <c r="K95" s="269"/>
    </row>
    <row r="96" spans="2:11" s="1" customFormat="1" ht="15" customHeight="1">
      <c r="B96" s="280"/>
      <c r="C96" s="257" t="s">
        <v>37</v>
      </c>
      <c r="D96" s="257"/>
      <c r="E96" s="257"/>
      <c r="F96" s="278" t="s">
        <v>752</v>
      </c>
      <c r="G96" s="279"/>
      <c r="H96" s="257" t="s">
        <v>789</v>
      </c>
      <c r="I96" s="257" t="s">
        <v>787</v>
      </c>
      <c r="J96" s="257"/>
      <c r="K96" s="269"/>
    </row>
    <row r="97" spans="2:11" s="1" customFormat="1" ht="15" customHeight="1">
      <c r="B97" s="280"/>
      <c r="C97" s="257" t="s">
        <v>47</v>
      </c>
      <c r="D97" s="257"/>
      <c r="E97" s="257"/>
      <c r="F97" s="278" t="s">
        <v>752</v>
      </c>
      <c r="G97" s="279"/>
      <c r="H97" s="257" t="s">
        <v>790</v>
      </c>
      <c r="I97" s="257" t="s">
        <v>787</v>
      </c>
      <c r="J97" s="257"/>
      <c r="K97" s="269"/>
    </row>
    <row r="98" spans="2:11" s="1" customFormat="1" ht="15" customHeight="1">
      <c r="B98" s="283"/>
      <c r="C98" s="284"/>
      <c r="D98" s="284"/>
      <c r="E98" s="284"/>
      <c r="F98" s="284"/>
      <c r="G98" s="284"/>
      <c r="H98" s="284"/>
      <c r="I98" s="284"/>
      <c r="J98" s="284"/>
      <c r="K98" s="285"/>
    </row>
    <row r="99" spans="2:11" s="1" customFormat="1" ht="18.75" customHeight="1">
      <c r="B99" s="286"/>
      <c r="C99" s="287"/>
      <c r="D99" s="287"/>
      <c r="E99" s="287"/>
      <c r="F99" s="287"/>
      <c r="G99" s="287"/>
      <c r="H99" s="287"/>
      <c r="I99" s="287"/>
      <c r="J99" s="287"/>
      <c r="K99" s="286"/>
    </row>
    <row r="100" spans="2:11" s="1" customFormat="1" ht="18.75" customHeight="1">
      <c r="B100" s="264"/>
      <c r="C100" s="264"/>
      <c r="D100" s="264"/>
      <c r="E100" s="264"/>
      <c r="F100" s="264"/>
      <c r="G100" s="264"/>
      <c r="H100" s="264"/>
      <c r="I100" s="264"/>
      <c r="J100" s="264"/>
      <c r="K100" s="264"/>
    </row>
    <row r="101" spans="2:11" s="1" customFormat="1" ht="7.5" customHeight="1">
      <c r="B101" s="265"/>
      <c r="C101" s="266"/>
      <c r="D101" s="266"/>
      <c r="E101" s="266"/>
      <c r="F101" s="266"/>
      <c r="G101" s="266"/>
      <c r="H101" s="266"/>
      <c r="I101" s="266"/>
      <c r="J101" s="266"/>
      <c r="K101" s="267"/>
    </row>
    <row r="102" spans="2:11" s="1" customFormat="1" ht="45" customHeight="1">
      <c r="B102" s="268"/>
      <c r="C102" s="376" t="s">
        <v>791</v>
      </c>
      <c r="D102" s="376"/>
      <c r="E102" s="376"/>
      <c r="F102" s="376"/>
      <c r="G102" s="376"/>
      <c r="H102" s="376"/>
      <c r="I102" s="376"/>
      <c r="J102" s="376"/>
      <c r="K102" s="269"/>
    </row>
    <row r="103" spans="2:11" s="1" customFormat="1" ht="17.25" customHeight="1">
      <c r="B103" s="268"/>
      <c r="C103" s="270" t="s">
        <v>746</v>
      </c>
      <c r="D103" s="270"/>
      <c r="E103" s="270"/>
      <c r="F103" s="270" t="s">
        <v>747</v>
      </c>
      <c r="G103" s="271"/>
      <c r="H103" s="270" t="s">
        <v>53</v>
      </c>
      <c r="I103" s="270" t="s">
        <v>56</v>
      </c>
      <c r="J103" s="270" t="s">
        <v>748</v>
      </c>
      <c r="K103" s="269"/>
    </row>
    <row r="104" spans="2:11" s="1" customFormat="1" ht="17.25" customHeight="1">
      <c r="B104" s="268"/>
      <c r="C104" s="272" t="s">
        <v>749</v>
      </c>
      <c r="D104" s="272"/>
      <c r="E104" s="272"/>
      <c r="F104" s="273" t="s">
        <v>750</v>
      </c>
      <c r="G104" s="274"/>
      <c r="H104" s="272"/>
      <c r="I104" s="272"/>
      <c r="J104" s="272" t="s">
        <v>751</v>
      </c>
      <c r="K104" s="269"/>
    </row>
    <row r="105" spans="2:11" s="1" customFormat="1" ht="5.25" customHeight="1">
      <c r="B105" s="268"/>
      <c r="C105" s="270"/>
      <c r="D105" s="270"/>
      <c r="E105" s="270"/>
      <c r="F105" s="270"/>
      <c r="G105" s="288"/>
      <c r="H105" s="270"/>
      <c r="I105" s="270"/>
      <c r="J105" s="270"/>
      <c r="K105" s="269"/>
    </row>
    <row r="106" spans="2:11" s="1" customFormat="1" ht="15" customHeight="1">
      <c r="B106" s="268"/>
      <c r="C106" s="257" t="s">
        <v>52</v>
      </c>
      <c r="D106" s="277"/>
      <c r="E106" s="277"/>
      <c r="F106" s="278" t="s">
        <v>752</v>
      </c>
      <c r="G106" s="257"/>
      <c r="H106" s="257" t="s">
        <v>792</v>
      </c>
      <c r="I106" s="257" t="s">
        <v>754</v>
      </c>
      <c r="J106" s="257">
        <v>20</v>
      </c>
      <c r="K106" s="269"/>
    </row>
    <row r="107" spans="2:11" s="1" customFormat="1" ht="15" customHeight="1">
      <c r="B107" s="268"/>
      <c r="C107" s="257" t="s">
        <v>755</v>
      </c>
      <c r="D107" s="257"/>
      <c r="E107" s="257"/>
      <c r="F107" s="278" t="s">
        <v>752</v>
      </c>
      <c r="G107" s="257"/>
      <c r="H107" s="257" t="s">
        <v>792</v>
      </c>
      <c r="I107" s="257" t="s">
        <v>754</v>
      </c>
      <c r="J107" s="257">
        <v>120</v>
      </c>
      <c r="K107" s="269"/>
    </row>
    <row r="108" spans="2:11" s="1" customFormat="1" ht="15" customHeight="1">
      <c r="B108" s="280"/>
      <c r="C108" s="257" t="s">
        <v>757</v>
      </c>
      <c r="D108" s="257"/>
      <c r="E108" s="257"/>
      <c r="F108" s="278" t="s">
        <v>758</v>
      </c>
      <c r="G108" s="257"/>
      <c r="H108" s="257" t="s">
        <v>792</v>
      </c>
      <c r="I108" s="257" t="s">
        <v>754</v>
      </c>
      <c r="J108" s="257">
        <v>50</v>
      </c>
      <c r="K108" s="269"/>
    </row>
    <row r="109" spans="2:11" s="1" customFormat="1" ht="15" customHeight="1">
      <c r="B109" s="280"/>
      <c r="C109" s="257" t="s">
        <v>760</v>
      </c>
      <c r="D109" s="257"/>
      <c r="E109" s="257"/>
      <c r="F109" s="278" t="s">
        <v>752</v>
      </c>
      <c r="G109" s="257"/>
      <c r="H109" s="257" t="s">
        <v>792</v>
      </c>
      <c r="I109" s="257" t="s">
        <v>762</v>
      </c>
      <c r="J109" s="257"/>
      <c r="K109" s="269"/>
    </row>
    <row r="110" spans="2:11" s="1" customFormat="1" ht="15" customHeight="1">
      <c r="B110" s="280"/>
      <c r="C110" s="257" t="s">
        <v>771</v>
      </c>
      <c r="D110" s="257"/>
      <c r="E110" s="257"/>
      <c r="F110" s="278" t="s">
        <v>758</v>
      </c>
      <c r="G110" s="257"/>
      <c r="H110" s="257" t="s">
        <v>792</v>
      </c>
      <c r="I110" s="257" t="s">
        <v>754</v>
      </c>
      <c r="J110" s="257">
        <v>50</v>
      </c>
      <c r="K110" s="269"/>
    </row>
    <row r="111" spans="2:11" s="1" customFormat="1" ht="15" customHeight="1">
      <c r="B111" s="280"/>
      <c r="C111" s="257" t="s">
        <v>779</v>
      </c>
      <c r="D111" s="257"/>
      <c r="E111" s="257"/>
      <c r="F111" s="278" t="s">
        <v>758</v>
      </c>
      <c r="G111" s="257"/>
      <c r="H111" s="257" t="s">
        <v>792</v>
      </c>
      <c r="I111" s="257" t="s">
        <v>754</v>
      </c>
      <c r="J111" s="257">
        <v>50</v>
      </c>
      <c r="K111" s="269"/>
    </row>
    <row r="112" spans="2:11" s="1" customFormat="1" ht="15" customHeight="1">
      <c r="B112" s="280"/>
      <c r="C112" s="257" t="s">
        <v>777</v>
      </c>
      <c r="D112" s="257"/>
      <c r="E112" s="257"/>
      <c r="F112" s="278" t="s">
        <v>758</v>
      </c>
      <c r="G112" s="257"/>
      <c r="H112" s="257" t="s">
        <v>792</v>
      </c>
      <c r="I112" s="257" t="s">
        <v>754</v>
      </c>
      <c r="J112" s="257">
        <v>50</v>
      </c>
      <c r="K112" s="269"/>
    </row>
    <row r="113" spans="2:11" s="1" customFormat="1" ht="15" customHeight="1">
      <c r="B113" s="280"/>
      <c r="C113" s="257" t="s">
        <v>52</v>
      </c>
      <c r="D113" s="257"/>
      <c r="E113" s="257"/>
      <c r="F113" s="278" t="s">
        <v>752</v>
      </c>
      <c r="G113" s="257"/>
      <c r="H113" s="257" t="s">
        <v>793</v>
      </c>
      <c r="I113" s="257" t="s">
        <v>754</v>
      </c>
      <c r="J113" s="257">
        <v>20</v>
      </c>
      <c r="K113" s="269"/>
    </row>
    <row r="114" spans="2:11" s="1" customFormat="1" ht="15" customHeight="1">
      <c r="B114" s="280"/>
      <c r="C114" s="257" t="s">
        <v>794</v>
      </c>
      <c r="D114" s="257"/>
      <c r="E114" s="257"/>
      <c r="F114" s="278" t="s">
        <v>752</v>
      </c>
      <c r="G114" s="257"/>
      <c r="H114" s="257" t="s">
        <v>795</v>
      </c>
      <c r="I114" s="257" t="s">
        <v>754</v>
      </c>
      <c r="J114" s="257">
        <v>120</v>
      </c>
      <c r="K114" s="269"/>
    </row>
    <row r="115" spans="2:11" s="1" customFormat="1" ht="15" customHeight="1">
      <c r="B115" s="280"/>
      <c r="C115" s="257" t="s">
        <v>37</v>
      </c>
      <c r="D115" s="257"/>
      <c r="E115" s="257"/>
      <c r="F115" s="278" t="s">
        <v>752</v>
      </c>
      <c r="G115" s="257"/>
      <c r="H115" s="257" t="s">
        <v>796</v>
      </c>
      <c r="I115" s="257" t="s">
        <v>787</v>
      </c>
      <c r="J115" s="257"/>
      <c r="K115" s="269"/>
    </row>
    <row r="116" spans="2:11" s="1" customFormat="1" ht="15" customHeight="1">
      <c r="B116" s="280"/>
      <c r="C116" s="257" t="s">
        <v>47</v>
      </c>
      <c r="D116" s="257"/>
      <c r="E116" s="257"/>
      <c r="F116" s="278" t="s">
        <v>752</v>
      </c>
      <c r="G116" s="257"/>
      <c r="H116" s="257" t="s">
        <v>797</v>
      </c>
      <c r="I116" s="257" t="s">
        <v>787</v>
      </c>
      <c r="J116" s="257"/>
      <c r="K116" s="269"/>
    </row>
    <row r="117" spans="2:11" s="1" customFormat="1" ht="15" customHeight="1">
      <c r="B117" s="280"/>
      <c r="C117" s="257" t="s">
        <v>56</v>
      </c>
      <c r="D117" s="257"/>
      <c r="E117" s="257"/>
      <c r="F117" s="278" t="s">
        <v>752</v>
      </c>
      <c r="G117" s="257"/>
      <c r="H117" s="257" t="s">
        <v>798</v>
      </c>
      <c r="I117" s="257" t="s">
        <v>799</v>
      </c>
      <c r="J117" s="257"/>
      <c r="K117" s="269"/>
    </row>
    <row r="118" spans="2:11" s="1" customFormat="1" ht="15" customHeight="1">
      <c r="B118" s="283"/>
      <c r="C118" s="289"/>
      <c r="D118" s="289"/>
      <c r="E118" s="289"/>
      <c r="F118" s="289"/>
      <c r="G118" s="289"/>
      <c r="H118" s="289"/>
      <c r="I118" s="289"/>
      <c r="J118" s="289"/>
      <c r="K118" s="285"/>
    </row>
    <row r="119" spans="2:11" s="1" customFormat="1" ht="18.75" customHeight="1">
      <c r="B119" s="290"/>
      <c r="C119" s="291"/>
      <c r="D119" s="291"/>
      <c r="E119" s="291"/>
      <c r="F119" s="292"/>
      <c r="G119" s="291"/>
      <c r="H119" s="291"/>
      <c r="I119" s="291"/>
      <c r="J119" s="291"/>
      <c r="K119" s="290"/>
    </row>
    <row r="120" spans="2:11" s="1" customFormat="1" ht="18.75" customHeight="1">
      <c r="B120" s="264"/>
      <c r="C120" s="264"/>
      <c r="D120" s="264"/>
      <c r="E120" s="264"/>
      <c r="F120" s="264"/>
      <c r="G120" s="264"/>
      <c r="H120" s="264"/>
      <c r="I120" s="264"/>
      <c r="J120" s="264"/>
      <c r="K120" s="264"/>
    </row>
    <row r="121" spans="2:11" s="1" customFormat="1" ht="7.5" customHeight="1">
      <c r="B121" s="293"/>
      <c r="C121" s="294"/>
      <c r="D121" s="294"/>
      <c r="E121" s="294"/>
      <c r="F121" s="294"/>
      <c r="G121" s="294"/>
      <c r="H121" s="294"/>
      <c r="I121" s="294"/>
      <c r="J121" s="294"/>
      <c r="K121" s="295"/>
    </row>
    <row r="122" spans="2:11" s="1" customFormat="1" ht="45" customHeight="1">
      <c r="B122" s="296"/>
      <c r="C122" s="377" t="s">
        <v>800</v>
      </c>
      <c r="D122" s="377"/>
      <c r="E122" s="377"/>
      <c r="F122" s="377"/>
      <c r="G122" s="377"/>
      <c r="H122" s="377"/>
      <c r="I122" s="377"/>
      <c r="J122" s="377"/>
      <c r="K122" s="297"/>
    </row>
    <row r="123" spans="2:11" s="1" customFormat="1" ht="17.25" customHeight="1">
      <c r="B123" s="298"/>
      <c r="C123" s="270" t="s">
        <v>746</v>
      </c>
      <c r="D123" s="270"/>
      <c r="E123" s="270"/>
      <c r="F123" s="270" t="s">
        <v>747</v>
      </c>
      <c r="G123" s="271"/>
      <c r="H123" s="270" t="s">
        <v>53</v>
      </c>
      <c r="I123" s="270" t="s">
        <v>56</v>
      </c>
      <c r="J123" s="270" t="s">
        <v>748</v>
      </c>
      <c r="K123" s="299"/>
    </row>
    <row r="124" spans="2:11" s="1" customFormat="1" ht="17.25" customHeight="1">
      <c r="B124" s="298"/>
      <c r="C124" s="272" t="s">
        <v>749</v>
      </c>
      <c r="D124" s="272"/>
      <c r="E124" s="272"/>
      <c r="F124" s="273" t="s">
        <v>750</v>
      </c>
      <c r="G124" s="274"/>
      <c r="H124" s="272"/>
      <c r="I124" s="272"/>
      <c r="J124" s="272" t="s">
        <v>751</v>
      </c>
      <c r="K124" s="299"/>
    </row>
    <row r="125" spans="2:11" s="1" customFormat="1" ht="5.25" customHeight="1">
      <c r="B125" s="300"/>
      <c r="C125" s="275"/>
      <c r="D125" s="275"/>
      <c r="E125" s="275"/>
      <c r="F125" s="275"/>
      <c r="G125" s="301"/>
      <c r="H125" s="275"/>
      <c r="I125" s="275"/>
      <c r="J125" s="275"/>
      <c r="K125" s="302"/>
    </row>
    <row r="126" spans="2:11" s="1" customFormat="1" ht="15" customHeight="1">
      <c r="B126" s="300"/>
      <c r="C126" s="257" t="s">
        <v>755</v>
      </c>
      <c r="D126" s="277"/>
      <c r="E126" s="277"/>
      <c r="F126" s="278" t="s">
        <v>752</v>
      </c>
      <c r="G126" s="257"/>
      <c r="H126" s="257" t="s">
        <v>792</v>
      </c>
      <c r="I126" s="257" t="s">
        <v>754</v>
      </c>
      <c r="J126" s="257">
        <v>120</v>
      </c>
      <c r="K126" s="303"/>
    </row>
    <row r="127" spans="2:11" s="1" customFormat="1" ht="15" customHeight="1">
      <c r="B127" s="300"/>
      <c r="C127" s="257" t="s">
        <v>801</v>
      </c>
      <c r="D127" s="257"/>
      <c r="E127" s="257"/>
      <c r="F127" s="278" t="s">
        <v>752</v>
      </c>
      <c r="G127" s="257"/>
      <c r="H127" s="257" t="s">
        <v>802</v>
      </c>
      <c r="I127" s="257" t="s">
        <v>754</v>
      </c>
      <c r="J127" s="257" t="s">
        <v>803</v>
      </c>
      <c r="K127" s="303"/>
    </row>
    <row r="128" spans="2:11" s="1" customFormat="1" ht="15" customHeight="1">
      <c r="B128" s="300"/>
      <c r="C128" s="257" t="s">
        <v>700</v>
      </c>
      <c r="D128" s="257"/>
      <c r="E128" s="257"/>
      <c r="F128" s="278" t="s">
        <v>752</v>
      </c>
      <c r="G128" s="257"/>
      <c r="H128" s="257" t="s">
        <v>804</v>
      </c>
      <c r="I128" s="257" t="s">
        <v>754</v>
      </c>
      <c r="J128" s="257" t="s">
        <v>803</v>
      </c>
      <c r="K128" s="303"/>
    </row>
    <row r="129" spans="2:11" s="1" customFormat="1" ht="15" customHeight="1">
      <c r="B129" s="300"/>
      <c r="C129" s="257" t="s">
        <v>763</v>
      </c>
      <c r="D129" s="257"/>
      <c r="E129" s="257"/>
      <c r="F129" s="278" t="s">
        <v>758</v>
      </c>
      <c r="G129" s="257"/>
      <c r="H129" s="257" t="s">
        <v>764</v>
      </c>
      <c r="I129" s="257" t="s">
        <v>754</v>
      </c>
      <c r="J129" s="257">
        <v>15</v>
      </c>
      <c r="K129" s="303"/>
    </row>
    <row r="130" spans="2:11" s="1" customFormat="1" ht="15" customHeight="1">
      <c r="B130" s="300"/>
      <c r="C130" s="281" t="s">
        <v>765</v>
      </c>
      <c r="D130" s="281"/>
      <c r="E130" s="281"/>
      <c r="F130" s="282" t="s">
        <v>758</v>
      </c>
      <c r="G130" s="281"/>
      <c r="H130" s="281" t="s">
        <v>766</v>
      </c>
      <c r="I130" s="281" t="s">
        <v>754</v>
      </c>
      <c r="J130" s="281">
        <v>15</v>
      </c>
      <c r="K130" s="303"/>
    </row>
    <row r="131" spans="2:11" s="1" customFormat="1" ht="15" customHeight="1">
      <c r="B131" s="300"/>
      <c r="C131" s="281" t="s">
        <v>767</v>
      </c>
      <c r="D131" s="281"/>
      <c r="E131" s="281"/>
      <c r="F131" s="282" t="s">
        <v>758</v>
      </c>
      <c r="G131" s="281"/>
      <c r="H131" s="281" t="s">
        <v>768</v>
      </c>
      <c r="I131" s="281" t="s">
        <v>754</v>
      </c>
      <c r="J131" s="281">
        <v>20</v>
      </c>
      <c r="K131" s="303"/>
    </row>
    <row r="132" spans="2:11" s="1" customFormat="1" ht="15" customHeight="1">
      <c r="B132" s="300"/>
      <c r="C132" s="281" t="s">
        <v>769</v>
      </c>
      <c r="D132" s="281"/>
      <c r="E132" s="281"/>
      <c r="F132" s="282" t="s">
        <v>758</v>
      </c>
      <c r="G132" s="281"/>
      <c r="H132" s="281" t="s">
        <v>770</v>
      </c>
      <c r="I132" s="281" t="s">
        <v>754</v>
      </c>
      <c r="J132" s="281">
        <v>20</v>
      </c>
      <c r="K132" s="303"/>
    </row>
    <row r="133" spans="2:11" s="1" customFormat="1" ht="15" customHeight="1">
      <c r="B133" s="300"/>
      <c r="C133" s="257" t="s">
        <v>757</v>
      </c>
      <c r="D133" s="257"/>
      <c r="E133" s="257"/>
      <c r="F133" s="278" t="s">
        <v>758</v>
      </c>
      <c r="G133" s="257"/>
      <c r="H133" s="257" t="s">
        <v>792</v>
      </c>
      <c r="I133" s="257" t="s">
        <v>754</v>
      </c>
      <c r="J133" s="257">
        <v>50</v>
      </c>
      <c r="K133" s="303"/>
    </row>
    <row r="134" spans="2:11" s="1" customFormat="1" ht="15" customHeight="1">
      <c r="B134" s="300"/>
      <c r="C134" s="257" t="s">
        <v>771</v>
      </c>
      <c r="D134" s="257"/>
      <c r="E134" s="257"/>
      <c r="F134" s="278" t="s">
        <v>758</v>
      </c>
      <c r="G134" s="257"/>
      <c r="H134" s="257" t="s">
        <v>792</v>
      </c>
      <c r="I134" s="257" t="s">
        <v>754</v>
      </c>
      <c r="J134" s="257">
        <v>50</v>
      </c>
      <c r="K134" s="303"/>
    </row>
    <row r="135" spans="2:11" s="1" customFormat="1" ht="15" customHeight="1">
      <c r="B135" s="300"/>
      <c r="C135" s="257" t="s">
        <v>777</v>
      </c>
      <c r="D135" s="257"/>
      <c r="E135" s="257"/>
      <c r="F135" s="278" t="s">
        <v>758</v>
      </c>
      <c r="G135" s="257"/>
      <c r="H135" s="257" t="s">
        <v>792</v>
      </c>
      <c r="I135" s="257" t="s">
        <v>754</v>
      </c>
      <c r="J135" s="257">
        <v>50</v>
      </c>
      <c r="K135" s="303"/>
    </row>
    <row r="136" spans="2:11" s="1" customFormat="1" ht="15" customHeight="1">
      <c r="B136" s="300"/>
      <c r="C136" s="257" t="s">
        <v>779</v>
      </c>
      <c r="D136" s="257"/>
      <c r="E136" s="257"/>
      <c r="F136" s="278" t="s">
        <v>758</v>
      </c>
      <c r="G136" s="257"/>
      <c r="H136" s="257" t="s">
        <v>792</v>
      </c>
      <c r="I136" s="257" t="s">
        <v>754</v>
      </c>
      <c r="J136" s="257">
        <v>50</v>
      </c>
      <c r="K136" s="303"/>
    </row>
    <row r="137" spans="2:11" s="1" customFormat="1" ht="15" customHeight="1">
      <c r="B137" s="300"/>
      <c r="C137" s="257" t="s">
        <v>780</v>
      </c>
      <c r="D137" s="257"/>
      <c r="E137" s="257"/>
      <c r="F137" s="278" t="s">
        <v>758</v>
      </c>
      <c r="G137" s="257"/>
      <c r="H137" s="257" t="s">
        <v>805</v>
      </c>
      <c r="I137" s="257" t="s">
        <v>754</v>
      </c>
      <c r="J137" s="257">
        <v>255</v>
      </c>
      <c r="K137" s="303"/>
    </row>
    <row r="138" spans="2:11" s="1" customFormat="1" ht="15" customHeight="1">
      <c r="B138" s="300"/>
      <c r="C138" s="257" t="s">
        <v>782</v>
      </c>
      <c r="D138" s="257"/>
      <c r="E138" s="257"/>
      <c r="F138" s="278" t="s">
        <v>752</v>
      </c>
      <c r="G138" s="257"/>
      <c r="H138" s="257" t="s">
        <v>806</v>
      </c>
      <c r="I138" s="257" t="s">
        <v>784</v>
      </c>
      <c r="J138" s="257"/>
      <c r="K138" s="303"/>
    </row>
    <row r="139" spans="2:11" s="1" customFormat="1" ht="15" customHeight="1">
      <c r="B139" s="300"/>
      <c r="C139" s="257" t="s">
        <v>785</v>
      </c>
      <c r="D139" s="257"/>
      <c r="E139" s="257"/>
      <c r="F139" s="278" t="s">
        <v>752</v>
      </c>
      <c r="G139" s="257"/>
      <c r="H139" s="257" t="s">
        <v>807</v>
      </c>
      <c r="I139" s="257" t="s">
        <v>787</v>
      </c>
      <c r="J139" s="257"/>
      <c r="K139" s="303"/>
    </row>
    <row r="140" spans="2:11" s="1" customFormat="1" ht="15" customHeight="1">
      <c r="B140" s="300"/>
      <c r="C140" s="257" t="s">
        <v>788</v>
      </c>
      <c r="D140" s="257"/>
      <c r="E140" s="257"/>
      <c r="F140" s="278" t="s">
        <v>752</v>
      </c>
      <c r="G140" s="257"/>
      <c r="H140" s="257" t="s">
        <v>788</v>
      </c>
      <c r="I140" s="257" t="s">
        <v>787</v>
      </c>
      <c r="J140" s="257"/>
      <c r="K140" s="303"/>
    </row>
    <row r="141" spans="2:11" s="1" customFormat="1" ht="15" customHeight="1">
      <c r="B141" s="300"/>
      <c r="C141" s="257" t="s">
        <v>37</v>
      </c>
      <c r="D141" s="257"/>
      <c r="E141" s="257"/>
      <c r="F141" s="278" t="s">
        <v>752</v>
      </c>
      <c r="G141" s="257"/>
      <c r="H141" s="257" t="s">
        <v>808</v>
      </c>
      <c r="I141" s="257" t="s">
        <v>787</v>
      </c>
      <c r="J141" s="257"/>
      <c r="K141" s="303"/>
    </row>
    <row r="142" spans="2:11" s="1" customFormat="1" ht="15" customHeight="1">
      <c r="B142" s="300"/>
      <c r="C142" s="257" t="s">
        <v>809</v>
      </c>
      <c r="D142" s="257"/>
      <c r="E142" s="257"/>
      <c r="F142" s="278" t="s">
        <v>752</v>
      </c>
      <c r="G142" s="257"/>
      <c r="H142" s="257" t="s">
        <v>810</v>
      </c>
      <c r="I142" s="257" t="s">
        <v>787</v>
      </c>
      <c r="J142" s="257"/>
      <c r="K142" s="303"/>
    </row>
    <row r="143" spans="2:11" s="1" customFormat="1" ht="15" customHeight="1">
      <c r="B143" s="304"/>
      <c r="C143" s="305"/>
      <c r="D143" s="305"/>
      <c r="E143" s="305"/>
      <c r="F143" s="305"/>
      <c r="G143" s="305"/>
      <c r="H143" s="305"/>
      <c r="I143" s="305"/>
      <c r="J143" s="305"/>
      <c r="K143" s="306"/>
    </row>
    <row r="144" spans="2:11" s="1" customFormat="1" ht="18.75" customHeight="1">
      <c r="B144" s="291"/>
      <c r="C144" s="291"/>
      <c r="D144" s="291"/>
      <c r="E144" s="291"/>
      <c r="F144" s="292"/>
      <c r="G144" s="291"/>
      <c r="H144" s="291"/>
      <c r="I144" s="291"/>
      <c r="J144" s="291"/>
      <c r="K144" s="291"/>
    </row>
    <row r="145" spans="2:11" s="1" customFormat="1" ht="18.75" customHeight="1">
      <c r="B145" s="264"/>
      <c r="C145" s="264"/>
      <c r="D145" s="264"/>
      <c r="E145" s="264"/>
      <c r="F145" s="264"/>
      <c r="G145" s="264"/>
      <c r="H145" s="264"/>
      <c r="I145" s="264"/>
      <c r="J145" s="264"/>
      <c r="K145" s="264"/>
    </row>
    <row r="146" spans="2:11" s="1" customFormat="1" ht="7.5" customHeight="1">
      <c r="B146" s="265"/>
      <c r="C146" s="266"/>
      <c r="D146" s="266"/>
      <c r="E146" s="266"/>
      <c r="F146" s="266"/>
      <c r="G146" s="266"/>
      <c r="H146" s="266"/>
      <c r="I146" s="266"/>
      <c r="J146" s="266"/>
      <c r="K146" s="267"/>
    </row>
    <row r="147" spans="2:11" s="1" customFormat="1" ht="45" customHeight="1">
      <c r="B147" s="268"/>
      <c r="C147" s="376" t="s">
        <v>811</v>
      </c>
      <c r="D147" s="376"/>
      <c r="E147" s="376"/>
      <c r="F147" s="376"/>
      <c r="G147" s="376"/>
      <c r="H147" s="376"/>
      <c r="I147" s="376"/>
      <c r="J147" s="376"/>
      <c r="K147" s="269"/>
    </row>
    <row r="148" spans="2:11" s="1" customFormat="1" ht="17.25" customHeight="1">
      <c r="B148" s="268"/>
      <c r="C148" s="270" t="s">
        <v>746</v>
      </c>
      <c r="D148" s="270"/>
      <c r="E148" s="270"/>
      <c r="F148" s="270" t="s">
        <v>747</v>
      </c>
      <c r="G148" s="271"/>
      <c r="H148" s="270" t="s">
        <v>53</v>
      </c>
      <c r="I148" s="270" t="s">
        <v>56</v>
      </c>
      <c r="J148" s="270" t="s">
        <v>748</v>
      </c>
      <c r="K148" s="269"/>
    </row>
    <row r="149" spans="2:11" s="1" customFormat="1" ht="17.25" customHeight="1">
      <c r="B149" s="268"/>
      <c r="C149" s="272" t="s">
        <v>749</v>
      </c>
      <c r="D149" s="272"/>
      <c r="E149" s="272"/>
      <c r="F149" s="273" t="s">
        <v>750</v>
      </c>
      <c r="G149" s="274"/>
      <c r="H149" s="272"/>
      <c r="I149" s="272"/>
      <c r="J149" s="272" t="s">
        <v>751</v>
      </c>
      <c r="K149" s="269"/>
    </row>
    <row r="150" spans="2:11" s="1" customFormat="1" ht="5.25" customHeight="1">
      <c r="B150" s="280"/>
      <c r="C150" s="275"/>
      <c r="D150" s="275"/>
      <c r="E150" s="275"/>
      <c r="F150" s="275"/>
      <c r="G150" s="276"/>
      <c r="H150" s="275"/>
      <c r="I150" s="275"/>
      <c r="J150" s="275"/>
      <c r="K150" s="303"/>
    </row>
    <row r="151" spans="2:11" s="1" customFormat="1" ht="15" customHeight="1">
      <c r="B151" s="280"/>
      <c r="C151" s="307" t="s">
        <v>755</v>
      </c>
      <c r="D151" s="257"/>
      <c r="E151" s="257"/>
      <c r="F151" s="308" t="s">
        <v>752</v>
      </c>
      <c r="G151" s="257"/>
      <c r="H151" s="307" t="s">
        <v>792</v>
      </c>
      <c r="I151" s="307" t="s">
        <v>754</v>
      </c>
      <c r="J151" s="307">
        <v>120</v>
      </c>
      <c r="K151" s="303"/>
    </row>
    <row r="152" spans="2:11" s="1" customFormat="1" ht="15" customHeight="1">
      <c r="B152" s="280"/>
      <c r="C152" s="307" t="s">
        <v>801</v>
      </c>
      <c r="D152" s="257"/>
      <c r="E152" s="257"/>
      <c r="F152" s="308" t="s">
        <v>752</v>
      </c>
      <c r="G152" s="257"/>
      <c r="H152" s="307" t="s">
        <v>812</v>
      </c>
      <c r="I152" s="307" t="s">
        <v>754</v>
      </c>
      <c r="J152" s="307" t="s">
        <v>803</v>
      </c>
      <c r="K152" s="303"/>
    </row>
    <row r="153" spans="2:11" s="1" customFormat="1" ht="15" customHeight="1">
      <c r="B153" s="280"/>
      <c r="C153" s="307" t="s">
        <v>700</v>
      </c>
      <c r="D153" s="257"/>
      <c r="E153" s="257"/>
      <c r="F153" s="308" t="s">
        <v>752</v>
      </c>
      <c r="G153" s="257"/>
      <c r="H153" s="307" t="s">
        <v>813</v>
      </c>
      <c r="I153" s="307" t="s">
        <v>754</v>
      </c>
      <c r="J153" s="307" t="s">
        <v>803</v>
      </c>
      <c r="K153" s="303"/>
    </row>
    <row r="154" spans="2:11" s="1" customFormat="1" ht="15" customHeight="1">
      <c r="B154" s="280"/>
      <c r="C154" s="307" t="s">
        <v>757</v>
      </c>
      <c r="D154" s="257"/>
      <c r="E154" s="257"/>
      <c r="F154" s="308" t="s">
        <v>758</v>
      </c>
      <c r="G154" s="257"/>
      <c r="H154" s="307" t="s">
        <v>792</v>
      </c>
      <c r="I154" s="307" t="s">
        <v>754</v>
      </c>
      <c r="J154" s="307">
        <v>50</v>
      </c>
      <c r="K154" s="303"/>
    </row>
    <row r="155" spans="2:11" s="1" customFormat="1" ht="15" customHeight="1">
      <c r="B155" s="280"/>
      <c r="C155" s="307" t="s">
        <v>760</v>
      </c>
      <c r="D155" s="257"/>
      <c r="E155" s="257"/>
      <c r="F155" s="308" t="s">
        <v>752</v>
      </c>
      <c r="G155" s="257"/>
      <c r="H155" s="307" t="s">
        <v>792</v>
      </c>
      <c r="I155" s="307" t="s">
        <v>762</v>
      </c>
      <c r="J155" s="307"/>
      <c r="K155" s="303"/>
    </row>
    <row r="156" spans="2:11" s="1" customFormat="1" ht="15" customHeight="1">
      <c r="B156" s="280"/>
      <c r="C156" s="307" t="s">
        <v>771</v>
      </c>
      <c r="D156" s="257"/>
      <c r="E156" s="257"/>
      <c r="F156" s="308" t="s">
        <v>758</v>
      </c>
      <c r="G156" s="257"/>
      <c r="H156" s="307" t="s">
        <v>792</v>
      </c>
      <c r="I156" s="307" t="s">
        <v>754</v>
      </c>
      <c r="J156" s="307">
        <v>50</v>
      </c>
      <c r="K156" s="303"/>
    </row>
    <row r="157" spans="2:11" s="1" customFormat="1" ht="15" customHeight="1">
      <c r="B157" s="280"/>
      <c r="C157" s="307" t="s">
        <v>779</v>
      </c>
      <c r="D157" s="257"/>
      <c r="E157" s="257"/>
      <c r="F157" s="308" t="s">
        <v>758</v>
      </c>
      <c r="G157" s="257"/>
      <c r="H157" s="307" t="s">
        <v>792</v>
      </c>
      <c r="I157" s="307" t="s">
        <v>754</v>
      </c>
      <c r="J157" s="307">
        <v>50</v>
      </c>
      <c r="K157" s="303"/>
    </row>
    <row r="158" spans="2:11" s="1" customFormat="1" ht="15" customHeight="1">
      <c r="B158" s="280"/>
      <c r="C158" s="307" t="s">
        <v>777</v>
      </c>
      <c r="D158" s="257"/>
      <c r="E158" s="257"/>
      <c r="F158" s="308" t="s">
        <v>758</v>
      </c>
      <c r="G158" s="257"/>
      <c r="H158" s="307" t="s">
        <v>792</v>
      </c>
      <c r="I158" s="307" t="s">
        <v>754</v>
      </c>
      <c r="J158" s="307">
        <v>50</v>
      </c>
      <c r="K158" s="303"/>
    </row>
    <row r="159" spans="2:11" s="1" customFormat="1" ht="15" customHeight="1">
      <c r="B159" s="280"/>
      <c r="C159" s="307" t="s">
        <v>101</v>
      </c>
      <c r="D159" s="257"/>
      <c r="E159" s="257"/>
      <c r="F159" s="308" t="s">
        <v>752</v>
      </c>
      <c r="G159" s="257"/>
      <c r="H159" s="307" t="s">
        <v>814</v>
      </c>
      <c r="I159" s="307" t="s">
        <v>754</v>
      </c>
      <c r="J159" s="307" t="s">
        <v>815</v>
      </c>
      <c r="K159" s="303"/>
    </row>
    <row r="160" spans="2:11" s="1" customFormat="1" ht="15" customHeight="1">
      <c r="B160" s="280"/>
      <c r="C160" s="307" t="s">
        <v>816</v>
      </c>
      <c r="D160" s="257"/>
      <c r="E160" s="257"/>
      <c r="F160" s="308" t="s">
        <v>752</v>
      </c>
      <c r="G160" s="257"/>
      <c r="H160" s="307" t="s">
        <v>817</v>
      </c>
      <c r="I160" s="307" t="s">
        <v>787</v>
      </c>
      <c r="J160" s="307"/>
      <c r="K160" s="303"/>
    </row>
    <row r="161" spans="2:11" s="1" customFormat="1" ht="15" customHeight="1">
      <c r="B161" s="309"/>
      <c r="C161" s="289"/>
      <c r="D161" s="289"/>
      <c r="E161" s="289"/>
      <c r="F161" s="289"/>
      <c r="G161" s="289"/>
      <c r="H161" s="289"/>
      <c r="I161" s="289"/>
      <c r="J161" s="289"/>
      <c r="K161" s="310"/>
    </row>
    <row r="162" spans="2:11" s="1" customFormat="1" ht="18.75" customHeight="1">
      <c r="B162" s="291"/>
      <c r="C162" s="301"/>
      <c r="D162" s="301"/>
      <c r="E162" s="301"/>
      <c r="F162" s="311"/>
      <c r="G162" s="301"/>
      <c r="H162" s="301"/>
      <c r="I162" s="301"/>
      <c r="J162" s="301"/>
      <c r="K162" s="291"/>
    </row>
    <row r="163" spans="2:11" s="1" customFormat="1" ht="18.75" customHeight="1">
      <c r="B163" s="264"/>
      <c r="C163" s="264"/>
      <c r="D163" s="264"/>
      <c r="E163" s="264"/>
      <c r="F163" s="264"/>
      <c r="G163" s="264"/>
      <c r="H163" s="264"/>
      <c r="I163" s="264"/>
      <c r="J163" s="264"/>
      <c r="K163" s="264"/>
    </row>
    <row r="164" spans="2:11" s="1" customFormat="1" ht="7.5" customHeight="1">
      <c r="B164" s="246"/>
      <c r="C164" s="247"/>
      <c r="D164" s="247"/>
      <c r="E164" s="247"/>
      <c r="F164" s="247"/>
      <c r="G164" s="247"/>
      <c r="H164" s="247"/>
      <c r="I164" s="247"/>
      <c r="J164" s="247"/>
      <c r="K164" s="248"/>
    </row>
    <row r="165" spans="2:11" s="1" customFormat="1" ht="45" customHeight="1">
      <c r="B165" s="249"/>
      <c r="C165" s="377" t="s">
        <v>818</v>
      </c>
      <c r="D165" s="377"/>
      <c r="E165" s="377"/>
      <c r="F165" s="377"/>
      <c r="G165" s="377"/>
      <c r="H165" s="377"/>
      <c r="I165" s="377"/>
      <c r="J165" s="377"/>
      <c r="K165" s="250"/>
    </row>
    <row r="166" spans="2:11" s="1" customFormat="1" ht="17.25" customHeight="1">
      <c r="B166" s="249"/>
      <c r="C166" s="270" t="s">
        <v>746</v>
      </c>
      <c r="D166" s="270"/>
      <c r="E166" s="270"/>
      <c r="F166" s="270" t="s">
        <v>747</v>
      </c>
      <c r="G166" s="312"/>
      <c r="H166" s="313" t="s">
        <v>53</v>
      </c>
      <c r="I166" s="313" t="s">
        <v>56</v>
      </c>
      <c r="J166" s="270" t="s">
        <v>748</v>
      </c>
      <c r="K166" s="250"/>
    </row>
    <row r="167" spans="2:11" s="1" customFormat="1" ht="17.25" customHeight="1">
      <c r="B167" s="251"/>
      <c r="C167" s="272" t="s">
        <v>749</v>
      </c>
      <c r="D167" s="272"/>
      <c r="E167" s="272"/>
      <c r="F167" s="273" t="s">
        <v>750</v>
      </c>
      <c r="G167" s="314"/>
      <c r="H167" s="315"/>
      <c r="I167" s="315"/>
      <c r="J167" s="272" t="s">
        <v>751</v>
      </c>
      <c r="K167" s="252"/>
    </row>
    <row r="168" spans="2:11" s="1" customFormat="1" ht="5.25" customHeight="1">
      <c r="B168" s="280"/>
      <c r="C168" s="275"/>
      <c r="D168" s="275"/>
      <c r="E168" s="275"/>
      <c r="F168" s="275"/>
      <c r="G168" s="276"/>
      <c r="H168" s="275"/>
      <c r="I168" s="275"/>
      <c r="J168" s="275"/>
      <c r="K168" s="303"/>
    </row>
    <row r="169" spans="2:11" s="1" customFormat="1" ht="15" customHeight="1">
      <c r="B169" s="280"/>
      <c r="C169" s="257" t="s">
        <v>755</v>
      </c>
      <c r="D169" s="257"/>
      <c r="E169" s="257"/>
      <c r="F169" s="278" t="s">
        <v>752</v>
      </c>
      <c r="G169" s="257"/>
      <c r="H169" s="257" t="s">
        <v>792</v>
      </c>
      <c r="I169" s="257" t="s">
        <v>754</v>
      </c>
      <c r="J169" s="257">
        <v>120</v>
      </c>
      <c r="K169" s="303"/>
    </row>
    <row r="170" spans="2:11" s="1" customFormat="1" ht="15" customHeight="1">
      <c r="B170" s="280"/>
      <c r="C170" s="257" t="s">
        <v>801</v>
      </c>
      <c r="D170" s="257"/>
      <c r="E170" s="257"/>
      <c r="F170" s="278" t="s">
        <v>752</v>
      </c>
      <c r="G170" s="257"/>
      <c r="H170" s="257" t="s">
        <v>802</v>
      </c>
      <c r="I170" s="257" t="s">
        <v>754</v>
      </c>
      <c r="J170" s="257" t="s">
        <v>803</v>
      </c>
      <c r="K170" s="303"/>
    </row>
    <row r="171" spans="2:11" s="1" customFormat="1" ht="15" customHeight="1">
      <c r="B171" s="280"/>
      <c r="C171" s="257" t="s">
        <v>700</v>
      </c>
      <c r="D171" s="257"/>
      <c r="E171" s="257"/>
      <c r="F171" s="278" t="s">
        <v>752</v>
      </c>
      <c r="G171" s="257"/>
      <c r="H171" s="257" t="s">
        <v>819</v>
      </c>
      <c r="I171" s="257" t="s">
        <v>754</v>
      </c>
      <c r="J171" s="257" t="s">
        <v>803</v>
      </c>
      <c r="K171" s="303"/>
    </row>
    <row r="172" spans="2:11" s="1" customFormat="1" ht="15" customHeight="1">
      <c r="B172" s="280"/>
      <c r="C172" s="257" t="s">
        <v>757</v>
      </c>
      <c r="D172" s="257"/>
      <c r="E172" s="257"/>
      <c r="F172" s="278" t="s">
        <v>758</v>
      </c>
      <c r="G172" s="257"/>
      <c r="H172" s="257" t="s">
        <v>819</v>
      </c>
      <c r="I172" s="257" t="s">
        <v>754</v>
      </c>
      <c r="J172" s="257">
        <v>50</v>
      </c>
      <c r="K172" s="303"/>
    </row>
    <row r="173" spans="2:11" s="1" customFormat="1" ht="15" customHeight="1">
      <c r="B173" s="280"/>
      <c r="C173" s="257" t="s">
        <v>760</v>
      </c>
      <c r="D173" s="257"/>
      <c r="E173" s="257"/>
      <c r="F173" s="278" t="s">
        <v>752</v>
      </c>
      <c r="G173" s="257"/>
      <c r="H173" s="257" t="s">
        <v>819</v>
      </c>
      <c r="I173" s="257" t="s">
        <v>762</v>
      </c>
      <c r="J173" s="257"/>
      <c r="K173" s="303"/>
    </row>
    <row r="174" spans="2:11" s="1" customFormat="1" ht="15" customHeight="1">
      <c r="B174" s="280"/>
      <c r="C174" s="257" t="s">
        <v>771</v>
      </c>
      <c r="D174" s="257"/>
      <c r="E174" s="257"/>
      <c r="F174" s="278" t="s">
        <v>758</v>
      </c>
      <c r="G174" s="257"/>
      <c r="H174" s="257" t="s">
        <v>819</v>
      </c>
      <c r="I174" s="257" t="s">
        <v>754</v>
      </c>
      <c r="J174" s="257">
        <v>50</v>
      </c>
      <c r="K174" s="303"/>
    </row>
    <row r="175" spans="2:11" s="1" customFormat="1" ht="15" customHeight="1">
      <c r="B175" s="280"/>
      <c r="C175" s="257" t="s">
        <v>779</v>
      </c>
      <c r="D175" s="257"/>
      <c r="E175" s="257"/>
      <c r="F175" s="278" t="s">
        <v>758</v>
      </c>
      <c r="G175" s="257"/>
      <c r="H175" s="257" t="s">
        <v>819</v>
      </c>
      <c r="I175" s="257" t="s">
        <v>754</v>
      </c>
      <c r="J175" s="257">
        <v>50</v>
      </c>
      <c r="K175" s="303"/>
    </row>
    <row r="176" spans="2:11" s="1" customFormat="1" ht="15" customHeight="1">
      <c r="B176" s="280"/>
      <c r="C176" s="257" t="s">
        <v>777</v>
      </c>
      <c r="D176" s="257"/>
      <c r="E176" s="257"/>
      <c r="F176" s="278" t="s">
        <v>758</v>
      </c>
      <c r="G176" s="257"/>
      <c r="H176" s="257" t="s">
        <v>819</v>
      </c>
      <c r="I176" s="257" t="s">
        <v>754</v>
      </c>
      <c r="J176" s="257">
        <v>50</v>
      </c>
      <c r="K176" s="303"/>
    </row>
    <row r="177" spans="2:11" s="1" customFormat="1" ht="15" customHeight="1">
      <c r="B177" s="280"/>
      <c r="C177" s="257" t="s">
        <v>107</v>
      </c>
      <c r="D177" s="257"/>
      <c r="E177" s="257"/>
      <c r="F177" s="278" t="s">
        <v>752</v>
      </c>
      <c r="G177" s="257"/>
      <c r="H177" s="257" t="s">
        <v>820</v>
      </c>
      <c r="I177" s="257" t="s">
        <v>821</v>
      </c>
      <c r="J177" s="257"/>
      <c r="K177" s="303"/>
    </row>
    <row r="178" spans="2:11" s="1" customFormat="1" ht="15" customHeight="1">
      <c r="B178" s="280"/>
      <c r="C178" s="257" t="s">
        <v>56</v>
      </c>
      <c r="D178" s="257"/>
      <c r="E178" s="257"/>
      <c r="F178" s="278" t="s">
        <v>752</v>
      </c>
      <c r="G178" s="257"/>
      <c r="H178" s="257" t="s">
        <v>822</v>
      </c>
      <c r="I178" s="257" t="s">
        <v>823</v>
      </c>
      <c r="J178" s="257">
        <v>1</v>
      </c>
      <c r="K178" s="303"/>
    </row>
    <row r="179" spans="2:11" s="1" customFormat="1" ht="15" customHeight="1">
      <c r="B179" s="280"/>
      <c r="C179" s="257" t="s">
        <v>52</v>
      </c>
      <c r="D179" s="257"/>
      <c r="E179" s="257"/>
      <c r="F179" s="278" t="s">
        <v>752</v>
      </c>
      <c r="G179" s="257"/>
      <c r="H179" s="257" t="s">
        <v>824</v>
      </c>
      <c r="I179" s="257" t="s">
        <v>754</v>
      </c>
      <c r="J179" s="257">
        <v>20</v>
      </c>
      <c r="K179" s="303"/>
    </row>
    <row r="180" spans="2:11" s="1" customFormat="1" ht="15" customHeight="1">
      <c r="B180" s="280"/>
      <c r="C180" s="257" t="s">
        <v>53</v>
      </c>
      <c r="D180" s="257"/>
      <c r="E180" s="257"/>
      <c r="F180" s="278" t="s">
        <v>752</v>
      </c>
      <c r="G180" s="257"/>
      <c r="H180" s="257" t="s">
        <v>825</v>
      </c>
      <c r="I180" s="257" t="s">
        <v>754</v>
      </c>
      <c r="J180" s="257">
        <v>255</v>
      </c>
      <c r="K180" s="303"/>
    </row>
    <row r="181" spans="2:11" s="1" customFormat="1" ht="15" customHeight="1">
      <c r="B181" s="280"/>
      <c r="C181" s="257" t="s">
        <v>108</v>
      </c>
      <c r="D181" s="257"/>
      <c r="E181" s="257"/>
      <c r="F181" s="278" t="s">
        <v>752</v>
      </c>
      <c r="G181" s="257"/>
      <c r="H181" s="257" t="s">
        <v>716</v>
      </c>
      <c r="I181" s="257" t="s">
        <v>754</v>
      </c>
      <c r="J181" s="257">
        <v>10</v>
      </c>
      <c r="K181" s="303"/>
    </row>
    <row r="182" spans="2:11" s="1" customFormat="1" ht="15" customHeight="1">
      <c r="B182" s="280"/>
      <c r="C182" s="257" t="s">
        <v>109</v>
      </c>
      <c r="D182" s="257"/>
      <c r="E182" s="257"/>
      <c r="F182" s="278" t="s">
        <v>752</v>
      </c>
      <c r="G182" s="257"/>
      <c r="H182" s="257" t="s">
        <v>826</v>
      </c>
      <c r="I182" s="257" t="s">
        <v>787</v>
      </c>
      <c r="J182" s="257"/>
      <c r="K182" s="303"/>
    </row>
    <row r="183" spans="2:11" s="1" customFormat="1" ht="15" customHeight="1">
      <c r="B183" s="280"/>
      <c r="C183" s="257" t="s">
        <v>827</v>
      </c>
      <c r="D183" s="257"/>
      <c r="E183" s="257"/>
      <c r="F183" s="278" t="s">
        <v>752</v>
      </c>
      <c r="G183" s="257"/>
      <c r="H183" s="257" t="s">
        <v>828</v>
      </c>
      <c r="I183" s="257" t="s">
        <v>787</v>
      </c>
      <c r="J183" s="257"/>
      <c r="K183" s="303"/>
    </row>
    <row r="184" spans="2:11" s="1" customFormat="1" ht="15" customHeight="1">
      <c r="B184" s="280"/>
      <c r="C184" s="257" t="s">
        <v>816</v>
      </c>
      <c r="D184" s="257"/>
      <c r="E184" s="257"/>
      <c r="F184" s="278" t="s">
        <v>752</v>
      </c>
      <c r="G184" s="257"/>
      <c r="H184" s="257" t="s">
        <v>829</v>
      </c>
      <c r="I184" s="257" t="s">
        <v>787</v>
      </c>
      <c r="J184" s="257"/>
      <c r="K184" s="303"/>
    </row>
    <row r="185" spans="2:11" s="1" customFormat="1" ht="15" customHeight="1">
      <c r="B185" s="280"/>
      <c r="C185" s="257" t="s">
        <v>111</v>
      </c>
      <c r="D185" s="257"/>
      <c r="E185" s="257"/>
      <c r="F185" s="278" t="s">
        <v>758</v>
      </c>
      <c r="G185" s="257"/>
      <c r="H185" s="257" t="s">
        <v>830</v>
      </c>
      <c r="I185" s="257" t="s">
        <v>754</v>
      </c>
      <c r="J185" s="257">
        <v>50</v>
      </c>
      <c r="K185" s="303"/>
    </row>
    <row r="186" spans="2:11" s="1" customFormat="1" ht="15" customHeight="1">
      <c r="B186" s="280"/>
      <c r="C186" s="257" t="s">
        <v>831</v>
      </c>
      <c r="D186" s="257"/>
      <c r="E186" s="257"/>
      <c r="F186" s="278" t="s">
        <v>758</v>
      </c>
      <c r="G186" s="257"/>
      <c r="H186" s="257" t="s">
        <v>832</v>
      </c>
      <c r="I186" s="257" t="s">
        <v>833</v>
      </c>
      <c r="J186" s="257"/>
      <c r="K186" s="303"/>
    </row>
    <row r="187" spans="2:11" s="1" customFormat="1" ht="15" customHeight="1">
      <c r="B187" s="280"/>
      <c r="C187" s="257" t="s">
        <v>834</v>
      </c>
      <c r="D187" s="257"/>
      <c r="E187" s="257"/>
      <c r="F187" s="278" t="s">
        <v>758</v>
      </c>
      <c r="G187" s="257"/>
      <c r="H187" s="257" t="s">
        <v>835</v>
      </c>
      <c r="I187" s="257" t="s">
        <v>833</v>
      </c>
      <c r="J187" s="257"/>
      <c r="K187" s="303"/>
    </row>
    <row r="188" spans="2:11" s="1" customFormat="1" ht="15" customHeight="1">
      <c r="B188" s="280"/>
      <c r="C188" s="257" t="s">
        <v>836</v>
      </c>
      <c r="D188" s="257"/>
      <c r="E188" s="257"/>
      <c r="F188" s="278" t="s">
        <v>758</v>
      </c>
      <c r="G188" s="257"/>
      <c r="H188" s="257" t="s">
        <v>837</v>
      </c>
      <c r="I188" s="257" t="s">
        <v>833</v>
      </c>
      <c r="J188" s="257"/>
      <c r="K188" s="303"/>
    </row>
    <row r="189" spans="2:11" s="1" customFormat="1" ht="15" customHeight="1">
      <c r="B189" s="280"/>
      <c r="C189" s="316" t="s">
        <v>838</v>
      </c>
      <c r="D189" s="257"/>
      <c r="E189" s="257"/>
      <c r="F189" s="278" t="s">
        <v>758</v>
      </c>
      <c r="G189" s="257"/>
      <c r="H189" s="257" t="s">
        <v>839</v>
      </c>
      <c r="I189" s="257" t="s">
        <v>840</v>
      </c>
      <c r="J189" s="317" t="s">
        <v>841</v>
      </c>
      <c r="K189" s="303"/>
    </row>
    <row r="190" spans="2:11" s="1" customFormat="1" ht="15" customHeight="1">
      <c r="B190" s="280"/>
      <c r="C190" s="316" t="s">
        <v>41</v>
      </c>
      <c r="D190" s="257"/>
      <c r="E190" s="257"/>
      <c r="F190" s="278" t="s">
        <v>752</v>
      </c>
      <c r="G190" s="257"/>
      <c r="H190" s="254" t="s">
        <v>842</v>
      </c>
      <c r="I190" s="257" t="s">
        <v>843</v>
      </c>
      <c r="J190" s="257"/>
      <c r="K190" s="303"/>
    </row>
    <row r="191" spans="2:11" s="1" customFormat="1" ht="15" customHeight="1">
      <c r="B191" s="280"/>
      <c r="C191" s="316" t="s">
        <v>844</v>
      </c>
      <c r="D191" s="257"/>
      <c r="E191" s="257"/>
      <c r="F191" s="278" t="s">
        <v>752</v>
      </c>
      <c r="G191" s="257"/>
      <c r="H191" s="257" t="s">
        <v>845</v>
      </c>
      <c r="I191" s="257" t="s">
        <v>787</v>
      </c>
      <c r="J191" s="257"/>
      <c r="K191" s="303"/>
    </row>
    <row r="192" spans="2:11" s="1" customFormat="1" ht="15" customHeight="1">
      <c r="B192" s="280"/>
      <c r="C192" s="316" t="s">
        <v>846</v>
      </c>
      <c r="D192" s="257"/>
      <c r="E192" s="257"/>
      <c r="F192" s="278" t="s">
        <v>752</v>
      </c>
      <c r="G192" s="257"/>
      <c r="H192" s="257" t="s">
        <v>847</v>
      </c>
      <c r="I192" s="257" t="s">
        <v>787</v>
      </c>
      <c r="J192" s="257"/>
      <c r="K192" s="303"/>
    </row>
    <row r="193" spans="2:11" s="1" customFormat="1" ht="15" customHeight="1">
      <c r="B193" s="280"/>
      <c r="C193" s="316" t="s">
        <v>848</v>
      </c>
      <c r="D193" s="257"/>
      <c r="E193" s="257"/>
      <c r="F193" s="278" t="s">
        <v>758</v>
      </c>
      <c r="G193" s="257"/>
      <c r="H193" s="257" t="s">
        <v>849</v>
      </c>
      <c r="I193" s="257" t="s">
        <v>787</v>
      </c>
      <c r="J193" s="257"/>
      <c r="K193" s="303"/>
    </row>
    <row r="194" spans="2:11" s="1" customFormat="1" ht="15" customHeight="1">
      <c r="B194" s="309"/>
      <c r="C194" s="318"/>
      <c r="D194" s="289"/>
      <c r="E194" s="289"/>
      <c r="F194" s="289"/>
      <c r="G194" s="289"/>
      <c r="H194" s="289"/>
      <c r="I194" s="289"/>
      <c r="J194" s="289"/>
      <c r="K194" s="310"/>
    </row>
    <row r="195" spans="2:11" s="1" customFormat="1" ht="18.75" customHeight="1">
      <c r="B195" s="291"/>
      <c r="C195" s="301"/>
      <c r="D195" s="301"/>
      <c r="E195" s="301"/>
      <c r="F195" s="311"/>
      <c r="G195" s="301"/>
      <c r="H195" s="301"/>
      <c r="I195" s="301"/>
      <c r="J195" s="301"/>
      <c r="K195" s="291"/>
    </row>
    <row r="196" spans="2:11" s="1" customFormat="1" ht="18.75" customHeight="1">
      <c r="B196" s="291"/>
      <c r="C196" s="301"/>
      <c r="D196" s="301"/>
      <c r="E196" s="301"/>
      <c r="F196" s="311"/>
      <c r="G196" s="301"/>
      <c r="H196" s="301"/>
      <c r="I196" s="301"/>
      <c r="J196" s="301"/>
      <c r="K196" s="291"/>
    </row>
    <row r="197" spans="2:11" s="1" customFormat="1" ht="18.75" customHeight="1">
      <c r="B197" s="264"/>
      <c r="C197" s="264"/>
      <c r="D197" s="264"/>
      <c r="E197" s="264"/>
      <c r="F197" s="264"/>
      <c r="G197" s="264"/>
      <c r="H197" s="264"/>
      <c r="I197" s="264"/>
      <c r="J197" s="264"/>
      <c r="K197" s="264"/>
    </row>
    <row r="198" spans="2:11" s="1" customFormat="1" ht="13.5">
      <c r="B198" s="246"/>
      <c r="C198" s="247"/>
      <c r="D198" s="247"/>
      <c r="E198" s="247"/>
      <c r="F198" s="247"/>
      <c r="G198" s="247"/>
      <c r="H198" s="247"/>
      <c r="I198" s="247"/>
      <c r="J198" s="247"/>
      <c r="K198" s="248"/>
    </row>
    <row r="199" spans="2:11" s="1" customFormat="1" ht="21">
      <c r="B199" s="249"/>
      <c r="C199" s="377" t="s">
        <v>850</v>
      </c>
      <c r="D199" s="377"/>
      <c r="E199" s="377"/>
      <c r="F199" s="377"/>
      <c r="G199" s="377"/>
      <c r="H199" s="377"/>
      <c r="I199" s="377"/>
      <c r="J199" s="377"/>
      <c r="K199" s="250"/>
    </row>
    <row r="200" spans="2:11" s="1" customFormat="1" ht="25.5" customHeight="1">
      <c r="B200" s="249"/>
      <c r="C200" s="319" t="s">
        <v>851</v>
      </c>
      <c r="D200" s="319"/>
      <c r="E200" s="319"/>
      <c r="F200" s="319" t="s">
        <v>852</v>
      </c>
      <c r="G200" s="320"/>
      <c r="H200" s="378" t="s">
        <v>853</v>
      </c>
      <c r="I200" s="378"/>
      <c r="J200" s="378"/>
      <c r="K200" s="250"/>
    </row>
    <row r="201" spans="2:11" s="1" customFormat="1" ht="5.25" customHeight="1">
      <c r="B201" s="280"/>
      <c r="C201" s="275"/>
      <c r="D201" s="275"/>
      <c r="E201" s="275"/>
      <c r="F201" s="275"/>
      <c r="G201" s="301"/>
      <c r="H201" s="275"/>
      <c r="I201" s="275"/>
      <c r="J201" s="275"/>
      <c r="K201" s="303"/>
    </row>
    <row r="202" spans="2:11" s="1" customFormat="1" ht="15" customHeight="1">
      <c r="B202" s="280"/>
      <c r="C202" s="257" t="s">
        <v>843</v>
      </c>
      <c r="D202" s="257"/>
      <c r="E202" s="257"/>
      <c r="F202" s="278" t="s">
        <v>42</v>
      </c>
      <c r="G202" s="257"/>
      <c r="H202" s="379" t="s">
        <v>854</v>
      </c>
      <c r="I202" s="379"/>
      <c r="J202" s="379"/>
      <c r="K202" s="303"/>
    </row>
    <row r="203" spans="2:11" s="1" customFormat="1" ht="15" customHeight="1">
      <c r="B203" s="280"/>
      <c r="C203" s="257"/>
      <c r="D203" s="257"/>
      <c r="E203" s="257"/>
      <c r="F203" s="278" t="s">
        <v>43</v>
      </c>
      <c r="G203" s="257"/>
      <c r="H203" s="379" t="s">
        <v>855</v>
      </c>
      <c r="I203" s="379"/>
      <c r="J203" s="379"/>
      <c r="K203" s="303"/>
    </row>
    <row r="204" spans="2:11" s="1" customFormat="1" ht="15" customHeight="1">
      <c r="B204" s="280"/>
      <c r="C204" s="257"/>
      <c r="D204" s="257"/>
      <c r="E204" s="257"/>
      <c r="F204" s="278" t="s">
        <v>46</v>
      </c>
      <c r="G204" s="257"/>
      <c r="H204" s="379" t="s">
        <v>856</v>
      </c>
      <c r="I204" s="379"/>
      <c r="J204" s="379"/>
      <c r="K204" s="303"/>
    </row>
    <row r="205" spans="2:11" s="1" customFormat="1" ht="15" customHeight="1">
      <c r="B205" s="280"/>
      <c r="C205" s="257"/>
      <c r="D205" s="257"/>
      <c r="E205" s="257"/>
      <c r="F205" s="278" t="s">
        <v>44</v>
      </c>
      <c r="G205" s="257"/>
      <c r="H205" s="379" t="s">
        <v>857</v>
      </c>
      <c r="I205" s="379"/>
      <c r="J205" s="379"/>
      <c r="K205" s="303"/>
    </row>
    <row r="206" spans="2:11" s="1" customFormat="1" ht="15" customHeight="1">
      <c r="B206" s="280"/>
      <c r="C206" s="257"/>
      <c r="D206" s="257"/>
      <c r="E206" s="257"/>
      <c r="F206" s="278" t="s">
        <v>45</v>
      </c>
      <c r="G206" s="257"/>
      <c r="H206" s="379" t="s">
        <v>858</v>
      </c>
      <c r="I206" s="379"/>
      <c r="J206" s="379"/>
      <c r="K206" s="303"/>
    </row>
    <row r="207" spans="2:11" s="1" customFormat="1" ht="15" customHeight="1">
      <c r="B207" s="280"/>
      <c r="C207" s="257"/>
      <c r="D207" s="257"/>
      <c r="E207" s="257"/>
      <c r="F207" s="278"/>
      <c r="G207" s="257"/>
      <c r="H207" s="257"/>
      <c r="I207" s="257"/>
      <c r="J207" s="257"/>
      <c r="K207" s="303"/>
    </row>
    <row r="208" spans="2:11" s="1" customFormat="1" ht="15" customHeight="1">
      <c r="B208" s="280"/>
      <c r="C208" s="257" t="s">
        <v>799</v>
      </c>
      <c r="D208" s="257"/>
      <c r="E208" s="257"/>
      <c r="F208" s="278" t="s">
        <v>78</v>
      </c>
      <c r="G208" s="257"/>
      <c r="H208" s="379" t="s">
        <v>859</v>
      </c>
      <c r="I208" s="379"/>
      <c r="J208" s="379"/>
      <c r="K208" s="303"/>
    </row>
    <row r="209" spans="2:11" s="1" customFormat="1" ht="15" customHeight="1">
      <c r="B209" s="280"/>
      <c r="C209" s="257"/>
      <c r="D209" s="257"/>
      <c r="E209" s="257"/>
      <c r="F209" s="278" t="s">
        <v>694</v>
      </c>
      <c r="G209" s="257"/>
      <c r="H209" s="379" t="s">
        <v>695</v>
      </c>
      <c r="I209" s="379"/>
      <c r="J209" s="379"/>
      <c r="K209" s="303"/>
    </row>
    <row r="210" spans="2:11" s="1" customFormat="1" ht="15" customHeight="1">
      <c r="B210" s="280"/>
      <c r="C210" s="257"/>
      <c r="D210" s="257"/>
      <c r="E210" s="257"/>
      <c r="F210" s="278" t="s">
        <v>692</v>
      </c>
      <c r="G210" s="257"/>
      <c r="H210" s="379" t="s">
        <v>860</v>
      </c>
      <c r="I210" s="379"/>
      <c r="J210" s="379"/>
      <c r="K210" s="303"/>
    </row>
    <row r="211" spans="2:11" s="1" customFormat="1" ht="15" customHeight="1">
      <c r="B211" s="321"/>
      <c r="C211" s="257"/>
      <c r="D211" s="257"/>
      <c r="E211" s="257"/>
      <c r="F211" s="278" t="s">
        <v>696</v>
      </c>
      <c r="G211" s="316"/>
      <c r="H211" s="380" t="s">
        <v>697</v>
      </c>
      <c r="I211" s="380"/>
      <c r="J211" s="380"/>
      <c r="K211" s="322"/>
    </row>
    <row r="212" spans="2:11" s="1" customFormat="1" ht="15" customHeight="1">
      <c r="B212" s="321"/>
      <c r="C212" s="257"/>
      <c r="D212" s="257"/>
      <c r="E212" s="257"/>
      <c r="F212" s="278" t="s">
        <v>698</v>
      </c>
      <c r="G212" s="316"/>
      <c r="H212" s="380" t="s">
        <v>861</v>
      </c>
      <c r="I212" s="380"/>
      <c r="J212" s="380"/>
      <c r="K212" s="322"/>
    </row>
    <row r="213" spans="2:11" s="1" customFormat="1" ht="15" customHeight="1">
      <c r="B213" s="321"/>
      <c r="C213" s="257"/>
      <c r="D213" s="257"/>
      <c r="E213" s="257"/>
      <c r="F213" s="278"/>
      <c r="G213" s="316"/>
      <c r="H213" s="307"/>
      <c r="I213" s="307"/>
      <c r="J213" s="307"/>
      <c r="K213" s="322"/>
    </row>
    <row r="214" spans="2:11" s="1" customFormat="1" ht="15" customHeight="1">
      <c r="B214" s="321"/>
      <c r="C214" s="257" t="s">
        <v>823</v>
      </c>
      <c r="D214" s="257"/>
      <c r="E214" s="257"/>
      <c r="F214" s="278">
        <v>1</v>
      </c>
      <c r="G214" s="316"/>
      <c r="H214" s="380" t="s">
        <v>862</v>
      </c>
      <c r="I214" s="380"/>
      <c r="J214" s="380"/>
      <c r="K214" s="322"/>
    </row>
    <row r="215" spans="2:11" s="1" customFormat="1" ht="15" customHeight="1">
      <c r="B215" s="321"/>
      <c r="C215" s="257"/>
      <c r="D215" s="257"/>
      <c r="E215" s="257"/>
      <c r="F215" s="278">
        <v>2</v>
      </c>
      <c r="G215" s="316"/>
      <c r="H215" s="380" t="s">
        <v>863</v>
      </c>
      <c r="I215" s="380"/>
      <c r="J215" s="380"/>
      <c r="K215" s="322"/>
    </row>
    <row r="216" spans="2:11" s="1" customFormat="1" ht="15" customHeight="1">
      <c r="B216" s="321"/>
      <c r="C216" s="257"/>
      <c r="D216" s="257"/>
      <c r="E216" s="257"/>
      <c r="F216" s="278">
        <v>3</v>
      </c>
      <c r="G216" s="316"/>
      <c r="H216" s="380" t="s">
        <v>864</v>
      </c>
      <c r="I216" s="380"/>
      <c r="J216" s="380"/>
      <c r="K216" s="322"/>
    </row>
    <row r="217" spans="2:11" s="1" customFormat="1" ht="15" customHeight="1">
      <c r="B217" s="321"/>
      <c r="C217" s="257"/>
      <c r="D217" s="257"/>
      <c r="E217" s="257"/>
      <c r="F217" s="278">
        <v>4</v>
      </c>
      <c r="G217" s="316"/>
      <c r="H217" s="380" t="s">
        <v>865</v>
      </c>
      <c r="I217" s="380"/>
      <c r="J217" s="380"/>
      <c r="K217" s="322"/>
    </row>
    <row r="218" spans="2:11" s="1" customFormat="1" ht="12.75" customHeight="1">
      <c r="B218" s="323"/>
      <c r="C218" s="324"/>
      <c r="D218" s="324"/>
      <c r="E218" s="324"/>
      <c r="F218" s="324"/>
      <c r="G218" s="324"/>
      <c r="H218" s="324"/>
      <c r="I218" s="324"/>
      <c r="J218" s="324"/>
      <c r="K218" s="32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01 - Oprava SK č. 2B</vt:lpstr>
      <vt:lpstr>02 - Oprava SK č. 2</vt:lpstr>
      <vt:lpstr>04 - Výhybky</vt:lpstr>
      <vt:lpstr>06 - Následné propracování</vt:lpstr>
      <vt:lpstr>07 - Materiál dodávaný ob...</vt:lpstr>
      <vt:lpstr>08 - VRN</vt:lpstr>
      <vt:lpstr>Pokyny pro vyplnění</vt:lpstr>
      <vt:lpstr>'01 - Oprava SK č. 2B'!Názvy_tisku</vt:lpstr>
      <vt:lpstr>'02 - Oprava SK č. 2'!Názvy_tisku</vt:lpstr>
      <vt:lpstr>'04 - Výhybky'!Názvy_tisku</vt:lpstr>
      <vt:lpstr>'06 - Následné propracování'!Názvy_tisku</vt:lpstr>
      <vt:lpstr>'07 - Materiál dodávaný ob...'!Názvy_tisku</vt:lpstr>
      <vt:lpstr>'08 - VRN'!Názvy_tisku</vt:lpstr>
      <vt:lpstr>'Rekapitulace stavby'!Názvy_tisku</vt:lpstr>
      <vt:lpstr>'01 - Oprava SK č. 2B'!Oblast_tisku</vt:lpstr>
      <vt:lpstr>'02 - Oprava SK č. 2'!Oblast_tisku</vt:lpstr>
      <vt:lpstr>'04 - Výhybky'!Oblast_tisku</vt:lpstr>
      <vt:lpstr>'06 - Následné propracování'!Oblast_tisku</vt:lpstr>
      <vt:lpstr>'07 - Materiál dodávaný ob...'!Oblast_tisku</vt:lpstr>
      <vt:lpstr>'08 - VRN'!Oblast_tisku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Seemann Jan, DiS.</dc:creator>
  <cp:lastModifiedBy>Křehlíková Lucie, Bc.</cp:lastModifiedBy>
  <dcterms:created xsi:type="dcterms:W3CDTF">2023-01-25T15:23:10Z</dcterms:created>
  <dcterms:modified xsi:type="dcterms:W3CDTF">2023-01-26T07:37:39Z</dcterms:modified>
</cp:coreProperties>
</file>