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Č11_zm1 - Řehlovice v.č.7" sheetId="2" r:id="rId2"/>
    <sheet name="Č21_zm1 - 2.TK Trmice-Řeh..." sheetId="3" r:id="rId3"/>
    <sheet name="Č22 - 5. SK žst. Řehlovice" sheetId="4" r:id="rId4"/>
    <sheet name="Č23 - 5A.SK žst. Řehlovice" sheetId="5" r:id="rId5"/>
    <sheet name="Č24 - 7. SK žst. Řehlovice" sheetId="6" r:id="rId6"/>
    <sheet name="Č25_zm1 - 1.SK žst. Řehlo..." sheetId="7" r:id="rId7"/>
    <sheet name="Č26_zn1 - Odstranění poro..." sheetId="8" r:id="rId8"/>
    <sheet name="Č31 - Práce SZT Ústí nL" sheetId="9" r:id="rId9"/>
    <sheet name="Č41 - Vedlejší rozpočtové..." sheetId="10" r:id="rId10"/>
    <sheet name="Č14 - NEOCEŇOVAT!  - výh.7" sheetId="11" r:id="rId11"/>
    <sheet name="Č21 - NEOCEŇOVAT!  - 2.TK..." sheetId="12" r:id="rId12"/>
    <sheet name="Č22 - NEOCEŇOVAT!  - 5. SK" sheetId="13" r:id="rId13"/>
    <sheet name="č23 - NEOCEŇOVAT!  - 5A. SK" sheetId="14" r:id="rId14"/>
    <sheet name="č24 - NEOCEŇOVAT!  - 7. SK" sheetId="15" r:id="rId15"/>
    <sheet name="Č25- NEOCEŇOVAT! - 1.SK" sheetId="16" r:id="rId16"/>
    <sheet name="Seznam figur" sheetId="17" r:id="rId17"/>
  </sheets>
  <definedNames>
    <definedName name="_xlnm.Print_Area" localSheetId="0">'Rekapitulace zakázky'!$D$4:$AO$36,'Rekapitulace zakázky'!$C$42:$AQ$75</definedName>
    <definedName name="_xlnm._FilterDatabase" localSheetId="1" hidden="1">'Č11_zm1 - Řehlovice v.č.7'!$C$87:$K$249</definedName>
    <definedName name="_xlnm.Print_Area" localSheetId="1">'Č11_zm1 - Řehlovice v.č.7'!$C$4:$J$41,'Č11_zm1 - Řehlovice v.č.7'!$C$73:$K$249</definedName>
    <definedName name="_xlnm._FilterDatabase" localSheetId="2" hidden="1">'Č21_zm1 - 2.TK Trmice-Řeh...'!$C$87:$K$459</definedName>
    <definedName name="_xlnm.Print_Area" localSheetId="2">'Č21_zm1 - 2.TK Trmice-Řeh...'!$C$4:$J$41,'Č21_zm1 - 2.TK Trmice-Řeh...'!$C$73:$K$459</definedName>
    <definedName name="_xlnm._FilterDatabase" localSheetId="3" hidden="1">'Č22 - 5. SK žst. Řehlovice'!$C$87:$K$379</definedName>
    <definedName name="_xlnm.Print_Area" localSheetId="3">'Č22 - 5. SK žst. Řehlovice'!$C$4:$J$41,'Č22 - 5. SK žst. Řehlovice'!$C$73:$K$379</definedName>
    <definedName name="_xlnm._FilterDatabase" localSheetId="4" hidden="1">'Č23 - 5A.SK žst. Řehlovice'!$C$87:$K$201</definedName>
    <definedName name="_xlnm.Print_Area" localSheetId="4">'Č23 - 5A.SK žst. Řehlovice'!$C$4:$J$41,'Č23 - 5A.SK žst. Řehlovice'!$C$73:$K$201</definedName>
    <definedName name="_xlnm._FilterDatabase" localSheetId="5" hidden="1">'Č24 - 7. SK žst. Řehlovice'!$C$87:$K$285</definedName>
    <definedName name="_xlnm.Print_Area" localSheetId="5">'Č24 - 7. SK žst. Řehlovice'!$C$4:$J$41,'Č24 - 7. SK žst. Řehlovice'!$C$73:$K$285</definedName>
    <definedName name="_xlnm._FilterDatabase" localSheetId="6" hidden="1">'Č25_zm1 - 1.SK žst. Řehlo...'!$C$84:$K$302</definedName>
    <definedName name="_xlnm.Print_Area" localSheetId="6">'Č25_zm1 - 1.SK žst. Řehlo...'!$C$4:$J$41,'Č25_zm1 - 1.SK žst. Řehlo...'!$C$70:$K$302</definedName>
    <definedName name="_xlnm._FilterDatabase" localSheetId="7" hidden="1">'Č26_zn1 - Odstranění poro...'!$C$87:$K$165</definedName>
    <definedName name="_xlnm.Print_Area" localSheetId="7">'Č26_zn1 - Odstranění poro...'!$C$4:$J$41,'Č26_zn1 - Odstranění poro...'!$C$73:$K$165</definedName>
    <definedName name="_xlnm._FilterDatabase" localSheetId="8" hidden="1">'Č31 - Práce SZT Ústí nL'!$C$86:$K$107</definedName>
    <definedName name="_xlnm.Print_Area" localSheetId="8">'Č31 - Práce SZT Ústí nL'!$C$4:$J$41,'Č31 - Práce SZT Ústí nL'!$C$72:$K$107</definedName>
    <definedName name="_xlnm._FilterDatabase" localSheetId="9" hidden="1">'Č41 - Vedlejší rozpočtové...'!$C$85:$K$144</definedName>
    <definedName name="_xlnm.Print_Area" localSheetId="9">'Č41 - Vedlejší rozpočtové...'!$C$4:$J$41,'Č41 - Vedlejší rozpočtové...'!$C$71:$K$144</definedName>
    <definedName name="_xlnm._FilterDatabase" localSheetId="10" hidden="1">'Č14 - NEOCEŇOVAT!  - výh.7'!$C$84:$K$87</definedName>
    <definedName name="_xlnm.Print_Area" localSheetId="10">'Č14 - NEOCEŇOVAT!  - výh.7'!$C$4:$J$41,'Č14 - NEOCEŇOVAT!  - výh.7'!$C$70:$K$87</definedName>
    <definedName name="_xlnm._FilterDatabase" localSheetId="11" hidden="1">'Č21 - NEOCEŇOVAT!  - 2.TK...'!$C$84:$K$91</definedName>
    <definedName name="_xlnm.Print_Area" localSheetId="11">'Č21 - NEOCEŇOVAT!  - 2.TK...'!$C$4:$J$41,'Č21 - NEOCEŇOVAT!  - 2.TK...'!$C$70:$K$91</definedName>
    <definedName name="_xlnm._FilterDatabase" localSheetId="12" hidden="1">'Č22 - NEOCEŇOVAT!  - 5. SK'!$C$84:$K$95</definedName>
    <definedName name="_xlnm.Print_Area" localSheetId="12">'Č22 - NEOCEŇOVAT!  - 5. SK'!$C$4:$J$41,'Č22 - NEOCEŇOVAT!  - 5. SK'!$C$70:$K$95</definedName>
    <definedName name="_xlnm._FilterDatabase" localSheetId="13" hidden="1">'č23 - NEOCEŇOVAT!  - 5A. SK'!$C$84:$K$93</definedName>
    <definedName name="_xlnm.Print_Area" localSheetId="13">'č23 - NEOCEŇOVAT!  - 5A. SK'!$C$4:$J$41,'č23 - NEOCEŇOVAT!  - 5A. SK'!$C$70:$K$93</definedName>
    <definedName name="_xlnm._FilterDatabase" localSheetId="14" hidden="1">'č24 - NEOCEŇOVAT!  - 7. SK'!$C$84:$K$93</definedName>
    <definedName name="_xlnm.Print_Area" localSheetId="14">'č24 - NEOCEŇOVAT!  - 7. SK'!$C$4:$J$41,'č24 - NEOCEŇOVAT!  - 7. SK'!$C$70:$K$93</definedName>
    <definedName name="_xlnm._FilterDatabase" localSheetId="15" hidden="1">'Č25- NEOCEŇOVAT! - 1.SK'!$C$84:$K$88</definedName>
    <definedName name="_xlnm.Print_Area" localSheetId="15">'Č25- NEOCEŇOVAT! - 1.SK'!$C$4:$J$41,'Č25- NEOCEŇOVAT! - 1.SK'!$C$70:$K$88</definedName>
    <definedName name="_xlnm.Print_Area" localSheetId="16">'Seznam figur'!$C$4:$G$216</definedName>
    <definedName name="_xlnm.Print_Titles" localSheetId="0">'Rekapitulace zakázky'!$52:$52</definedName>
    <definedName name="_xlnm.Print_Titles" localSheetId="1">'Č11_zm1 - Řehlovice v.č.7'!$87:$87</definedName>
    <definedName name="_xlnm.Print_Titles" localSheetId="2">'Č21_zm1 - 2.TK Trmice-Řeh...'!$87:$87</definedName>
    <definedName name="_xlnm.Print_Titles" localSheetId="3">'Č22 - 5. SK žst. Řehlovice'!$87:$87</definedName>
    <definedName name="_xlnm.Print_Titles" localSheetId="4">'Č23 - 5A.SK žst. Řehlovice'!$87:$87</definedName>
    <definedName name="_xlnm.Print_Titles" localSheetId="5">'Č24 - 7. SK žst. Řehlovice'!$87:$87</definedName>
    <definedName name="_xlnm.Print_Titles" localSheetId="6">'Č25_zm1 - 1.SK žst. Řehlo...'!$84:$84</definedName>
    <definedName name="_xlnm.Print_Titles" localSheetId="7">'Č26_zn1 - Odstranění poro...'!$87:$87</definedName>
    <definedName name="_xlnm.Print_Titles" localSheetId="8">'Č31 - Práce SZT Ústí nL'!$86:$86</definedName>
    <definedName name="_xlnm.Print_Titles" localSheetId="9">'Č41 - Vedlejší rozpočtové...'!$85:$85</definedName>
    <definedName name="_xlnm.Print_Titles" localSheetId="10">'Č14 - NEOCEŇOVAT!  - výh.7'!$84:$84</definedName>
    <definedName name="_xlnm.Print_Titles" localSheetId="11">'Č21 - NEOCEŇOVAT!  - 2.TK...'!$84:$84</definedName>
    <definedName name="_xlnm.Print_Titles" localSheetId="12">'Č22 - NEOCEŇOVAT!  - 5. SK'!$84:$84</definedName>
    <definedName name="_xlnm.Print_Titles" localSheetId="13">'č23 - NEOCEŇOVAT!  - 5A. SK'!$84:$84</definedName>
    <definedName name="_xlnm.Print_Titles" localSheetId="14">'č24 - NEOCEŇOVAT!  - 7. SK'!$84:$84</definedName>
    <definedName name="_xlnm.Print_Titles" localSheetId="15">'Č25- NEOCEŇOVAT! - 1.SK'!$84:$84</definedName>
    <definedName name="_xlnm.Print_Titles" localSheetId="16">'Seznam figur'!$9:$9</definedName>
  </definedNames>
  <calcPr fullCalcOnLoad="1"/>
</workbook>
</file>

<file path=xl/sharedStrings.xml><?xml version="1.0" encoding="utf-8"?>
<sst xmlns="http://schemas.openxmlformats.org/spreadsheetml/2006/main" count="15166" uniqueCount="1461">
  <si>
    <t>Export Komplet</t>
  </si>
  <si>
    <t>VZ</t>
  </si>
  <si>
    <t>2.0</t>
  </si>
  <si>
    <t>ZAMOK</t>
  </si>
  <si>
    <t>False</t>
  </si>
  <si>
    <t>{70da33c3-ae9b-409c-b014-0b6bd160b02e}</t>
  </si>
  <si>
    <t>0,01</t>
  </si>
  <si>
    <t>21</t>
  </si>
  <si>
    <t>15</t>
  </si>
  <si>
    <t>REKAPITULACE ZAKÁZKY</t>
  </si>
  <si>
    <t>v ---  níže se nacházejí doplnkové a pomocné údaje k sestavám  --- v</t>
  </si>
  <si>
    <t>Návod na vyplnění</t>
  </si>
  <si>
    <t>0,001</t>
  </si>
  <si>
    <t>Kód:</t>
  </si>
  <si>
    <t>650190116_zm1</t>
  </si>
  <si>
    <t>Měnit lze pouze buňky se žlutým podbarvením!
1) v Rekapitulaci zakázky vyplňte údaje o Uchazeči (přenesou se do ostatních sestav i v jiných listech)
2) na vybraných listech vyplňte v sestavě Soupis prací ceny u položek</t>
  </si>
  <si>
    <t>Zakázka:</t>
  </si>
  <si>
    <t>Oprava staničních kolejí v žst. Řehlovice - změna č.1 po prohlídce staveniště</t>
  </si>
  <si>
    <t>KSO:</t>
  </si>
  <si>
    <t>824 33 3</t>
  </si>
  <si>
    <t>CC-CZ:</t>
  </si>
  <si>
    <t>21212</t>
  </si>
  <si>
    <t>Místo:</t>
  </si>
  <si>
    <t>žst. Řehlovice</t>
  </si>
  <si>
    <t>Datum:</t>
  </si>
  <si>
    <t>24. 1. 2023</t>
  </si>
  <si>
    <t>CZ-CPV:</t>
  </si>
  <si>
    <t>50760000-0</t>
  </si>
  <si>
    <t>CZ-CPA:</t>
  </si>
  <si>
    <t>42.12.20</t>
  </si>
  <si>
    <t>Zadavatel:</t>
  </si>
  <si>
    <t>IČ:</t>
  </si>
  <si>
    <t>70994234</t>
  </si>
  <si>
    <t>SŽ s.o., OŘ UNL, ST Most</t>
  </si>
  <si>
    <t>DIČ:</t>
  </si>
  <si>
    <t>CZ70994234</t>
  </si>
  <si>
    <t>Uchazeč:</t>
  </si>
  <si>
    <t>Vyplň údaj</t>
  </si>
  <si>
    <t>Projektant:</t>
  </si>
  <si>
    <t/>
  </si>
  <si>
    <t xml:space="preserve"> </t>
  </si>
  <si>
    <t>True</t>
  </si>
  <si>
    <t>Zpracovatel:</t>
  </si>
  <si>
    <t>Ing.Horák Jiří, 602155923, horak@spravazeleznic.cz</t>
  </si>
  <si>
    <t>Poznámka:</t>
  </si>
  <si>
    <t>Změna č.1 po prohlídce staveniště
***************************
1) Č11 výh.7 - -doplněna dodávka čelisťového závěr a výměnového pražce délky 4,2 m
2) Č21 2.TK Trmice - Řehlovice - upraveny položky na výměny upevňovadel a pružných podložek a změněno i jejich množství v materiálových položkách
3) Č25 1.SK Řehlovice - opravena délka čištění a GPK a navazující položky
4) Č26 Odstranění porostů u 2.TK Trmice - Řehlovice - nový objekt
****************************************************************
Zakázka byla ktualizována na ÚOŽI 2022-1 v.2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</si>
  <si>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</si>
  <si>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</si>
  <si>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</si>
  <si>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</si>
  <si>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</si>
  <si>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</si>
  <si>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</si>
  <si>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</si>
  <si>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</si>
  <si>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</si>
  <si>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</si>
  <si>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</si>
  <si>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</si>
  <si>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</si>
  <si>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</si>
  <si>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</si>
  <si>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</si>
  <si>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</si>
  <si>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</si>
  <si>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</si>
  <si>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</si>
  <si>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</si>
  <si>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</si>
  <si>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</si>
  <si>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</si>
  <si>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</si>
  <si>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</si>
  <si>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</si>
  <si>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</si>
  <si>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</si>
  <si>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</si>
  <si>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</si>
  <si>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</si>
  <si>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</si>
  <si>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</si>
  <si>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</si>
  <si>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</si>
  <si>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</si>
  <si>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O1</t>
  </si>
  <si>
    <t>Oprava výhybek</t>
  </si>
  <si>
    <t>STA</t>
  </si>
  <si>
    <t>1</t>
  </si>
  <si>
    <t>{ca89edd3-ebf7-49dc-babe-daa8f4bf9aaf}</t>
  </si>
  <si>
    <t>2</t>
  </si>
  <si>
    <t>/</t>
  </si>
  <si>
    <t>Č11_zm1</t>
  </si>
  <si>
    <t>Řehlovice v.č.7</t>
  </si>
  <si>
    <t>Soupis</t>
  </si>
  <si>
    <t>{24f03b73-2568-4fcc-ae62-e563c5dcb2b6}</t>
  </si>
  <si>
    <t>O2</t>
  </si>
  <si>
    <t>Oprava kolejí</t>
  </si>
  <si>
    <t>{d717055e-b62f-4872-96a4-1f7e61b2cf91}</t>
  </si>
  <si>
    <t>Č21_zm1</t>
  </si>
  <si>
    <t>2.TK Trmice-Řehlovice</t>
  </si>
  <si>
    <t>{c7e244ca-5b32-4904-a922-f6cce1b450e3}</t>
  </si>
  <si>
    <t>Č22</t>
  </si>
  <si>
    <t>5. SK žst. Řehlovice</t>
  </si>
  <si>
    <t>{f372eda1-17f3-4883-96af-9e0eace98b33}</t>
  </si>
  <si>
    <t>Č23</t>
  </si>
  <si>
    <t>5A.SK žst. Řehlovice</t>
  </si>
  <si>
    <t>{d905f3b9-1e41-4654-a905-877461ac113c}</t>
  </si>
  <si>
    <t>Č24</t>
  </si>
  <si>
    <t>7. SK žst. Řehlovice</t>
  </si>
  <si>
    <t>{60b63387-e036-4025-b21b-29ac67bb0cda}</t>
  </si>
  <si>
    <t>Č25_zm1</t>
  </si>
  <si>
    <t>1.SK žst. Řehlovice</t>
  </si>
  <si>
    <t>{b710398d-75be-4177-b2eb-b7e83395142b}</t>
  </si>
  <si>
    <t>Č26_zn1</t>
  </si>
  <si>
    <t>Odstranění porostů u 2.TK Trmice-Řehlovice</t>
  </si>
  <si>
    <t>{bf6dda53-0f85-4cbf-b202-fb3b27087e84}</t>
  </si>
  <si>
    <t>O3</t>
  </si>
  <si>
    <t>Oprava zabezpečovacího zařízení</t>
  </si>
  <si>
    <t>{8d125cdc-a873-46c8-99d5-7e30fd0b4257}</t>
  </si>
  <si>
    <t>Č31</t>
  </si>
  <si>
    <t>Práce SZT Ústí nL</t>
  </si>
  <si>
    <t>{1ae32bf5-a0f2-4e3d-8479-788d5df0e05a}</t>
  </si>
  <si>
    <t>824 22</t>
  </si>
  <si>
    <t>O4</t>
  </si>
  <si>
    <t>VRN</t>
  </si>
  <si>
    <t>{13529c5a-235c-46a6-a475-3b3d0222d129}</t>
  </si>
  <si>
    <t>Č41</t>
  </si>
  <si>
    <t>Vedlejší rozpočtové náklady</t>
  </si>
  <si>
    <t>{0da49551-9600-4555-97e8-8b60642b3fd1}</t>
  </si>
  <si>
    <t>O9</t>
  </si>
  <si>
    <t>Materiál zajišťovaný OŘ Ústí</t>
  </si>
  <si>
    <t>{2b11d469-f35e-49c6-b289-1a0be1200841}</t>
  </si>
  <si>
    <t>Č14</t>
  </si>
  <si>
    <t>NEOCEŇOVAT!  - výh.7</t>
  </si>
  <si>
    <t>{3fdb3c16-1c47-4ad1-9de5-eb9f6f4fe986}</t>
  </si>
  <si>
    <t>Č21</t>
  </si>
  <si>
    <t>NEOCEŇOVAT!  - 2.TK Trmice - Řehlovice</t>
  </si>
  <si>
    <t>{1ebdbf33-668f-4a57-9771-61220962f2c3}</t>
  </si>
  <si>
    <t>NEOCEŇOVAT!  - 5. SK</t>
  </si>
  <si>
    <t>{140f0fad-0164-45c6-b06b-12785ae6545c}</t>
  </si>
  <si>
    <t>č23</t>
  </si>
  <si>
    <t>NEOCEŇOVAT!  - 5A. SK</t>
  </si>
  <si>
    <t>{e428050b-cada-4af3-9e76-635accc7362d}</t>
  </si>
  <si>
    <t>č24</t>
  </si>
  <si>
    <t>NEOCEŇOVAT!  - 7. SK</t>
  </si>
  <si>
    <t>{de474ea9-50d3-4088-90a4-4587e8570d78}</t>
  </si>
  <si>
    <t>Č25- NEOCEŇOVAT!</t>
  </si>
  <si>
    <t>1.SK</t>
  </si>
  <si>
    <t>{6cf637ca-a165-42d8-a6ce-b3b8bb480e49}</t>
  </si>
  <si>
    <t>KRYCÍ LIST SOUPISU PRACÍ</t>
  </si>
  <si>
    <t>Objekt:</t>
  </si>
  <si>
    <t>O1 - Oprava výhybek</t>
  </si>
  <si>
    <t>Soupis:</t>
  </si>
  <si>
    <t>Č11_zm1 - Řehlovice v.č.7</t>
  </si>
  <si>
    <t>Zakázka byla ktualizována na ÚOŽI 2022-1 v.2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</si>
  <si>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</si>
  <si>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</si>
  <si>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</si>
  <si>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</si>
  <si>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</si>
  <si>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</si>
  <si>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</si>
  <si>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</si>
  <si>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</si>
  <si>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</si>
  <si>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</si>
  <si>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</si>
  <si>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</si>
  <si>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</si>
  <si>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</si>
  <si>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</si>
  <si>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</si>
  <si>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</si>
  <si>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</si>
  <si>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</si>
  <si>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</si>
  <si>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</si>
  <si>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</si>
  <si>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</si>
  <si>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</si>
  <si>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</si>
  <si>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5905020010</t>
  </si>
  <si>
    <t>Oprava stezky strojně s odstraněním drnu a nánosu do 10 cm</t>
  </si>
  <si>
    <t>m2</t>
  </si>
  <si>
    <t>Sborník UOŽI 01 2022</t>
  </si>
  <si>
    <t>4</t>
  </si>
  <si>
    <t>1745487034</t>
  </si>
  <si>
    <t>PP</t>
  </si>
  <si>
    <t>Oprava stezky strojně s odstraněním drnu a nánosu do 10 cm. Poznámka: 1. V cenách jsou započteny náklady na odtěžení nánosu stezky a rozprostření výzisku na terén nebo naložení na dopravní prostředek a úprava povrchu stezky.</t>
  </si>
  <si>
    <t>PSC</t>
  </si>
  <si>
    <t>Poznámka k souboru cen:
1. V cenách jsou započteny náklady na odtěžení nánosu stezky a rozprostření výzisku na terén nebo naložení na dopravní prostředek a úprava povrchu stezky.</t>
  </si>
  <si>
    <t>VV</t>
  </si>
  <si>
    <t>oboustraně</t>
  </si>
  <si>
    <t>32*2</t>
  </si>
  <si>
    <t>Součet</t>
  </si>
  <si>
    <t>5905023030</t>
  </si>
  <si>
    <t>Úprava povrchu stezky rozprostřením štěrkodrtě přes 5 do 10 cm</t>
  </si>
  <si>
    <t>871957124</t>
  </si>
  <si>
    <t>Úprava povrchu stezky rozprostřením štěrkodrtě přes 5 do 10 cm. Poznámka: 1. V cenách jsou započteny náklady na rozprostření a urovnání kameniva včetně zhutnění povrchu stezky. Platí pro nový i stávající stav. 2. V cenách nejsou obsaženy náklady na dodávku drtě.</t>
  </si>
  <si>
    <t>Poznámka k souboru cen:
1. V cenách jsou započteny náklady na rozprostření a urovnání kameniva včetně zhutnění povrchu stezky. Platí pro nový i stávající stav.
2. V cenách nejsou obsaženy náklady na dodávku drtě.</t>
  </si>
  <si>
    <t>3</t>
  </si>
  <si>
    <t>5905050210</t>
  </si>
  <si>
    <t>Souvislá výměna KL se snesením KR výhybky pražce dřevěné</t>
  </si>
  <si>
    <t>m</t>
  </si>
  <si>
    <t>1759278393</t>
  </si>
  <si>
    <t>Souvislá výměna KL se snesením KR výhybky pražce dřevěné.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</si>
  <si>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Poznámka k souboru cen: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</si>
  <si>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v.č. 7</t>
  </si>
  <si>
    <t>59</t>
  </si>
  <si>
    <t>5905105040</t>
  </si>
  <si>
    <t>Doplnění KL kamenivem souvisle strojně ve výhybce</t>
  </si>
  <si>
    <t>m3</t>
  </si>
  <si>
    <t>2044926899</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</si>
  <si>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</si>
  <si>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Poznámka k souboru cen:
1. V cenách jsou započteny náklady na doplnění kameniva ojediněle ručně vidlemi a/nebo souvisle strojně z výsypných vozů případně nakladačem.
2. V cenách nejsou obsaženy náklady na dodávku kameniva.</t>
  </si>
  <si>
    <t>62</t>
  </si>
  <si>
    <t>5907015011</t>
  </si>
  <si>
    <t>Ojedinělá výměna kolejnic stávající upevnění tvar R65</t>
  </si>
  <si>
    <t>2028616450</t>
  </si>
  <si>
    <t>Ojedinělá výměna kolejnic stávající upevnění tvar R65.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</si>
  <si>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souboru cen: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</si>
  <si>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středové kolejnice</t>
  </si>
  <si>
    <t>4*12,5</t>
  </si>
  <si>
    <t>6</t>
  </si>
  <si>
    <t>5909040010</t>
  </si>
  <si>
    <t>Následná úprava GPK výhybky směrové a výškové uspořádání pražce dřevěné nebo ocelové</t>
  </si>
  <si>
    <t>-1986532582</t>
  </si>
  <si>
    <t>Následná úprava GPK výhybky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</si>
  <si>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souboru cen: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</si>
  <si>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53,61</t>
  </si>
  <si>
    <t>7</t>
  </si>
  <si>
    <t>5909050030</t>
  </si>
  <si>
    <t>Stabilizace kolejového lože výhybky nově zřízeného nebo čistého</t>
  </si>
  <si>
    <t>130204987</t>
  </si>
  <si>
    <t>Stabilizace kolejového lože výhybky nově zřízeného nebo čistého. Poznámka: 1. V cenách jsou započteny náklady na stabilizaci v režimu s řízeným (konstantním) poklesem včetně měření a předání tištěných výstupů.</t>
  </si>
  <si>
    <t>Poznámka k souboru cen:
1. V cenách jsou započteny náklady na stabilizaci v režimu s řízeným (konstantním) poklesem včetně měření a předání tištěných výstupů.</t>
  </si>
  <si>
    <t>v.č. 7 etapa opravy</t>
  </si>
  <si>
    <t>etapa propracování</t>
  </si>
  <si>
    <t>8</t>
  </si>
  <si>
    <t>5910020020</t>
  </si>
  <si>
    <t>Svařování kolejnic termitem plný předehřev standardní spára svar sériový tv. R65</t>
  </si>
  <si>
    <t>svar</t>
  </si>
  <si>
    <t>-1479844619</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</si>
  <si>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</si>
  <si>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</si>
  <si>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9</t>
  </si>
  <si>
    <t>5910020120</t>
  </si>
  <si>
    <t>Svařování kolejnic termitem plný předehřev standardní spára svar jednotlivý tv. R65</t>
  </si>
  <si>
    <t>-1387326098</t>
  </si>
  <si>
    <t>Svařování kolejnic termitem plný předehřev standardní spára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</si>
  <si>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10</t>
  </si>
  <si>
    <t>5910035120</t>
  </si>
  <si>
    <t>Dosažení dovolené upínací teploty v BK prodloužením kolejnicového pásu ve výhybce tv. R65</t>
  </si>
  <si>
    <t>518925890</t>
  </si>
  <si>
    <t>Dosažení dovolené upínací teploty v BK prodloužením kolejnicového pásu ve výhybce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</si>
  <si>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Poznámka k souboru cen:
1. V cenách jsou započteny náklady na montáž a demontáž napínacího zařízení nebo ohřevu kolejnic a udržování potřebného prodloužení kolejnicového pásu.
2. V cenách nejsou obsaženy náklady na demontáž upevňovadel a kolejnicových spojek.</t>
  </si>
  <si>
    <t>11</t>
  </si>
  <si>
    <t>5910050010</t>
  </si>
  <si>
    <t>Umožnění volné dilatace dílů výhybek demontáž upevňovadel výhybka I. generace</t>
  </si>
  <si>
    <t>988524774</t>
  </si>
  <si>
    <t>Umožnění volné dilatace dílů výhybek demontáž upevňovadel výhybka I. generace. Poznámka: 1. V cenách jsou započteny náklady na uvolnění dílů výhybky a jejich rovnoměrné prodloužení nebo zkrácení. 2. V cenách nejsou obsaženy náklady na demontáž spojek.</t>
  </si>
  <si>
    <t>Poznámka k souboru cen:
1. V cenách jsou započteny náklady na uvolnění dílů výhybky a jejich rovnoměrné prodloužení nebo zkrácení.
2. V cenách nejsou obsaženy náklady na demontáž spojek.</t>
  </si>
  <si>
    <t>12</t>
  </si>
  <si>
    <t>5910050110</t>
  </si>
  <si>
    <t>Umožnění volné dilatace dílů výhybek montáž upevňovadel výhybka I. generace</t>
  </si>
  <si>
    <t>-447443056</t>
  </si>
  <si>
    <t>Umožnění volné dilatace dílů výhybek montáž upevňovadel výhybka I. generace. Poznámka: 1. V cenách jsou započteny náklady na uvolnění dílů výhybky a jejich rovnoměrné prodloužení nebo zkrácení. 2. V cenách nejsou obsaženy náklady na demontáž spojek.</t>
  </si>
  <si>
    <t>13</t>
  </si>
  <si>
    <t>5911529020</t>
  </si>
  <si>
    <t>Montáž čelisťového závěru výhybky jednoduché bez žlabového pražce soustavy R65</t>
  </si>
  <si>
    <t>kus</t>
  </si>
  <si>
    <t>704118374</t>
  </si>
  <si>
    <t>Montáž čelisťového závěru výhybky jednoduché bez žlabového pražce soustavy R65. Poznámka: 1. V cenách jsou započteny náklady na montáž, přezkoušení chodu výhybky, provedení západkové zkoušky a ošetření kluzných částí závěru mazivem. 2. V cenách nejsou obsaženy náklady na dodávku materiálu.</t>
  </si>
  <si>
    <t>Poznámka k souboru cen:
1. V cenách jsou započteny náklady na montáž, přezkoušení chodu výhybky, provedení západkové zkoušky a ošetření kluzných částí závěru mazivem.
2. V cenách nejsou obsaženy náklady na dodávku materiálu.</t>
  </si>
  <si>
    <t>14</t>
  </si>
  <si>
    <t>5911651030</t>
  </si>
  <si>
    <t>Montáž srdcovkové části výhybky jednoduché dřevěné pražce soustavy R65</t>
  </si>
  <si>
    <t>-2070368110</t>
  </si>
  <si>
    <t>Montáž srdcovkové části výhybky jednoduché dřevěné pražce soustavy R65. Poznámka: 1. V cenách jsou započteny náklady na montáž srdcovkové části na pražcovém podloží podle montážního plánu s vystrojenými pražci a ošetření kluzných částí výhybky mazivem. Položka se použije u výhybek s předmontovanou výměnovou a střední částí. 2. V cenách nejsou obsaženy náklady na dodávku materiálu.</t>
  </si>
  <si>
    <t>Poznámka k souboru cen:
1. V cenách jsou započteny náklady na montáž srdcovkové části na pražcovém podloží podle montážního plánu s vystrojenými pražci a ošetření kluzných částí výhybky mazivem. Položka se použije u výhybek s předmontovanou výměnovou a střední částí.
2. V cenách nejsou obsaženy náklady na dodávku materiálu.</t>
  </si>
  <si>
    <t>P</t>
  </si>
  <si>
    <t>Poznámka k položce:
Zpětná montáž na přednmontované pražce</t>
  </si>
  <si>
    <t>5911655030</t>
  </si>
  <si>
    <t>Demontáž jednoduché výhybky na úložišti dřevěné pražce soustavy R65</t>
  </si>
  <si>
    <t>1134549393</t>
  </si>
  <si>
    <t>Demontáž jednoduché výhybky na úložišti dřevěné pražce soustavy R65. Poznámka: 1. V cenách jsou započteny náklady na demontáž do součástí, manipulaci, naložení na dopravní prostředek a uložení vyzískaného materiálu na úložišti.</t>
  </si>
  <si>
    <t>Poznámka k souboru cen:
1. V cenách jsou započteny náklady na demontáž do součástí, manipulaci, naložení na dopravní prostředek a uložení vyzískaného materiálu na úložišti.</t>
  </si>
  <si>
    <t>v.č. 7 (1:9)</t>
  </si>
  <si>
    <t>49,85</t>
  </si>
  <si>
    <t>16</t>
  </si>
  <si>
    <t>5912023010</t>
  </si>
  <si>
    <t>Demontáž návěstidla uloženého ve stezce námezníku</t>
  </si>
  <si>
    <t>-1409169760</t>
  </si>
  <si>
    <t>Demontáž návěstidla uloženého ve stezce námezníku. Poznámka: 1. V cenách jsou započteny náklady na demontáž návěstidla, zához, úpravu terénu a naložení na dopravní prostředek.</t>
  </si>
  <si>
    <t>Poznámka k souboru cen:
1. V cenách jsou započteny náklady na demontáž návěstidla, zához, úpravu terénu a naložení na dopravní prostředek.</t>
  </si>
  <si>
    <t>17</t>
  </si>
  <si>
    <t>5912037010</t>
  </si>
  <si>
    <t>Montáž návěstidla uloženého ve stezce námezníku</t>
  </si>
  <si>
    <t>1407089428</t>
  </si>
  <si>
    <t>Montáž návěstidla uloženého ve stezce námezníku. Poznámka: 1. V cenách jsou započteny náklady na montáž návěstidel umístěných ve stezce včetně zemních prací a úpravy místa uložení. 2. V cenách nejsou obsaženy náklady na dodávku materiálu.</t>
  </si>
  <si>
    <t>Poznámka k souboru cen:
1. V cenách jsou započteny náklady na montáž návěstidel umístěných ve stezce včetně zemních prací a úpravy místa uložení.
2. V cenách nejsou obsaženy náklady na dodávku materiálu.</t>
  </si>
  <si>
    <t>18</t>
  </si>
  <si>
    <t>5999010020</t>
  </si>
  <si>
    <t>Vyjmutí a snesení konstrukcí nebo dílů hmotnosti přes 10 do 20 t</t>
  </si>
  <si>
    <t>t</t>
  </si>
  <si>
    <t>399985087</t>
  </si>
  <si>
    <t>Vyjmutí a snesení konstrukcí nebo dílů hmotnosti přes 10 do 20 t. Poznámka: 1. V cenách jsou započteny náklady na manipulaci vyjmutí a snesení zdvihacím prostředkem, naložení, složení, přeprava v místě technologické manipulace. Položka obsahuje náklady na práce v blízkosti trakčního vedení.</t>
  </si>
  <si>
    <t>Poznámka k souboru cen:
1. V cenách jsou započteny náklady na manipulaci vyjmutí a snesení zdvihacím prostředkem, naložení, složení, přeprava v místě technologické manipulace. Položka obsahuje náklady na práce v blízkosti trakčního vedení.</t>
  </si>
  <si>
    <t>18,704</t>
  </si>
  <si>
    <t>19</t>
  </si>
  <si>
    <t>5999015020</t>
  </si>
  <si>
    <t>Vložení konstrukcí nebo dílů hmotnosti přes 10 do 20 t</t>
  </si>
  <si>
    <t>2009502306</t>
  </si>
  <si>
    <t>Vložení konstrukcí nebo dílů hmotnosti přes 10 do 20 t. Poznámka: 1. V cenách jsou započteny náklady na vložení konstrukce podle technologického postupu, přeprava v místě technologické manipulace. Položka obsahuje náklady na práce v blízkosti trakčního vedení.</t>
  </si>
  <si>
    <t>Poznámka k souboru cen:
1. V cenách jsou započteny náklady na vložení konstrukce podle technologického postupu, přeprava v místě technologické manipulace. Položka obsahuje náklady na práce v blízkosti trakčního vedení.</t>
  </si>
  <si>
    <t>v.č. 7 (1:11)</t>
  </si>
  <si>
    <t>18,898</t>
  </si>
  <si>
    <t>kalhotová část</t>
  </si>
  <si>
    <t>(0,008+0,003+0,003)*342,856</t>
  </si>
  <si>
    <t>20</t>
  </si>
  <si>
    <t>M</t>
  </si>
  <si>
    <t>5955101005</t>
  </si>
  <si>
    <t>Kamenivo drcené štěrk frakce 31,5/63 třídy min. BII</t>
  </si>
  <si>
    <t>512</t>
  </si>
  <si>
    <t>-860089558</t>
  </si>
  <si>
    <t>62*1,7</t>
  </si>
  <si>
    <t>5961176255</t>
  </si>
  <si>
    <t>Čelisťový závěr I. ČZ-pro JR65 1:9-300 (klasik 1x závěr)</t>
  </si>
  <si>
    <t>-862676349</t>
  </si>
  <si>
    <t>Poznámka k položce:
čelisťový závěr bude namontován se stávajícím výměníkem pro místní stavění</t>
  </si>
  <si>
    <t>22</t>
  </si>
  <si>
    <t>5956119100</t>
  </si>
  <si>
    <t>Pražec dřevěný výhybkový dub skupina 3 4200x260x160</t>
  </si>
  <si>
    <t>1155693435</t>
  </si>
  <si>
    <t>Poznámka k položce:
pro montáž výměníku na ruční stavění</t>
  </si>
  <si>
    <t>23</t>
  </si>
  <si>
    <t>5955101030</t>
  </si>
  <si>
    <t>Kamenivo drcené drť frakce 8/16</t>
  </si>
  <si>
    <t>1347118053</t>
  </si>
  <si>
    <t>Poznámka k položce:
včetně přepravy</t>
  </si>
  <si>
    <t>32*2*0,05*1,7</t>
  </si>
  <si>
    <t>24</t>
  </si>
  <si>
    <t>5961227025</t>
  </si>
  <si>
    <t>NEOCEŇOVAT! Výhybka jednoduchá užitá kompletní ocelové součásti JR65 1: 11-300 levá</t>
  </si>
  <si>
    <t>-1587817681</t>
  </si>
  <si>
    <t>NEOCEŇOVAT! Výhybka jednoduchá užitá kompletní ocelové součásti JR65 1: 11-300 levá (včetně dřevěných pražců)</t>
  </si>
  <si>
    <t>Poznámka k položce:
Neoceňovat! Materiál zadavatele
Výhybka je včetně dřevěných pražců</t>
  </si>
  <si>
    <t>OST</t>
  </si>
  <si>
    <t>Ostatní</t>
  </si>
  <si>
    <t>25</t>
  </si>
  <si>
    <t>9901000300</t>
  </si>
  <si>
    <t>Doprava obousměrná (např. dodávek z vlastních zásob zhotovitele nebo objednatele nebo výzisku) mechanizací o nosnosti do 3,5 t elektrosoučástek, montážního materiálu, kameniva, písku, dlažebních kostek, suti, atd. do 30 km</t>
  </si>
  <si>
    <t>-1023818744</t>
  </si>
  <si>
    <t>Doprava obousměrná (např. dodávek z vlastních zásob zhotovitele nebo objednatele nebo výzisku) mechanizací o nosnosti do 3,5 t elektrosoučástek, montážního materiálu, kameniva, písku, dlažebních kostek, suti,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</si>
  <si>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</si>
  <si>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Poznámka k položce:
odvoz plastových součástí na skládku odpadů</t>
  </si>
  <si>
    <t>26</t>
  </si>
  <si>
    <t>9902100300</t>
  </si>
  <si>
    <t>Doprava obousměrná (např. dodávek z vlastních zásob zhotovitele nebo objednatele nebo výzisku) mechanizací o nosnosti přes 3,5 t sypanin (kameniva, písku, suti, dlažebních kostek, atd.) do 30 km</t>
  </si>
  <si>
    <t>920606993</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</si>
  <si>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</si>
  <si>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na skládku</t>
  </si>
  <si>
    <t>stezky oboustraně</t>
  </si>
  <si>
    <t>32*2*0,1*1,7</t>
  </si>
  <si>
    <t>59*1,7</t>
  </si>
  <si>
    <t>27</t>
  </si>
  <si>
    <t>9902100200</t>
  </si>
  <si>
    <t>Doprava obousměrná (např. dodávek z vlastních zásob zhotovitele nebo objednatele nebo výzisku) mechanizací o nosnosti přes 3,5 t sypanin (kameniva, písku, suti, dlažebních kostek, atd.) do 20 km</t>
  </si>
  <si>
    <t>618805613</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</si>
  <si>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</si>
  <si>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Nové kamenivo</t>
  </si>
  <si>
    <t>105,4</t>
  </si>
  <si>
    <t>5,44</t>
  </si>
  <si>
    <t>28</t>
  </si>
  <si>
    <t>9902900100</t>
  </si>
  <si>
    <t>Naložení sypanin, drobného kusového materiálu, suti</t>
  </si>
  <si>
    <t>-1764023434</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</si>
  <si>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</si>
  <si>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souboru cen:
1. Ceny jsou určeny pro nakládání materiálu v případech, kdy není naložení součástí dodávky materiálu nebo není uvedeno v popisu cen a pro nakládání z meziskládky.
2. Ceny se použijí i pro nakládání materiálu z vlastních zásob objednatele.</t>
  </si>
  <si>
    <t>29</t>
  </si>
  <si>
    <t>9909000100</t>
  </si>
  <si>
    <t>Poplatek za uložení suti nebo hmot na oficiální skládku</t>
  </si>
  <si>
    <t>-2113989361</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</si>
  <si>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</si>
  <si>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</si>
  <si>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30</t>
  </si>
  <si>
    <t>9909000400</t>
  </si>
  <si>
    <t>Poplatek za likvidaci plastových součástí</t>
  </si>
  <si>
    <t>-624084084</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</si>
  <si>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</si>
  <si>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Čištení_KL_21</t>
  </si>
  <si>
    <t>Souvislé čištění KL</t>
  </si>
  <si>
    <t>km</t>
  </si>
  <si>
    <t>1,7</t>
  </si>
  <si>
    <t>GPK_mimo_SČ_21</t>
  </si>
  <si>
    <t>Propracování mimo oblast čištění KL</t>
  </si>
  <si>
    <t>3,989</t>
  </si>
  <si>
    <t>Objemné_kusy_21</t>
  </si>
  <si>
    <t>Materiál svrškový, pražce, beton</t>
  </si>
  <si>
    <t>43,26</t>
  </si>
  <si>
    <t>Odpad_21</t>
  </si>
  <si>
    <t>Odpad z KL, příkopů, stezek a trativodu ze 2.TK na mezideponii a naložení odpadu z čištění</t>
  </si>
  <si>
    <t>4927,74</t>
  </si>
  <si>
    <t>Štěrk_32L63_21</t>
  </si>
  <si>
    <t>Dolnění KL</t>
  </si>
  <si>
    <t>800</t>
  </si>
  <si>
    <t>Trativod_21</t>
  </si>
  <si>
    <t>Hloubení rýhy pro trativod</t>
  </si>
  <si>
    <t>130</t>
  </si>
  <si>
    <t>Pryžovky_S49_21</t>
  </si>
  <si>
    <t>Podložka pryžová pod patu kolejnice S49  183/126/6</t>
  </si>
  <si>
    <t>18060</t>
  </si>
  <si>
    <t>O2 - Oprava kolejí</t>
  </si>
  <si>
    <t>Pryžovky_R65_21</t>
  </si>
  <si>
    <t>Podložka pryžová pod patu kolejnice R65 183/151/6</t>
  </si>
  <si>
    <t>100</t>
  </si>
  <si>
    <t>Pryžovky_Vossloh_21</t>
  </si>
  <si>
    <t>Podložka pryžová pod patu kolejnice WS7 149x152x7 (Vossloh)</t>
  </si>
  <si>
    <t>500</t>
  </si>
  <si>
    <t>Č21_zm1 - 2.TK Trmice-Řehlovice</t>
  </si>
  <si>
    <t>Komplet_ŽS4_21</t>
  </si>
  <si>
    <t>Komplety ŽS 4 (šroub RS 1, matice M 24, podložka Fe6, svěrka ŽS4)</t>
  </si>
  <si>
    <t>Komplet_ŽS4_antik_21</t>
  </si>
  <si>
    <t>Komplety s antikorozní úpravou ŽS 4 (svěrka ŽS4, šroub RS 1, matice M24, podložka Fe6)</t>
  </si>
  <si>
    <t>180</t>
  </si>
  <si>
    <t>Komplet_Skl14_ant_21</t>
  </si>
  <si>
    <t>Komplety s antikorozní úpravou Skl 14 (svěrka Skl14, vrtule R1, podložka Uls7)</t>
  </si>
  <si>
    <t>40</t>
  </si>
  <si>
    <t>Vým_ŽS4_a_pryž_21</t>
  </si>
  <si>
    <t>Výměna upevnění podkladnicového komplety a pryžová podložka</t>
  </si>
  <si>
    <t>úl.pl.</t>
  </si>
  <si>
    <t>340</t>
  </si>
  <si>
    <t>Vým_Skl14_a_pryž_21</t>
  </si>
  <si>
    <t>Výměna upevnění bezpokladnicového komplety a pryžová podložka</t>
  </si>
  <si>
    <t>Pryžovky_kroužky_21</t>
  </si>
  <si>
    <t>Výměna upevnění pružný kroužek a pryžová podložka</t>
  </si>
  <si>
    <t>17320</t>
  </si>
  <si>
    <t>5905020020</t>
  </si>
  <si>
    <t>Oprava stezky strojně s odstraněním drnu a nánosu přes 10 cm do 20 cm</t>
  </si>
  <si>
    <t>Oprava stezky strojně s odstraněním drnu a nánosu přes 10 cm do 20 cm. Poznámka: 1. V cenách jsou započteny náklady na odtěžení nánosu stezky a rozprostření výzisku na terén nebo naložení na dopravní prostředek a úprava povrchu stezky.</t>
  </si>
  <si>
    <t>"odstranění nánosu materiálu na stezce vně 2.koleje v š.1m do hl. 20cm, v místě průjezdu SČ      "Čištení_KL_21*1000</t>
  </si>
  <si>
    <t>5905085045</t>
  </si>
  <si>
    <t>Souvislé čištění KL strojně koleje pražce betonové</t>
  </si>
  <si>
    <t>Souvislé čištění KL strojně koleje pražce betonové.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</si>
  <si>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Poznámka k souboru cen: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</si>
  <si>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"SČ km "(2,3-4,0)*-1</t>
  </si>
  <si>
    <t>5905105030</t>
  </si>
  <si>
    <t>Doplnění KL kamenivem souvisle strojně v koleji</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</si>
  <si>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</si>
  <si>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 Dolnění kolejového lože                  "800</t>
  </si>
  <si>
    <t>5905110010</t>
  </si>
  <si>
    <t>Snížení KL pod patou kolejnice v koleji</t>
  </si>
  <si>
    <t>Snížení KL pod patou kolejnice v koleji. Poznámka: 1. V cenách jsou započteny náklady na snížení KL pod patou kolejnice ručně vidlemi. 2. V cenách nejsou obsaženy náklady na doplnění a dodávku kameniva.</t>
  </si>
  <si>
    <t>Poznámka k souboru cen:
1. V cenách jsou započteny náklady na snížení KL pod patou kolejnice ručně vidlemi.
2. V cenách nejsou obsaženy náklady na doplnění a dodávku kameniva.</t>
  </si>
  <si>
    <t>" pouze v úseku strojního čištění kol.lože km 2,3-4,0  L+P pas "Čištení_KL_21*2</t>
  </si>
  <si>
    <t>5905115010</t>
  </si>
  <si>
    <t>Příplatek za úpravu nadvýšení KL v oblouku o malém poloměru</t>
  </si>
  <si>
    <t>Příplatek za úpravu nadvýšení KL v oblouku o malém poloměru. Poznámka: 1. V cenách jsou započteny náklady na úpravu nadvýšení KL ručně. 2. V cenách nejsou obsaženy náklady na doplnění a zřízení nadvýšení z vozů a na dodávku kameniva.</t>
  </si>
  <si>
    <t>Poznámka k souboru cen:
1. V cenách jsou započteny náklady na úpravu nadvýšení KL ručně.
2. V cenách nejsou obsaženy náklady na doplnění a zřízení nadvýšení z vozů a na dodávku kameniva.</t>
  </si>
  <si>
    <t>Poznámka k položce:
oblouky v úseku strojního čištění km 2,3-4,0</t>
  </si>
  <si>
    <t>5910135010</t>
  </si>
  <si>
    <t>Demontáž pražcové kotvy v koleji</t>
  </si>
  <si>
    <t>Demontáž pražcové kotvy v koleji. Poznámka: 1. V cenách jsou započteny náklady na odstranění kameniva, demontáž, dohození a úpravu kameniva a naložení výzisku na dopravní prostředek.</t>
  </si>
  <si>
    <t>Poznámka k souboru cen:
1. V cenách jsou započteny náklady na odstranění kameniva, demontáž, dohození a úpravu kameniva a naložení výzisku na dopravní prostředek.</t>
  </si>
  <si>
    <t>Poznámka k položce:
v úseku strojního čištění KL km 2,3-4,0</t>
  </si>
  <si>
    <t>5910136010</t>
  </si>
  <si>
    <t>Montáž pražcové kotvy v koleji</t>
  </si>
  <si>
    <t>Montáž pražcové kotvy v koleji. Poznámka: 1. V cenách jsou započteny náklady na odstranění kameniva, montáž, ošetření součásti mazivem a úpravu kameniva. 2. V cenách nejsou obsaženy náklady na dodávku materiálu.</t>
  </si>
  <si>
    <t>Poznámka k souboru cen:
1. V cenách jsou započteny náklady na odstranění kameniva, montáž, ošetření součásti mazivem a úpravu kameniva.
2. V cenách nejsou obsaženy náklady na dodávku materiálu.</t>
  </si>
  <si>
    <t>Poznámka k položce:
v úseku strojního čištění KL km 2,3-4,0           (podle novelizace S3/2)</t>
  </si>
  <si>
    <t>5907015466</t>
  </si>
  <si>
    <t>Ojedinělá výměna kolejnic současně s výměnou pryžové podložky tvar S49, T, 49E1</t>
  </si>
  <si>
    <t>Ojedinělá výměna kolejnic současně s výměnou pryžové podložky tvar S49, T, 49E1.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</si>
  <si>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položce:
ojedinělé vložení kol.vložek po úpravách UT, v případě že styková spára nevyhoví zřízení termitového svaru</t>
  </si>
  <si>
    <t>5907050020</t>
  </si>
  <si>
    <t>Dělení kolejnic řezáním nebo rozbroušením soustavy S49 nebo T</t>
  </si>
  <si>
    <t>Dělení kolejnic řezáním nebo rozbroušením soustavy S49 nebo T. Poznámka: 1. V cenách jsou započteny náklady na manipulaci, podložení, označení a provedení řezu kolejnice.</t>
  </si>
  <si>
    <t>Poznámka k souboru cen:
1. V cenách jsou započteny náklady na manipulaci, podložení, označení a provedení řezu kolejnice.</t>
  </si>
  <si>
    <t>Poznámka k položce:
v místech s kolejnicemi R350HT</t>
  </si>
  <si>
    <t>5907050120</t>
  </si>
  <si>
    <t>Dělení kolejnic kyslíkem soustavy S49 nebo T</t>
  </si>
  <si>
    <t>Dělení kolejnic kyslíkem soustavy S49 nebo T. Poznámka: 1. V cenách jsou započteny náklady na manipulaci, podložení, označení a provedení řezu kolejnice.</t>
  </si>
  <si>
    <t>Poznámka k položce:
v místech s kolejnicemi R260</t>
  </si>
  <si>
    <t>5907010035</t>
  </si>
  <si>
    <t>Výměna LISŮ tvar S49, T, 49E1</t>
  </si>
  <si>
    <t>Výměna LISŮ tvar S49, T, 49E1.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</si>
  <si>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Poznámka k souboru cen: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</si>
  <si>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590805001R1</t>
  </si>
  <si>
    <t>1164090324</t>
  </si>
  <si>
    <t>Výměna upevněn ípružný kroužek a pryžová podložka. Poznámka: 1. V cenách jsou započteny náklady na demontáž, výměnu a montáž, ošetření součástí mazivem a naložení výzisku na dopravní prostředek. 2. V cenách nejsou obsaženy náklady na vrtání pražce a dodávku materiálu.</t>
  </si>
  <si>
    <t>Mezisoučet</t>
  </si>
  <si>
    <t>Odpočty :</t>
  </si>
  <si>
    <t>-Pryžovky_Vossloh_21+Vým_Skl14_a_pryž_21</t>
  </si>
  <si>
    <t>-Vým_ŽS4_a_pryž_21</t>
  </si>
  <si>
    <t>-Vým_Skl14_a_pryž_21</t>
  </si>
  <si>
    <t>5908052010</t>
  </si>
  <si>
    <t>Výměna podložky pryžové pod patu kolejnice</t>
  </si>
  <si>
    <t>444895516</t>
  </si>
  <si>
    <t>Výměna podložky pryžové pod patu kolejnice. Poznámka: 1. V cenách jsou započteny náklady na demontáž upevňovadel, výměnu součásti, montáž upevňovadel a ošetření součástí mazivem. 2. V cenách nejsou obsaženy náklady na dodávku materiálu.</t>
  </si>
  <si>
    <t>Odpočet :</t>
  </si>
  <si>
    <t>Poznámka k položce:
ojedinělá výměna kompletů ŽS4 a výměna kompletů ŽS4 a SKL14 s antikorozní úpravou v přejezdech</t>
  </si>
  <si>
    <t>Komplet_ŽS4_21/2</t>
  </si>
  <si>
    <t>Komplet_ŽS4_antik_21/2</t>
  </si>
  <si>
    <t>5908050050</t>
  </si>
  <si>
    <t>-1586398288</t>
  </si>
  <si>
    <t>Výměna upevnění bezpokladnicového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</si>
  <si>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Komplet_Skl14_ant_21/2</t>
  </si>
  <si>
    <t>5909030020</t>
  </si>
  <si>
    <t>Následná úprava GPK koleje směrové a výškové uspořádání pražce betonové</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</si>
  <si>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</si>
  <si>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 propracování úseku se strojním čištěním kol.lože        " Čištení_KL_21</t>
  </si>
  <si>
    <t>5909032020</t>
  </si>
  <si>
    <t>Přesná úprava GPK koleje směrové a výškové uspořádání pražce betonové</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</si>
  <si>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</si>
  <si>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souboru cen: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</si>
  <si>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položce:
propracování celého úseku 2.TK Trmice-Řehlovice, úsek propracování po strojním čištění je zahrnut v pol.č.15</t>
  </si>
  <si>
    <t>"Mimo oblast čištění KL        "(Čištení_KL_21+(0,686-6,375))*-1</t>
  </si>
  <si>
    <t>5909050010</t>
  </si>
  <si>
    <t>Stabilizace kolejového lože koleje nově zřízeného nebo čistého</t>
  </si>
  <si>
    <t>32</t>
  </si>
  <si>
    <t>Stabilizace kolejového lože koleje nově zřízeného nebo čistého. Poznámka: 1. V cenách jsou započteny náklady na stabilizaci v režimu s řízeným (konstantním) poklesem včetně měření a předání tištěných výstupů.</t>
  </si>
  <si>
    <t>"úsek km 2,3-4,0 v etapě strojního čištění            "Čištení_KL_21</t>
  </si>
  <si>
    <t>5909050020</t>
  </si>
  <si>
    <t>Stabilizace kolejového lože koleje stávajícího</t>
  </si>
  <si>
    <t>34</t>
  </si>
  <si>
    <t>Stabilizace kolejového lože koleje stávajícího. Poznámka: 1. V cenách jsou započteny náklady na stabilizaci v režimu s řízeným (konstantním) poklesem včetně měření a předání tištěných výstupů.</t>
  </si>
  <si>
    <t>Poznámka k položce:
celý úsek 2.TK Trmice-Řehlovice</t>
  </si>
  <si>
    <t>"úsek km 2,3-4,0 v etapě propracování po strojním čištění            "Čištení_KL_21</t>
  </si>
  <si>
    <t>5910020130</t>
  </si>
  <si>
    <t>Svařování kolejnic termitem plný předehřev standardní spára svar jednotlivý tv. S49</t>
  </si>
  <si>
    <t>36</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</si>
  <si>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</si>
  <si>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položce:
kolejnice S49 tuhosti R260</t>
  </si>
  <si>
    <t>5910021120</t>
  </si>
  <si>
    <t>Svařování kolejnic termitem zkrácený předehřev standardní spára svar jednotlivý tv. S49</t>
  </si>
  <si>
    <t>38</t>
  </si>
  <si>
    <t>Svařování kolejnic termitem zkrácený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</si>
  <si>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položce:
kolejnice 49E-1 tuhosti R350HT</t>
  </si>
  <si>
    <t>5910035030</t>
  </si>
  <si>
    <t>Dosažení dovolené upínací teploty v BK prodloužením kolejnicového pásu v koleji tv. S49</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</si>
  <si>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</si>
  <si>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5910040320</t>
  </si>
  <si>
    <t>Umožnění volné dilatace kolejnice demontáž upevňovadel s osazením kluzných podložek rozdělení pražců "d"</t>
  </si>
  <si>
    <t>42</t>
  </si>
  <si>
    <t>Umožnění volné dilatace kolejnice demontáž upevňovadel s osazením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</si>
  <si>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Poznámka k souboru cen:
1. V cenách jsou započteny náklady na uvolnění, demontáž a rovnoměrné prodloužení nebo zkrácení kolejnice, vyznačení značek a vedení dokumentace.
2. V cenách nejsou obsaženy náklady na demontáž kolejnicových spojek.</t>
  </si>
  <si>
    <t>Poznámka k položce:
úprava UT mezi vjezdovými výhybkami do Trmic a do Řehlovic L+P pas</t>
  </si>
  <si>
    <t>5910040420</t>
  </si>
  <si>
    <t>Umožnění volné dilatace kolejnice montáž upevňovadel s odstraněním kluzných podložek rozdělení pražců "d"</t>
  </si>
  <si>
    <t>44</t>
  </si>
  <si>
    <t>Umožnění volné dilatace kolejnice montáž upevňovadel s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</si>
  <si>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5912020110</t>
  </si>
  <si>
    <t>Demontáž návěstidla konce nástupiště</t>
  </si>
  <si>
    <t>46</t>
  </si>
  <si>
    <t>Demontáž návěstidla konce nástupiště. Poznámka: 1. V cenách jsou započteny náklady na demontáž návěstidla a naložení na dopravní prostředek.</t>
  </si>
  <si>
    <t>Poznámka k souboru cen:
1. V cenách jsou započteny náklady na demontáž návěstidla a naložení na dopravní prostředek.</t>
  </si>
  <si>
    <t>Poznámka k položce:
zast.Koštov při odstraňování nástupiště</t>
  </si>
  <si>
    <t>5912035110</t>
  </si>
  <si>
    <t>Montáž návěstidla konce nástupiště</t>
  </si>
  <si>
    <t>48</t>
  </si>
  <si>
    <t>Montáž návěstidla konce nástupiště. Poznámka: 1. V cenách jsou započteny náklady na montáž a upevnění návěstidla. 2. V cenách nejsou obsaženy náklady na dodávku materiálu.</t>
  </si>
  <si>
    <t>Poznámka k souboru cen:
1. V cenách jsou započteny náklady na montáž a upevnění návěstidla.
2. V cenách nejsou obsaženy náklady na dodávku materiálu.</t>
  </si>
  <si>
    <t>Poznámka k položce:
zast.Koštov po montáži nástupiště</t>
  </si>
  <si>
    <t>5912065010</t>
  </si>
  <si>
    <t>Montáž zajišťovací značky samostatné konzolové</t>
  </si>
  <si>
    <t>50</t>
  </si>
  <si>
    <t>Montáž zajišťovací značky samostatné konzolové. Poznámka: 1. V cenách jsou započteny náklady na montáž součástí značky včetně zemních prací a úpravy terénu. 2. V cenách nejsou obsaženy náklady na dodávku materiálu.</t>
  </si>
  <si>
    <t>Poznámka k souboru cen:
1. V cenách jsou započteny náklady na montáž součástí značky včetně zemních prací a úpravy terénu.
2. V cenách nejsou obsaženy náklady na dodávku materiálu.</t>
  </si>
  <si>
    <t>Poznámka k položce:
na stožáry TV, v celém úseku 2.TK Trmice-Řehlovice</t>
  </si>
  <si>
    <t>5913060020</t>
  </si>
  <si>
    <t>Demontáž dílů betonové přejezdové konstrukce vnitřního panelu</t>
  </si>
  <si>
    <t>52</t>
  </si>
  <si>
    <t>Demontáž dílů betonové přejezdové konstrukce vnitřního panelu. Poznámka: 1. V cenách jsou započteny náklady na demontáž konstrukce a naložení na dopravní prostředek.</t>
  </si>
  <si>
    <t>Poznámka k souboru cen:
1. V cenách jsou započteny náklady na demontáž konstrukce a naložení na dopravní prostředek.</t>
  </si>
  <si>
    <t>Poznámka k položce:
P2076 = 6 x panely UNIS           P2077 = 6 x panely UNIS       P2078 = 2 x panely ŽP1   P2079 = 6 x panely UNIS</t>
  </si>
  <si>
    <t>5913060010</t>
  </si>
  <si>
    <t>Demontáž dílů betonové přejezdové konstrukce vnějšího panelu</t>
  </si>
  <si>
    <t>54</t>
  </si>
  <si>
    <t>Demontáž dílů betonové přejezdové konstrukce vnějšího panelu. Poznámka: 1. V cenách jsou započteny náklady na demontáž konstrukce a naložení na dopravní prostředek.</t>
  </si>
  <si>
    <t>Poznámka k položce:
přejezd P2078 = 4 x panely ŽP2</t>
  </si>
  <si>
    <t>5913065010</t>
  </si>
  <si>
    <t>Montáž dílů betonové přejezdové konstrukce v koleji vnějšího panelu</t>
  </si>
  <si>
    <t>56</t>
  </si>
  <si>
    <t>Montáž dílů betonové přejezdové konstrukce v koleji vnějšího panelu. Poznámka: 1. V cenách jsou započteny náklady na montáž dílů. 2. V cenách nejsou obsaženy náklady na dodávku materiálu.</t>
  </si>
  <si>
    <t>Poznámka k souboru cen:
1. V cenách jsou započteny náklady na montáž dílů.
2. V cenách nejsou obsaženy náklady na dodávku materiálu.</t>
  </si>
  <si>
    <t>31</t>
  </si>
  <si>
    <t>5913065020</t>
  </si>
  <si>
    <t>Montáž dílů betonové přejezdové konstrukce v koleji vnitřního panelu</t>
  </si>
  <si>
    <t>58</t>
  </si>
  <si>
    <t>Montáž dílů betonové přejezdové konstrukce v koleji vnitřního panelu. Poznámka: 1. V cenách jsou započteny náklady na montáž dílů. 2. V cenách nejsou obsaženy náklady na dodávku materiálu.</t>
  </si>
  <si>
    <t>5913255030</t>
  </si>
  <si>
    <t>Zřízení konstrukce vozovky asfaltobetonové s podkladní, ložní a obrusnou vrstvou tloušťky do 15 cm</t>
  </si>
  <si>
    <t>60</t>
  </si>
  <si>
    <t>Zřízení konstrukce vozovky asfaltobetonové s podkladní, ložní a obrusnou vrstvou tloušťky do 15 cm. Poznámka: 1. V cenách jsou započteny náklady na zřízení vozovky s živičným na podkladu ze stmelených vrstev a na manipulaci. 2. V cenách nejsou obsaženy náklady na dodávku materiálu.</t>
  </si>
  <si>
    <t>Poznámka k souboru cen:
1. V cenách jsou započteny náklady na zřízení vozovky s živičným na podkladu ze stmelených vrstev a na manipulaci.
2. V cenách nejsou obsaženy náklady na dodávku materiálu.</t>
  </si>
  <si>
    <t>Poznámka k položce:
pruhy vně a mezi kolejemi v přejezdech P2076, P2077 a  P2079 a v oblasti mezi štěrbinovým žlabem a okrajem P2076</t>
  </si>
  <si>
    <t>33</t>
  </si>
  <si>
    <t>5913235020</t>
  </si>
  <si>
    <t>Dělení AB komunikace řezáním hloubky do 20 cm</t>
  </si>
  <si>
    <t>Dělení AB komunikace řezáním hloubky do 20 cm. Poznámka: 1. V cenách jsou započteny náklady na provedení úkolu.</t>
  </si>
  <si>
    <t>Poznámka k souboru cen:
1. V cenách jsou započteny náklady na provedení úkolu.</t>
  </si>
  <si>
    <t>Poznámka k položce:
pruhy vně a mezi kolejemi v přejezdech P2076,P2077 a  P2079 pro průjezd mechanizace a část mezi zřizovaným štěrbinovým žlabem a P2076 a rýha pro zřízení štěrbinového žlabu</t>
  </si>
  <si>
    <t>5913240020</t>
  </si>
  <si>
    <t>Odstranění AB komunikace odtěžením nebo frézováním hloubky do 20 cm</t>
  </si>
  <si>
    <t>64</t>
  </si>
  <si>
    <t>Odstranění AB komunikace odtěžením nebo frézováním hloubky do 20 cm. Poznámka: 1. V cenách jsou započteny náklady na odtěžení nebo frézování a naložení výzisku na dopravní prostředek.</t>
  </si>
  <si>
    <t>Poznámka k souboru cen:
1. V cenách jsou započteny náklady na odtěžení nebo frézování a naložení výzisku na dopravní prostředek.</t>
  </si>
  <si>
    <t>35</t>
  </si>
  <si>
    <t>5914020020</t>
  </si>
  <si>
    <t>Čištění otevřených odvodňovacích zařízení strojně příkop nezpevněný</t>
  </si>
  <si>
    <t>66</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</si>
  <si>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</si>
  <si>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Poznámka k souboru cen:
1. V cenách jsou započteny náklady na odtěžení nánosu a nečistot, rozprostření výzisku na terén nebo naložení na dopravní prostředek.
2. V cenách nejsou obsaženy náklady na dopravu a skládkovné.</t>
  </si>
  <si>
    <t>Poznámka k položce:
pravostranný příkop vně 2.TK v úseku strojního čištění km 2,3-4,0</t>
  </si>
  <si>
    <t>5914035520</t>
  </si>
  <si>
    <t>Zřízení otevřených odvodňovacích zařízení silničního žlabu štěrbinový</t>
  </si>
  <si>
    <t>68</t>
  </si>
  <si>
    <t>Zřízení otevřených odvodňovacích zařízení silničního žlabu štěrbinový.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</si>
  <si>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Poznámka k souboru cen: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</si>
  <si>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Poznámka k položce:
2x dl.4m a 1x čistící dl.1m</t>
  </si>
  <si>
    <t>37</t>
  </si>
  <si>
    <t>7497351560</t>
  </si>
  <si>
    <t>Montáž přímého ukolejnění na elektrizovaných tratích nebo v kolejových obvodech</t>
  </si>
  <si>
    <t>70</t>
  </si>
  <si>
    <t>7497371660</t>
  </si>
  <si>
    <t>Demontáže zařízení trakčního vedení svodu propojení nebo ukolejnění na elektrizovaných tratích nebo v kolejových obvodech</t>
  </si>
  <si>
    <t>72</t>
  </si>
  <si>
    <t>Demontáže zařízení trakčního vedení svodu propojení nebo ukolejnění na elektrizovaných tratích nebo v kolejových obvodech - demontáž stávajícího zařízení se všemi pomocnými doplňujícími úpravami</t>
  </si>
  <si>
    <t>39</t>
  </si>
  <si>
    <t>5914040110</t>
  </si>
  <si>
    <t>Čištění krytých odvodňovacích zařízení propláchnutím potrubí trativodu</t>
  </si>
  <si>
    <t>74</t>
  </si>
  <si>
    <t>Čištění krytých odvodňovacích zařízení propláchnutím potrubí trativodu. Poznámka: 1. V cenách jsou započteny náklady na pročištění nebo propláchnutí, odstranění usazenin a naložení výzisku na dopravní prostředek. 2. V cenách nejsou obsaženy náklady na dopravu výzisku a skládkovné.</t>
  </si>
  <si>
    <t>Poznámka k souboru cen:
1. V cenách jsou započteny náklady na pročištění nebo propláchnutí, odstranění usazenin a naložení výzisku na dopravní prostředek.
2. V cenách nejsou obsaženy náklady na dopravu výzisku a skládkovné.</t>
  </si>
  <si>
    <t>Poznámka k položce:
vyčištění trubního potrubí pod silniční komunikací u měnírny Koštov a pod vozovkou u P2076</t>
  </si>
  <si>
    <t>5914055010</t>
  </si>
  <si>
    <t>Zřízení krytých odvodňovacích zařízení potrubí trativodu</t>
  </si>
  <si>
    <t>76</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</si>
  <si>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</si>
  <si>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Poznámka k souboru cen: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</si>
  <si>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Poznámka k položce:
zřízení trativodu mezi P2078 a koncem nástupiště</t>
  </si>
  <si>
    <t>41</t>
  </si>
  <si>
    <t>5914055020</t>
  </si>
  <si>
    <t>Zřízení krytých odvodňovacích zařízení šachty trativodu</t>
  </si>
  <si>
    <t>78</t>
  </si>
  <si>
    <t>Zřízení krytých odvodňovacích zařízení šachty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</si>
  <si>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Poznámka k položce:
zřízení trativodních šachet mezi P2078 a koncem nástupiště - 1ks vrcholová, 3ks průchozí, 1ks výchozí do otevřeného příkopu</t>
  </si>
  <si>
    <t>5914120050</t>
  </si>
  <si>
    <t>Demontáž nástupiště úrovňového Sudop K (KD,KS) 145</t>
  </si>
  <si>
    <t>80</t>
  </si>
  <si>
    <t>Demontáž nástupiště úrovňového Sudop K (KD,KS) 145. Poznámka: 1. V cenách jsou započteny náklady na snesení dílů i zásypu a jejich uložení na plochu nebo naložení na dopravní prostředek a uložení na úložišti.</t>
  </si>
  <si>
    <t>Poznámka k souboru cen:
1. V cenách jsou započteny náklady na snesení dílů i zásypu a jejich uložení na plochu nebo naložení na dopravní prostředek a uložení na úložišti.</t>
  </si>
  <si>
    <t>Poznámka k položce:
demontáž nástupiště Koštov pro zřízení trativodu a pro průjezd SČP</t>
  </si>
  <si>
    <t>43</t>
  </si>
  <si>
    <t>5914130050</t>
  </si>
  <si>
    <t>Montáž nástupiště úrovňového Sudop K (KD,KS) 145</t>
  </si>
  <si>
    <t>82</t>
  </si>
  <si>
    <t>Montáž nástupiště úrovňového Sudop K (KD,KS) 145. Poznámka: 1. V cenách jsou započteny náklady na úpravu terénu, montáž a zásyp podle vzorového listu. 2. V cenách nejsou obsaženy náklady na dodávku materiálu.</t>
  </si>
  <si>
    <t>Poznámka k souboru cen:
1. V cenách jsou započteny náklady na úpravu terénu, montáž a zásyp podle vzorového listu.
2. V cenách nejsou obsaženy náklady na dodávku materiálu.</t>
  </si>
  <si>
    <t>Poznámka k položce:
montáž nástupiště Koštov po zřízení trativodu a průjezdu SČP</t>
  </si>
  <si>
    <t>5915005010</t>
  </si>
  <si>
    <t>Hloubení rýh nebo jam ručně na železničním spodku v hornině třídy těžitelnosti I skupiny 1</t>
  </si>
  <si>
    <t>84</t>
  </si>
  <si>
    <t>Hloubení rýh nebo jam ručně na železničním spodku v hornině třídy těžitelnosti I skupiny 1. Poznámka: 1. V cenách jsou započteny náklady na hloubení a uložení výzisku na terén nebo naložení na dopravní prostředek a uložení na úložišti.</t>
  </si>
  <si>
    <t>Poznámka k souboru cen:
1. V cenách jsou započteny náklady na hloubení a uložení výzisku na terén nebo naložení na dopravní prostředek a uložení na úložišti.</t>
  </si>
  <si>
    <t>Poznámka k položce:
sondy pro zjištění polohy kabelových sítí</t>
  </si>
  <si>
    <t>45</t>
  </si>
  <si>
    <t>5915005030</t>
  </si>
  <si>
    <t>Hloubení rýh nebo jam ručně na železničním spodku v hornině třídy těžitelnosti I skupiny 3</t>
  </si>
  <si>
    <t>86</t>
  </si>
  <si>
    <t>Hloubení rýh nebo jam ručně na železničním spodku v hornině třídy těžitelnosti I skupiny 3. Poznámka: 1. V cenách jsou započteny náklady na hloubení a uložení výzisku na terén nebo naložení na dopravní prostředek a uložení na úložišti.</t>
  </si>
  <si>
    <t>Poznámka k položce:
přeložení kabelových sítí                                        *položka se použije pouze v případě nutnosti překládky kabelů</t>
  </si>
  <si>
    <t>5915007010</t>
  </si>
  <si>
    <t>Zásyp jam nebo rýh sypaninou na železničním spodku bez zhutnění</t>
  </si>
  <si>
    <t>88</t>
  </si>
  <si>
    <t>Zásyp jam nebo rýh sypaninou na železničním spodku bez zhutnění. Poznámka: 1. Ceny zásypu jam a rýh se zhutněním jsou určeny pro jakoukoliv míru zhutnění.</t>
  </si>
  <si>
    <t>Poznámka k souboru cen:
1. Ceny zásypu jam a rýh se zhutněním jsou určeny pro jakoukoliv míru zhutnění.</t>
  </si>
  <si>
    <t>47</t>
  </si>
  <si>
    <t>5915005040</t>
  </si>
  <si>
    <t>Hloubení rýh nebo jam ručně na železničním spodku v hornině třídy těžitelnosti II skupiny 4</t>
  </si>
  <si>
    <t>90</t>
  </si>
  <si>
    <t>Hloubení rýh nebo jam ručně na železničním spodku v hornině třídy těžitelnosti II skupiny 4. Poznámka: 1. V cenách jsou započteny náklady na hloubení a uložení výzisku na terén nebo naložení na dopravní prostředek a uložení na úložišti.</t>
  </si>
  <si>
    <t>Poznámka k položce:
pro zřízení trativodu</t>
  </si>
  <si>
    <t>"Trativod               "130</t>
  </si>
  <si>
    <t>5915010020</t>
  </si>
  <si>
    <t>Těžení zeminy nebo horniny železničního spodku v hornině třídy těžitelnosti I skupiny 2</t>
  </si>
  <si>
    <t>92</t>
  </si>
  <si>
    <t>Těžení zeminy nebo horniny železničního spodku v hornině třídy těžitelnosti I skupiny 2. Poznámka: 1. V cenách jsou započteny náklady na těžení a uložení výzisku na terén nebo naložení na dopravní prostředek a uložení na úložišti.</t>
  </si>
  <si>
    <t>Poznámka k souboru cen:
1. V cenách jsou započteny náklady na těžení a uložení výzisku na terén nebo naložení na dopravní prostředek a uložení na úložišti.</t>
  </si>
  <si>
    <t>Poznámka k položce:
odtěžení materiálu z příkopu u P2076</t>
  </si>
  <si>
    <t>49</t>
  </si>
  <si>
    <t>5915030010</t>
  </si>
  <si>
    <t>Bourání drobných staveb železničního spodku zarážedel</t>
  </si>
  <si>
    <t>94</t>
  </si>
  <si>
    <t>Bourání drobných staveb železničního spodku zarážedel. Poznámka: 1. V cenách jsou započteny náklady na vybourání zdiva, uložení na terén, naložení na dopravní prostředek a uložení na skládce. 2. V cenách nejsou obsaženy náklady na dopravu a skládkovné.</t>
  </si>
  <si>
    <t>Poznámka k souboru cen:
1. V cenách jsou započteny náklady na vybourání zdiva, uložení na terén, naložení na dopravní prostředek a uložení na skládce.
2. V cenách nejsou obsaženy náklady na dopravu a skládkovné.</t>
  </si>
  <si>
    <t>Poznámka k položce:
vybourání starého základu TS v příkopu u P2076</t>
  </si>
  <si>
    <t>5917025120</t>
  </si>
  <si>
    <t>Absorbér hluku demontáž odstraněním spon</t>
  </si>
  <si>
    <t>96</t>
  </si>
  <si>
    <t>Absorbér hluku demontáž odstraněním spon. Poznámka: 1. V cenách jsou započteny náklady na oboustranné osazení a naložení odpadu na dopravní prostředek. 2. V cenách nejsou obsaženy náklady na dodávku materiálu.</t>
  </si>
  <si>
    <t>Poznámka k souboru cen:
1. V cenách jsou započteny náklady na oboustranné osazení a naložení odpadu na dopravní prostředek.
2. V cenách nejsou obsaženy náklady na dodávku materiálu.</t>
  </si>
  <si>
    <t>Poznámka k položce:
absorbéry hluku v Koštově</t>
  </si>
  <si>
    <t>51</t>
  </si>
  <si>
    <t>5917025220</t>
  </si>
  <si>
    <t>Absorbér hluku montáž sponami</t>
  </si>
  <si>
    <t>98</t>
  </si>
  <si>
    <t>Absorbér hluku montáž sponami. Poznámka: 1. V cenách jsou započteny náklady na oboustranné osazení a naložení odpadu na dopravní prostředek. 2. V cenách nejsou obsaženy náklady na dodávku materiálu.</t>
  </si>
  <si>
    <t>Štěrk_32L63_21*1,7</t>
  </si>
  <si>
    <t>53</t>
  </si>
  <si>
    <t>5955101020</t>
  </si>
  <si>
    <t>Kamenivo drcené štěrkodrť frakce 0/32</t>
  </si>
  <si>
    <t>102</t>
  </si>
  <si>
    <t>(Trativod_21 -3,142*0,25*0,25/4*130) *2,5</t>
  </si>
  <si>
    <t>5957201010</t>
  </si>
  <si>
    <t>NEOCEŇOVAT! Kolejnice užité tv. S49</t>
  </si>
  <si>
    <t>104</t>
  </si>
  <si>
    <t>Poznámka k položce:
NEOCEŇOVAT! Materiál dodá zadavatel ze svých zásob</t>
  </si>
  <si>
    <t>55</t>
  </si>
  <si>
    <t>5957110040</t>
  </si>
  <si>
    <t>NEOCEŇOVAT! Kolejnice tv. 49 E 1, třídy R350HT</t>
  </si>
  <si>
    <t>106</t>
  </si>
  <si>
    <t>5957134080</t>
  </si>
  <si>
    <t>Lepený izolovaný styk tv. S49 s tepelně zpracovanou hlavou délky 5,00 m</t>
  </si>
  <si>
    <t>108</t>
  </si>
  <si>
    <t>57</t>
  </si>
  <si>
    <t>5957137070</t>
  </si>
  <si>
    <t>Lepený izolovaný styk tv. S49 z kolejnic vyšší jakosti délky 4,80 m</t>
  </si>
  <si>
    <t>110</t>
  </si>
  <si>
    <t>5958128010</t>
  </si>
  <si>
    <t>112</t>
  </si>
  <si>
    <t>5958125010</t>
  </si>
  <si>
    <t>114</t>
  </si>
  <si>
    <t>Poznámka k položce:
do přejezdů P2076, P2077 a P2079</t>
  </si>
  <si>
    <t>5958125000</t>
  </si>
  <si>
    <t>116</t>
  </si>
  <si>
    <t>Poznámka k položce:
do přejezdu P2078</t>
  </si>
  <si>
    <t>61</t>
  </si>
  <si>
    <t>5958134040</t>
  </si>
  <si>
    <t>Součásti upevňovací kroužek pružný dvojitý Fe 6</t>
  </si>
  <si>
    <t>118</t>
  </si>
  <si>
    <t>Pryžovky_kroužky_21*2</t>
  </si>
  <si>
    <t>5958134041</t>
  </si>
  <si>
    <t>Součásti upevňovací šroub svěrkový T5</t>
  </si>
  <si>
    <t>120</t>
  </si>
  <si>
    <t>Poznámka k položce:
do pražcových kotev</t>
  </si>
  <si>
    <t>63</t>
  </si>
  <si>
    <t>5958134120</t>
  </si>
  <si>
    <t>Součásti upevňovací matice M24 samojistná</t>
  </si>
  <si>
    <t>122</t>
  </si>
  <si>
    <t>5958158005</t>
  </si>
  <si>
    <t>124</t>
  </si>
  <si>
    <t>" Na všech svěrkových kompletech v úseku                 "(Čištení_KL_21+GPK_mimo_SČ_21)*1640*2+0,08</t>
  </si>
  <si>
    <t>"WS7 149x152x7 (Vossloh)                                                   "-Pryžovky_Vossloh_21</t>
  </si>
  <si>
    <t>"Pryžovky R65                                                                            "-Pryžovky_R65_21</t>
  </si>
  <si>
    <t>65</t>
  </si>
  <si>
    <t>5958158020</t>
  </si>
  <si>
    <t>126</t>
  </si>
  <si>
    <t>"do přech.kolejnic před vjezdovými výhybkami"100</t>
  </si>
  <si>
    <t>5958158025</t>
  </si>
  <si>
    <t>128</t>
  </si>
  <si>
    <t>"pro úsek na pražcích B91  "500</t>
  </si>
  <si>
    <t>67</t>
  </si>
  <si>
    <t>5963146010</t>
  </si>
  <si>
    <t>Asfaltový beton ACL 16S 50/70 hrubozrnný-ložní vrstva</t>
  </si>
  <si>
    <t>5963152000</t>
  </si>
  <si>
    <t>Asfaltová zálivka pro trhliny a spáry</t>
  </si>
  <si>
    <t>kg</t>
  </si>
  <si>
    <t>132</t>
  </si>
  <si>
    <t>69</t>
  </si>
  <si>
    <t>5964103035</t>
  </si>
  <si>
    <t>Drenážní plastové díly trubka s částečnou perforací DN 250 mm</t>
  </si>
  <si>
    <t>134</t>
  </si>
  <si>
    <t>5964103120</t>
  </si>
  <si>
    <t>Drenážní plastové díly šachta průchozí DN 400/250  1 vtok/1 odtok DN 250 mm</t>
  </si>
  <si>
    <t>136</t>
  </si>
  <si>
    <t>71</t>
  </si>
  <si>
    <t>138</t>
  </si>
  <si>
    <t>Poznámka k položce:
šachta vrcholová</t>
  </si>
  <si>
    <t>5964104150</t>
  </si>
  <si>
    <t>Kanalizační díly plastové Krycí víko šachty plastové pochůzné</t>
  </si>
  <si>
    <t>140</t>
  </si>
  <si>
    <t>Poznámka k položce:
poklopy na trativodní šachty</t>
  </si>
  <si>
    <t>73</t>
  </si>
  <si>
    <t>5964104185</t>
  </si>
  <si>
    <t>Kanalizační díly plastové Záslepka potrubí DN 250</t>
  </si>
  <si>
    <t>142</t>
  </si>
  <si>
    <t>Poznámka k položce:
pro vrcholovou šachtu</t>
  </si>
  <si>
    <t>5964123010</t>
  </si>
  <si>
    <t>Odvodňovací žlab s mříží a vývodem</t>
  </si>
  <si>
    <t>146</t>
  </si>
  <si>
    <t>Poznámka k položce:
štěrbinový žlab z dílů 2x dl.4m a čisticí 1x dl.1m</t>
  </si>
  <si>
    <t>75</t>
  </si>
  <si>
    <t>5964133020</t>
  </si>
  <si>
    <t>Geotextilie drenážní</t>
  </si>
  <si>
    <t>148</t>
  </si>
  <si>
    <t>5964161025</t>
  </si>
  <si>
    <t>Beton lehce zhutnitelný C 25/30;XC2 vyhovuje i XC1 F5 2 410 2 916</t>
  </si>
  <si>
    <t>150</t>
  </si>
  <si>
    <t>77</t>
  </si>
  <si>
    <t>5962119020</t>
  </si>
  <si>
    <t>Zajištění PPK štítek konzolové a hřebové značky</t>
  </si>
  <si>
    <t>152</t>
  </si>
  <si>
    <t>5962119010</t>
  </si>
  <si>
    <t>Zajištění PPK konzolová značka</t>
  </si>
  <si>
    <t>154</t>
  </si>
  <si>
    <t>79</t>
  </si>
  <si>
    <t>5964104180</t>
  </si>
  <si>
    <t>Kanalizační díly plastové Prodlužovací trubka šachty DN 400</t>
  </si>
  <si>
    <t>Sborník UOŽI 01 2021</t>
  </si>
  <si>
    <t>144</t>
  </si>
  <si>
    <t>Poznámka k položce:
nástavce nad terén pro vrcholovou a výtokovou šachtu</t>
  </si>
  <si>
    <t>291206161</t>
  </si>
  <si>
    <t>"odvoz pryžovek na skládku"1</t>
  </si>
  <si>
    <t>81</t>
  </si>
  <si>
    <t>549448790</t>
  </si>
  <si>
    <t>Poznámka k položce:
odvoz odpadu z KL, příkopů, stezek a trativodu ze 2.TK a odvoz odpadu z čištění KL a sezek z výhybek na skládku</t>
  </si>
  <si>
    <t>" doprava štěrku pro kol.lože, pro pražcové podloží a pro trativod                   "Štěrk_32L63_21*1,7</t>
  </si>
  <si>
    <t>" doprava štěrku pro kol.lože, pro pražcové podloží a pro trativod                   "(Trativod_21 -3,142*0,25*0,25/4*130) *2,5</t>
  </si>
  <si>
    <t>1316556276</t>
  </si>
  <si>
    <t>Poznámka k položce:
naložení odpadu z KL, příkopů, stezek a trativodu ze 2.TK na mezideponii</t>
  </si>
  <si>
    <t>83</t>
  </si>
  <si>
    <t>-536896887</t>
  </si>
  <si>
    <t>"stezky                                             "1700*0,15*1,7</t>
  </si>
  <si>
    <t>"odpad z čištění KL                       " Štěrk_32L63_21*1,7</t>
  </si>
  <si>
    <t>"Čištění příkopů                            "1700*1,7</t>
  </si>
  <si>
    <t>" výkop pro trativod                    "(Trativod_21 -3,142*0,25*0,25/4*130) *1,7</t>
  </si>
  <si>
    <t>Zemina_odpad_21</t>
  </si>
  <si>
    <t>"živičné kry                                            "34,090</t>
  </si>
  <si>
    <t>Živice_odpad_21</t>
  </si>
  <si>
    <t>1029315060</t>
  </si>
  <si>
    <t>Poznámka k položce:
odpad pryžovky a PE podložky</t>
  </si>
  <si>
    <t>Pryžovky_S49_21*0,00018</t>
  </si>
  <si>
    <t>Pryžovky_R65_21*0,00021</t>
  </si>
  <si>
    <t>Pryžovky_Vossloh_21*0,00015</t>
  </si>
  <si>
    <t>85</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</si>
  <si>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</si>
  <si>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</si>
  <si>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-54439888</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</si>
  <si>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</si>
  <si>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doprava užitých kolejnic z TO Bílina na stavbu, doprava vyjmutých kolejnicových vložek, LIS, kroužků a kompletů (šrot) ze stavby na TO Bílina, doprava LIS ze zásob zhotovitele na stavbu</t>
  </si>
  <si>
    <t>"naložení  na TO Bílina a  vyjmutých kolejnicových vložek, LIS, kompletů a kroužků na stavbě, dřev. pražců "38,260</t>
  </si>
  <si>
    <t>"vybouraný betonový základ TS    "5</t>
  </si>
  <si>
    <t>9902900200</t>
  </si>
  <si>
    <t>Naložení objemnějšího kusového materiálu, vybouraných hmot</t>
  </si>
  <si>
    <t>1235639256</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</si>
  <si>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</si>
  <si>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položce:
naložení kolejnicových vložek na TO Bílina a naložení vyjmutých kolejnicových vložek, LIS, kompletů a kroužků na stavbě, naložení nových dřev. pražců a LIS na skladu zhotovitele</t>
  </si>
  <si>
    <t>87</t>
  </si>
  <si>
    <t>9909000500</t>
  </si>
  <si>
    <t>Poplatek uložení odpadu betonových prefabrikátů</t>
  </si>
  <si>
    <t>1375465746</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</si>
  <si>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</si>
  <si>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Odpad_beton_21</t>
  </si>
  <si>
    <t>Č22 - 5. SK žst. Řehlovice</t>
  </si>
  <si>
    <t>km 7,325 - 6,964 oboustraně</t>
  </si>
  <si>
    <t>361*2</t>
  </si>
  <si>
    <t>-1209822484</t>
  </si>
  <si>
    <t>km 6,922 - 6,772 oboustraně</t>
  </si>
  <si>
    <t>150*2</t>
  </si>
  <si>
    <t>km 6,772 - 6,713 oboustraně</t>
  </si>
  <si>
    <t>59*2</t>
  </si>
  <si>
    <t>km 7,325 - 6,717 námezníky</t>
  </si>
  <si>
    <t>608*2</t>
  </si>
  <si>
    <t>5905030120</t>
  </si>
  <si>
    <t>Ojedinělá výměna KL včetně lavičky pod ložnou plochou pražce lože zapuštěné</t>
  </si>
  <si>
    <t>2115079</t>
  </si>
  <si>
    <t>Ojedinělá výměna KL včetně lavičky pod ložnou plochou pražce lože zapuštěné. Poznámka: 1. V cenách jsou započteny náklady na ruční rozkopání, odstranění materiálu KL a uložení výzisku na terén nebo naložení na dopravní prostředek, přehození nového kameniva, úprava KL do profilu a případné snížení pod patou kolejnice. U výměny KL včetně lavičky jsou v ceně započteny náklady na případné uvolnění, posun a dotažení pražce. 2. V cenách nejsou obsaženy náklady na podbití pražce, dodávku a doplnění kameniva.</t>
  </si>
  <si>
    <t>Poznámka k souboru cen:
1. V cenách jsou započteny náklady na ruční rozkopání, odstranění materiálu KL a uložení výzisku na terén nebo naložení na dopravní prostředek, přehození nového kameniva, úprava KL do profilu a případné snížení pod patou kolejnice. U výměny KL včetně lavičky jsou v ceně započteny náklady na případné uvolnění, posun a dotažení pražce.
2. V cenách nejsou obsaženy náklady na podbití pražce, dodávku a doplnění kameniva.</t>
  </si>
  <si>
    <t>KV9</t>
  </si>
  <si>
    <t>7*1,617</t>
  </si>
  <si>
    <t>5905050015</t>
  </si>
  <si>
    <t>Souvislá výměna KL se snesením KR koleje pražce dřevěné</t>
  </si>
  <si>
    <t>-1859625718</t>
  </si>
  <si>
    <t>Souvislá výměna KL se snesením KR koleje pražce dřevěné.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</si>
  <si>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km 7,345 - 6,964</t>
  </si>
  <si>
    <t>0,381</t>
  </si>
  <si>
    <t>km 6,922 - 6,772</t>
  </si>
  <si>
    <t>0,150</t>
  </si>
  <si>
    <t>km 6,713 - 6,697 KV7</t>
  </si>
  <si>
    <t>0,016</t>
  </si>
  <si>
    <t>5905050055</t>
  </si>
  <si>
    <t>Souvislá výměna KL se snesením KR koleje pražce betonové</t>
  </si>
  <si>
    <t>1034136939</t>
  </si>
  <si>
    <t>Souvislá výměna KL se snesením KR koleje pražce betonové.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</si>
  <si>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km 6,772 - 6,713</t>
  </si>
  <si>
    <t>0,059</t>
  </si>
  <si>
    <t>939418323</t>
  </si>
  <si>
    <t>SB6 (300 mm)</t>
  </si>
  <si>
    <t>(381+150+59+16)*1,656</t>
  </si>
  <si>
    <t>předpoklad 25% z recyklace</t>
  </si>
  <si>
    <t>zbytek nový matriál</t>
  </si>
  <si>
    <t>5906030030</t>
  </si>
  <si>
    <t>Ojedinělá výměna pražce současně s výměnou nebo čištěním KL pražec dřevěný výhybkový délky do 3 m</t>
  </si>
  <si>
    <t>-1966631615</t>
  </si>
  <si>
    <t>Ojedinělá výměna pražce současně s výměnou nebo čištěním KL pražec dřevěný výhybkový délky do 3 m.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</si>
  <si>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Poznámka k souboru cen: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</si>
  <si>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KV9 vystrojení na UIC</t>
  </si>
  <si>
    <t>5906130335</t>
  </si>
  <si>
    <t>Montáž kolejového roštu v ose koleje pražce betonové vystrojené tvar R65</t>
  </si>
  <si>
    <t>-1715283176</t>
  </si>
  <si>
    <t>Montáž kolejového roštu v ose koleje pražce betonové vystrojené tvar R65. Poznámka: 1. V cenách jsou započteny náklady na manipulaci a montáž KR, u pražců dřevěných nevystrojených i na vrtání pražců. 2. V cenách nejsou obsaženy náklady na dodávku materiálu.</t>
  </si>
  <si>
    <t>Poznámka k souboru cen:
1. V cenách jsou započteny náklady na manipulaci a montáž KR, u pražců dřevěných nevystrojených i na vrtání pražců.
2. V cenách nejsou obsaženy náklady na dodávku materiálu.</t>
  </si>
  <si>
    <t>odečet 11m kalhoty v.č. 7</t>
  </si>
  <si>
    <t>-0,011</t>
  </si>
  <si>
    <t>5906135025</t>
  </si>
  <si>
    <t>Demontáž kolejového roštu koleje na úložišti pražce dřevěné tvar R65</t>
  </si>
  <si>
    <t>560234035</t>
  </si>
  <si>
    <t>Demontáž kolejového roštu koleje na úložišti pražce dřevěné tvar R65. Poznámka: 1. V cenách jsou započteny náklady na demontáž a rozebrání kolejového roštu do součástí, manipulaci, naložení výzisku na dopravní prostředek a uložení na úložišti. 2. V cenách nejsou obsaženy náklady na dopravu a vytřídění.</t>
  </si>
  <si>
    <t>Poznámka k souboru cen:
1. V cenách jsou započteny náklady na demontáž a rozebrání kolejového roštu do součástí, manipulaci, naložení výzisku na dopravní prostředek a uložení na úložišti.
2. V cenách nejsou obsaženy náklady na dopravu a vytřídění.</t>
  </si>
  <si>
    <t>5906135145</t>
  </si>
  <si>
    <t>Demontáž kolejového roštu koleje na úložišti pražce betonové tvar R65</t>
  </si>
  <si>
    <t>-1117947908</t>
  </si>
  <si>
    <t>Demontáž kolejového roštu koleje na úložišti pražce betonové tvar R65. Poznámka: 1. V cenách jsou započteny náklady na demontáž a rozebrání kolejového roštu do součástí, manipulaci, naložení výzisku na dopravní prostředek a uložení na úložišti. 2. V cenách nejsou obsaženy náklady na dopravu a vytřídění.</t>
  </si>
  <si>
    <t>5907010025</t>
  </si>
  <si>
    <t>Výměna LISŮ tvar R65</t>
  </si>
  <si>
    <t>-628499035</t>
  </si>
  <si>
    <t>Výměna LISŮ tvar R65.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</si>
  <si>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L5</t>
  </si>
  <si>
    <t>2*4,0</t>
  </si>
  <si>
    <t>5907040011</t>
  </si>
  <si>
    <t>Posun kolejnic před svařováním tvar kolejnic UIC60, 60E2, R65</t>
  </si>
  <si>
    <t>394583362</t>
  </si>
  <si>
    <t>Posun kolejnic před svařováním tvar kolejnic UIC60, 60E2, R65. Poznámka: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</si>
  <si>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Poznámka k souboru cen: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</si>
  <si>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(381+150+59+16)*2</t>
  </si>
  <si>
    <t>5907050110</t>
  </si>
  <si>
    <t>Dělení kolejnic kyslíkem soustavy UIC60 nebo R65</t>
  </si>
  <si>
    <t>-1460304301</t>
  </si>
  <si>
    <t>Dělení kolejnic kyslíkem soustavy UIC60 nebo R65. Poznámka: 1. V cenách jsou započteny náklady na manipulaci, podložení, označení a provedení řezu kolejnice.</t>
  </si>
  <si>
    <t>-1423284380</t>
  </si>
  <si>
    <t>km 6,964 - 6,922 ( pozn. : zbytek je obsažen v položce na výměnu KL )</t>
  </si>
  <si>
    <t>0,042</t>
  </si>
  <si>
    <t>etapa proprac.</t>
  </si>
  <si>
    <t>km 7,345 - 6,697</t>
  </si>
  <si>
    <t>0,648</t>
  </si>
  <si>
    <t>233167888</t>
  </si>
  <si>
    <t>km 7,345 - 6,697 eatapa proprac.</t>
  </si>
  <si>
    <t>-1665115502</t>
  </si>
  <si>
    <t>423092590</t>
  </si>
  <si>
    <t>5910035020</t>
  </si>
  <si>
    <t>Dosažení dovolené upínací teploty v BK prodloužením kolejnicového pásu v koleji tv. R65</t>
  </si>
  <si>
    <t>1064252107</t>
  </si>
  <si>
    <t>Dosažení dovolené upínací teploty v BK prodloužením kolejnicového pásu v koleji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</si>
  <si>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5910040230</t>
  </si>
  <si>
    <t>Umožnění volné dilatace kolejnice bez demontáže nebo montáže upevňovadel s osazením a odstraněním kluzných podložek rozdělení pražců "u"</t>
  </si>
  <si>
    <t>1549034827</t>
  </si>
  <si>
    <t>Umožnění volné dilatace kolejnice bez demontáže nebo montáže upevňovadel s osazením a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</si>
  <si>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km 7,352 - 6,697</t>
  </si>
  <si>
    <t>655*2</t>
  </si>
  <si>
    <t>-1852057707</t>
  </si>
  <si>
    <t>Poznámka k položce:
sondy pro zjištění sítí</t>
  </si>
  <si>
    <t>5999005010</t>
  </si>
  <si>
    <t>Třídění spojovacích a upevňovacích součástí</t>
  </si>
  <si>
    <t>-1497353246</t>
  </si>
  <si>
    <t>Třídění spojovacích a upevňovacích součástí. Poznámka: 1. V cenách jsou započteny náklady na manipulaci, vytřídění a uložení materiálu na úložiště nebo do skladu.</t>
  </si>
  <si>
    <t>Poznámka k souboru cen:
1. V cenách jsou započteny náklady na manipulaci, vytřídění a uložení materiálu na úložiště nebo do skladu.</t>
  </si>
  <si>
    <t>vývoz kompletů</t>
  </si>
  <si>
    <t>1010*4*0,002</t>
  </si>
  <si>
    <t>0,547*342,856</t>
  </si>
  <si>
    <t>0,059*621,370</t>
  </si>
  <si>
    <t>534637830</t>
  </si>
  <si>
    <t>TSO</t>
  </si>
  <si>
    <t>proprac</t>
  </si>
  <si>
    <t>7497371630</t>
  </si>
  <si>
    <t>1800486157</t>
  </si>
  <si>
    <t>(381+150+59+16)*1,656*1,7*0,75</t>
  </si>
  <si>
    <t>608*2*0,05*1,7</t>
  </si>
  <si>
    <t>5956101020</t>
  </si>
  <si>
    <t>Pražec dřevěný příčný vystrojený   dub 2600x260x160 mm</t>
  </si>
  <si>
    <t>1046480885</t>
  </si>
  <si>
    <t>Poznámka k položce:
včetně dopravy
vystrojený na R65</t>
  </si>
  <si>
    <t>5957125030</t>
  </si>
  <si>
    <t>Lepený izolovaný styk tv. R65 délky 4,00 m</t>
  </si>
  <si>
    <t>-1549037968</t>
  </si>
  <si>
    <t>-991257765</t>
  </si>
  <si>
    <t>1010*2</t>
  </si>
  <si>
    <t>5957201005</t>
  </si>
  <si>
    <t>NEOCEŇOVAT! Kolejnice užité tv. R65</t>
  </si>
  <si>
    <t>-466451211</t>
  </si>
  <si>
    <t>5956213040</t>
  </si>
  <si>
    <t>NEOCEŇOVAT! Pražec betonový příčný vystrojený  užitý SB6</t>
  </si>
  <si>
    <t>747250354</t>
  </si>
  <si>
    <t>1010-(115)-18</t>
  </si>
  <si>
    <t>5958228015</t>
  </si>
  <si>
    <t>NEOCEŇOVAT! Komplet užitý ŽS 4 (šroub RS 1, matice M 24, podložka Fe6, svěrka ŽS4)</t>
  </si>
  <si>
    <t>-84430653</t>
  </si>
  <si>
    <t>1010*4</t>
  </si>
  <si>
    <t>1224470826</t>
  </si>
  <si>
    <t>Poznámka k položce:
odvoz plastových součástí na skládce odpadů</t>
  </si>
  <si>
    <t>stezky</t>
  </si>
  <si>
    <t>150*2*0,015*1,7</t>
  </si>
  <si>
    <t>km 6,772 - 6,719 oboustraně</t>
  </si>
  <si>
    <t>59*2*0,015*1,7</t>
  </si>
  <si>
    <t>km 7,359 - 6,964 oboustraně</t>
  </si>
  <si>
    <t>395*2*0,01*1,7</t>
  </si>
  <si>
    <t>Těžení recyklace odhad výzisku 25%</t>
  </si>
  <si>
    <t>381*1,620*1,7*0,75</t>
  </si>
  <si>
    <t>150*1,620*1,7*0,75</t>
  </si>
  <si>
    <t>16*1,620*1,7*0,75</t>
  </si>
  <si>
    <t>59*1,888*1,7*0,75</t>
  </si>
  <si>
    <t>Těžení recyklace výzisk odhad 25%</t>
  </si>
  <si>
    <t>Těžení recyklace předpoklad výzisku 25%</t>
  </si>
  <si>
    <t>-1315816638</t>
  </si>
  <si>
    <t>-1448226234</t>
  </si>
  <si>
    <t>štěrky</t>
  </si>
  <si>
    <t>9909000700</t>
  </si>
  <si>
    <t>Poplatek za recyklaci kameniva</t>
  </si>
  <si>
    <t>-545900646</t>
  </si>
  <si>
    <t>Poplatek za recyklaci kameniva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</si>
  <si>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381*1,620*1,7</t>
  </si>
  <si>
    <t>150*1,620*1,7</t>
  </si>
  <si>
    <t>16*1,620*1,7</t>
  </si>
  <si>
    <t>59*1,888*1,7</t>
  </si>
  <si>
    <t>Č23 - 5A.SK žst. Řehlovice</t>
  </si>
  <si>
    <t>5905010010</t>
  </si>
  <si>
    <t>Odstranění nánosu nad horní plochou pražce</t>
  </si>
  <si>
    <t>59533896</t>
  </si>
  <si>
    <t>Odstranění nánosu nad horní plochou pražce. Poznámka: 1. V cenách jsou započteny náklady na ruční odstranění plevelů a nánosu nad horní plochou pražce, úprava rozrušeného KL, ometení pražců a upevňovadel, rozprostření výzisku na terén nebo naložení na dopravní prostředek.</t>
  </si>
  <si>
    <t>Poznámka k souboru cen:
1. V cenách jsou započteny náklady na ruční odstranění plevelů a nánosu nad horní plochou pražce, úprava rozrušeného KL, ometení pražců a upevňovadel, rozprostření výzisku na terén nebo naložení na dopravní prostředek.</t>
  </si>
  <si>
    <t>přechody</t>
  </si>
  <si>
    <t>6*2*0,5</t>
  </si>
  <si>
    <t>ZV7</t>
  </si>
  <si>
    <t>8*1,617</t>
  </si>
  <si>
    <t>5906030020</t>
  </si>
  <si>
    <t>Ojedinělá výměna pražce současně s výměnou nebo čištěním KL pražec dřevěný příčný vystrojený</t>
  </si>
  <si>
    <t>2088365507</t>
  </si>
  <si>
    <t>Ojedinělá výměna pražce současně s výměnou nebo čištěním KL pražec dřevěný příčný vystrojený.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</si>
  <si>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5906045010</t>
  </si>
  <si>
    <t>Příplatek za překážku po jedné straně koleje</t>
  </si>
  <si>
    <t>-1282948996</t>
  </si>
  <si>
    <t>Příplatek za překážku po jedné straně koleje. Poznámka: 1. V cenách jsou započteny náklady na obtížnou manipulaci u překážky dlouhé alespoň 0,5 metru a vzdálené méně než 2,5 metru od osy koleje. Pro výkon se stanoví délka nezbytně nutná.</t>
  </si>
  <si>
    <t>Poznámka k souboru cen:
1. V cenách jsou započteny náklady na obtížnou manipulaci u překážky dlouhé alespoň 0,5 metru a vzdálené méně než 2,5 metru od osy koleje. Pro výkon se stanoví délka nezbytně nutná.</t>
  </si>
  <si>
    <t>5906050010</t>
  </si>
  <si>
    <t>Příplatek za obtížnost ruční výměny pražce dřevěný za betonový</t>
  </si>
  <si>
    <t>-1822849653</t>
  </si>
  <si>
    <t>Příplatek za obtížnost ruční výměny pražce dřevěný za betonový. Poznámka: 1. V cenách jsou započteny náklady na manipulaci s pražci.</t>
  </si>
  <si>
    <t>Poznámka k souboru cen:
1. V cenách jsou započteny náklady na manipulaci s pražci.</t>
  </si>
  <si>
    <t>707514965</t>
  </si>
  <si>
    <t>2*4</t>
  </si>
  <si>
    <t>911571943</t>
  </si>
  <si>
    <t>ZV7 - KV 6</t>
  </si>
  <si>
    <t>Km 6,665 - 6,527</t>
  </si>
  <si>
    <t>0,138</t>
  </si>
  <si>
    <t>5909032010</t>
  </si>
  <si>
    <t>Přesná úprava GPK koleje směrové a výškové uspořádání pražce dřevěné nebo ocelové</t>
  </si>
  <si>
    <t>1037091224</t>
  </si>
  <si>
    <t>Přesná úprava GPK koleje směrové a výškové uspořádání pražce dřevěné nebo ocelové.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</si>
  <si>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položce:
krátké výběhy za v.č.5</t>
  </si>
  <si>
    <t>-1177578473</t>
  </si>
  <si>
    <t>1225463008</t>
  </si>
  <si>
    <t>713768634</t>
  </si>
  <si>
    <t>-1315650353</t>
  </si>
  <si>
    <t>(50+4+50)*2</t>
  </si>
  <si>
    <t>5913135030</t>
  </si>
  <si>
    <t>Montáž dílů přejezdové konstrukce se silničními panely panel</t>
  </si>
  <si>
    <t>-1410633854</t>
  </si>
  <si>
    <t>Montáž dílů přejezdové konstrukce se silničními panely panel. Poznámka: 1. V cenách jsou započteny náklady na montáž dílů. 2. V cenách nejsou obsaženy náklady na dodávku materiálu.</t>
  </si>
  <si>
    <t>Poznámka k položce:
přechody</t>
  </si>
  <si>
    <t>5913140020</t>
  </si>
  <si>
    <t>Demontáž přejezdové konstrukce se silničními panely vnitřní část</t>
  </si>
  <si>
    <t>1381099151</t>
  </si>
  <si>
    <t>Demontáž přejezdové konstrukce se silničními panely vnitřní část. Poznámka: 1. V cenách jsou započteny náklady na demontáž a naložení na dopravní prostředek.</t>
  </si>
  <si>
    <t>Poznámka k souboru cen:
1. V cenách jsou započteny náklady na demontáž a naložení na dopravní prostředek.</t>
  </si>
  <si>
    <t>8*1,617*1,7</t>
  </si>
  <si>
    <t>1254967752</t>
  </si>
  <si>
    <t>Poznámka k položce:
včetně dopravy</t>
  </si>
  <si>
    <t>1444662053</t>
  </si>
  <si>
    <t>Poznámka k položce:
včetně pčepravy</t>
  </si>
  <si>
    <t>569533149</t>
  </si>
  <si>
    <t>-352157867</t>
  </si>
  <si>
    <t>14*4</t>
  </si>
  <si>
    <t>1234319294</t>
  </si>
  <si>
    <t>Č24 - 7. SK žst. Řehlovice</t>
  </si>
  <si>
    <t>292047051</t>
  </si>
  <si>
    <t>195*3</t>
  </si>
  <si>
    <t xml:space="preserve"> oboustraně - rampa</t>
  </si>
  <si>
    <t>(195*2) -130</t>
  </si>
  <si>
    <t>KV7</t>
  </si>
  <si>
    <t>0,023</t>
  </si>
  <si>
    <t>0,203-0,023</t>
  </si>
  <si>
    <t>(203)*1,656</t>
  </si>
  <si>
    <t>0,203</t>
  </si>
  <si>
    <t>odečet kalhoty v.č. 7</t>
  </si>
  <si>
    <t>5906135035</t>
  </si>
  <si>
    <t>Demontáž kolejového roštu koleje na úložišti pražce dřevěné tvar S49, T, 49E1</t>
  </si>
  <si>
    <t>-1941539660</t>
  </si>
  <si>
    <t>Demontáž kolejového roštu koleje na úložišti pražce dřevěné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</si>
  <si>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5906135155</t>
  </si>
  <si>
    <t>Demontáž kolejového roštu koleje na úložišti pražce betonové tvar S49, T, 49E1</t>
  </si>
  <si>
    <t>33655160</t>
  </si>
  <si>
    <t>Demontáž kolejového roštu koleje na úložišti pražce betonové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</si>
  <si>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výkolejka</t>
  </si>
  <si>
    <t>-341800767</t>
  </si>
  <si>
    <t>203*2</t>
  </si>
  <si>
    <t>5907050130</t>
  </si>
  <si>
    <t>Dělení kolejnic kyslíkem soustavy A</t>
  </si>
  <si>
    <t>-1337730763</t>
  </si>
  <si>
    <t>Dělení kolejnic kyslíkem soustavy A. Poznámka: 1. V cenách jsou započteny náklady na manipulaci, podložení, označení a provedení řezu kolejnice.</t>
  </si>
  <si>
    <t>307*4*0,002</t>
  </si>
  <si>
    <t>0,180*534,076</t>
  </si>
  <si>
    <t>0,023*271,842</t>
  </si>
  <si>
    <t>203*1,656*1,7</t>
  </si>
  <si>
    <t>320*2</t>
  </si>
  <si>
    <t>((203*2) -130)*0,05*1,7</t>
  </si>
  <si>
    <t>1258808017</t>
  </si>
  <si>
    <t>-1524402158</t>
  </si>
  <si>
    <t>-1043262957</t>
  </si>
  <si>
    <t>1246780977</t>
  </si>
  <si>
    <t>320*4</t>
  </si>
  <si>
    <t>těžení</t>
  </si>
  <si>
    <t>180*1,658*1,7</t>
  </si>
  <si>
    <t>23*1,620*1,7</t>
  </si>
  <si>
    <t>nános</t>
  </si>
  <si>
    <t>203*3*0,1*1,7</t>
  </si>
  <si>
    <t>((203*2) -130)*0,1*1,7</t>
  </si>
  <si>
    <t>535638622</t>
  </si>
  <si>
    <t>bet. pražce na skládku</t>
  </si>
  <si>
    <t>282*0,24</t>
  </si>
  <si>
    <t>74202032</t>
  </si>
  <si>
    <t>-308661326</t>
  </si>
  <si>
    <t>1048997682</t>
  </si>
  <si>
    <t>přeprava šterku a štěrkodrtí</t>
  </si>
  <si>
    <t>štěrk</t>
  </si>
  <si>
    <t>Dilatace_25</t>
  </si>
  <si>
    <t>Umožnění volné dilatace kolejnice</t>
  </si>
  <si>
    <t>1794</t>
  </si>
  <si>
    <t>Doplnění_KL_25</t>
  </si>
  <si>
    <t>850</t>
  </si>
  <si>
    <t>GPK_25</t>
  </si>
  <si>
    <t>0,897</t>
  </si>
  <si>
    <t>Kotvy_25</t>
  </si>
  <si>
    <t>SČ_25</t>
  </si>
  <si>
    <t>Souvislé čištění KL strojně koleje pražce betonové rozdělení "d"</t>
  </si>
  <si>
    <t>0,86</t>
  </si>
  <si>
    <t>Pryžovky_S49_25</t>
  </si>
  <si>
    <t>2790</t>
  </si>
  <si>
    <t>Pryžovky_R65_25</t>
  </si>
  <si>
    <t>172</t>
  </si>
  <si>
    <t>Komplety_ŽS4_25</t>
  </si>
  <si>
    <t>2000</t>
  </si>
  <si>
    <t>Č25_zm1 - 1.SK žst. Řehlovice</t>
  </si>
  <si>
    <t xml:space="preserve">výměna LIS </t>
  </si>
  <si>
    <t xml:space="preserve">"u S1 =            " 2*7 </t>
  </si>
  <si>
    <t>"u L1 =              " 2*6</t>
  </si>
  <si>
    <t>5907015016</t>
  </si>
  <si>
    <t>Ojedinělá výměna kolejnic stávající upevnění tvar S49, T, 49E1</t>
  </si>
  <si>
    <t>Ojedinělá výměna kolejnic stávající upevnění tvar S49, T, 49E1.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</si>
  <si>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položce:
výměna kolejnic s defektoskopickými vadami</t>
  </si>
  <si>
    <t>Poznámka k položce:
pro výměnu kolejnic, LIS a rozřezy pro úpravu UT</t>
  </si>
  <si>
    <t>"km "(6,513-7,373)*-1 "    (od šachy 7 m +mezi námezníky výhybek č.3B-10)"</t>
  </si>
  <si>
    <t>17*50</t>
  </si>
  <si>
    <t>Poznámka k položce:
po propracování</t>
  </si>
  <si>
    <t>5908050010</t>
  </si>
  <si>
    <t>Výměna upevnění podkladnicového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</si>
  <si>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Poznámka k souboru cen:
1. V cenách jsou započteny náklady na demontáž, výměnu a montáž, ošetření součástí mazivem a naložení výzisku na dopravní prostředek.
2. V cenách nejsou obsaženy náklady na vrtání pražce a dodávku materiálu.</t>
  </si>
  <si>
    <t>Poznámka k položce:
ojedinělá výměna kompletů ŽS4 s výměnou pryž.podložek</t>
  </si>
  <si>
    <t>Komplety_ŽS4_25/2</t>
  </si>
  <si>
    <t>Poznámka k souboru cen:
1. V cenách jsou započteny náklady na demontáž upevňovadel, výměnu součásti, montáž upevňovadel a ošetření součástí mazivem.
2. V cenách nejsou obsaženy náklady na dodávku materiálu.</t>
  </si>
  <si>
    <t>Poznámka k položce:
souvislá výměna pryžových podložek mezi KV3B-KV10 (po odečtu 500ks pryžovek v pol.č.7)</t>
  </si>
  <si>
    <t>((7,397-6,494)-0,006)"2x společné pražce"*1640*2-0,160</t>
  </si>
  <si>
    <t>-Komplety_ŽS4_25/2</t>
  </si>
  <si>
    <t>((7,397-6,494)-0,006)" odpočet na 2x společné pražce"</t>
  </si>
  <si>
    <t>Poznámka k položce:
při následném propracování</t>
  </si>
  <si>
    <t>GPK_25*2*1000</t>
  </si>
  <si>
    <t>Poznámka k položce:
30ks přechod R65/S49 za KV3B;                       
133ks v oblouku R=305</t>
  </si>
  <si>
    <t>"30ks přechod R65/S49 za KV3B; v oblouku R=300 se již zpět montovat nebudou ( platný  předpis S3/2 )     "30</t>
  </si>
  <si>
    <t>Poznámka k položce:
skutečné množství bude po vytvoření GDSP</t>
  </si>
  <si>
    <t>Poznámka k položce:
demontáž 2ks přechodů v nástupišti etapa oprav + etapa propracování</t>
  </si>
  <si>
    <t>Poznámka k položce:
montáž 2ks přechodů v nástupišti etapa oprav + etapa propracování</t>
  </si>
  <si>
    <t>5914120040</t>
  </si>
  <si>
    <t>Demontáž nástupiště úrovňového Tischer oboustranného včetně podložek</t>
  </si>
  <si>
    <t>Demontáž nástupiště úrovňového Tischer oboustranného včetně podložek. Poznámka: 1. V cenách jsou započteny náklady na snesení dílů i zásypu a jejich uložení na plochu nebo naložení na dopravní prostředek a uložení na úložišti.</t>
  </si>
  <si>
    <t>Poznámka k položce:
demontují se hrany přiléhající k 1.SK pro průjezd čističky</t>
  </si>
  <si>
    <t>5914130040</t>
  </si>
  <si>
    <t>Montáž nástupiště úrovňového Tischer oboustranné</t>
  </si>
  <si>
    <t>Montáž nástupiště úrovňového Tischer oboustranné. Poznámka: 1. V cenách jsou započteny náklady na úpravu terénu, montáž a zásyp podle vzorového listu. 2. V cenách nejsou obsaženy náklady na dodávku materiálu.</t>
  </si>
  <si>
    <t>Poznámka k položce:
montují se zpět hrany přiléhající k 1.SK pro průjezd čističky</t>
  </si>
  <si>
    <t>5915005020</t>
  </si>
  <si>
    <t>Hloubení rýh nebo jam ručně na železničním spodku v hornině třídy těžitelnosti I skupiny 2</t>
  </si>
  <si>
    <t>Hloubení rýh nebo jam ručně na železničním spodku v hornině třídy těžitelnosti I skupiny 2. Poznámka: 1. V cenách jsou započteny náklady na hloubení a uložení výzisku na terén nebo naložení na dopravní prostředek a uložení na úložišti.</t>
  </si>
  <si>
    <t>Poznámka k položce:
sondy pro zjištění uložení sítí</t>
  </si>
  <si>
    <t>5917040030</t>
  </si>
  <si>
    <t>Kolejnicový mazník mechanický montáž</t>
  </si>
  <si>
    <t>Kolejnicový mazník mechanický montáž. Poznámka: 1. V cenách jsou započteny náklady na demontáž, nebo montáž včetně doplnění mazníku mazivem, natlakování, seřízení a kontrolu funkčnosti.a zajištění funkčnosti. 2. V cenách nejsou obsaženy náklady na dodávku materiálu.</t>
  </si>
  <si>
    <t>Poznámka k souboru cen:
1. V cenách jsou započteny náklady na demontáž, nebo montáž včetně doplnění mazníku mazivem, natlakování, seřízení a kontrolu funkčnosti.a zajištění funkčnosti.
2. V cenách nejsou obsaženy náklady na dodávku materiálu.</t>
  </si>
  <si>
    <t>5917040040</t>
  </si>
  <si>
    <t>Kolejnicový mazník mechanický demontáž</t>
  </si>
  <si>
    <t>Kolejnicový mazník mechanický demontáž. Poznámka: 1. V cenách jsou započteny náklady na demontáž, nebo montáž včetně doplnění mazníku mazivem, natlakování, seřízení a kontrolu funkčnosti.a zajištění funkčnosti. 2. V cenách nejsou obsaženy náklady na dodávku materiálu.</t>
  </si>
  <si>
    <t>Poznámka k položce:
urovnání rýhy ve stezce po strojním čištění</t>
  </si>
  <si>
    <t>5913195110</t>
  </si>
  <si>
    <t>Montáž dřevěných dílů přechodu fošna</t>
  </si>
  <si>
    <t>Montáž dřevěných dílů přechodu fošna. Poznámka: 1. V cenách jsou započteny náklady na montáž a manipulaci. 2. V cenách nejsou obsaženy náklady na dodávku materiálu.</t>
  </si>
  <si>
    <t>Poznámka k souboru cen:
1. V cenách jsou započteny náklady na montáž a manipulaci.
2. V cenách nejsou obsaženy náklady na dodávku materiálu.</t>
  </si>
  <si>
    <t>Poznámka k položce:
zřízení provizorního přechodu od kol.č.2</t>
  </si>
  <si>
    <t>5913195120</t>
  </si>
  <si>
    <t>Montáž dřevěných dílů přechodu trámek</t>
  </si>
  <si>
    <t>Montáž dřevěných dílů přechodu trámek. Poznámka: 1. V cenách jsou započteny náklady na montáž a manipulaci. 2. V cenách nejsou obsaženy náklady na dodávku materiálu.</t>
  </si>
  <si>
    <t>5955101000</t>
  </si>
  <si>
    <t>Kamenivo drcené štěrk frakce 31,5/63 třídy BI</t>
  </si>
  <si>
    <t>Poznámka k položce:
1,659t = 1m3 (Basalt Měrunice r.2020)</t>
  </si>
  <si>
    <t>Doplnění_KL_25*1,659</t>
  </si>
  <si>
    <t>5957134084</t>
  </si>
  <si>
    <t>Lepený izolovaný styk tv. S49 s tepelně zpracovanou hlavou délky 6,00 m</t>
  </si>
  <si>
    <t>5957134085</t>
  </si>
  <si>
    <t>Lepený izolovaný styk tv. S49 s tepelně zpracovanou hlavou délky asymetrický levý</t>
  </si>
  <si>
    <t>Poznámka k položce:
LIS dl.7m u náv S1</t>
  </si>
  <si>
    <t>5957134090</t>
  </si>
  <si>
    <t>Lepený izolovaný styk tv. S49 s tepelně zpracovanou hlavou délky asymetrický pravý</t>
  </si>
  <si>
    <t>Poznámka k položce:
pro pražcové kotvy</t>
  </si>
  <si>
    <t>Kotvy_25*2</t>
  </si>
  <si>
    <t>(GPK_25+0,006)*1640*2+0,160</t>
  </si>
  <si>
    <t>-Pryžovky_R65_25</t>
  </si>
  <si>
    <t>26332938</t>
  </si>
  <si>
    <t>(6,497-6,537)*-1640*2+0,8</t>
  </si>
  <si>
    <t>(7,382-7,394)*-1640*2+0,64</t>
  </si>
  <si>
    <t>-1959099438</t>
  </si>
  <si>
    <t>164054849</t>
  </si>
  <si>
    <t>5964163000</t>
  </si>
  <si>
    <t>Řezivo fošny</t>
  </si>
  <si>
    <t>Poznámka k položce:
pro provizorní přechod</t>
  </si>
  <si>
    <t>5964163005</t>
  </si>
  <si>
    <t>Řezivo hranoly</t>
  </si>
  <si>
    <t>Poznámka k položce:
odpad z čištění KL</t>
  </si>
  <si>
    <t>" Doprava nového štěrku                      "Doplnění_KL_25*1,659</t>
  </si>
  <si>
    <t>"Odvoz výzisku čištění na skládku     "Doplnění_KL_25*1,800</t>
  </si>
  <si>
    <t>Doplnění_KL_25*1,8</t>
  </si>
  <si>
    <t>Poznámka k položce:
odpad pryžové podložky</t>
  </si>
  <si>
    <t>Pryžovky_S49_25*0,00021</t>
  </si>
  <si>
    <t>Poznámka k položce:
odpad z 20ks vyměněných SB6</t>
  </si>
  <si>
    <t>Poznámka k položce:
odvoz pryž.podložek na skládku</t>
  </si>
  <si>
    <t>9902400300</t>
  </si>
  <si>
    <t>Doprava jednosměrná (např. nakupovaného materiálu) mechanizací o nosnosti přes 3,5 t objemnějšího kusového materiálu (prefabrikátů, stožárů, výhybek, rozvaděčů, vybouraných hmot atd.) do 30 km</t>
  </si>
  <si>
    <t>Doprava jednosměrná (např. nakupovaného materiálu) mechanizací o nosnosti přes 3,5 t objemnějšího kusového materiálu (prefabrikátů, stožárů, výhybek, rozvaděčů, vybouraných hmot atd.) do 30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</si>
  <si>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souboru cen: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</si>
  <si>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"doprava užitých kolejnic z Oldřichova na stavbu     "4,930</t>
  </si>
  <si>
    <t>" doprava výziskaných kotev na TO Bílina                     "133*0,010</t>
  </si>
  <si>
    <t>Č26_zn1 - Odstranění porostů u 2.TK Trmice-Řehlovice</t>
  </si>
  <si>
    <t>5904020110</t>
  </si>
  <si>
    <t>Vyřezání křovin porost hustý 6 a více kusů stonků na m2 plochy sklon terénu do 1:2</t>
  </si>
  <si>
    <t>-485845582</t>
  </si>
  <si>
    <t>Vyřezání křovin porost hustý 6 a více kusů stonků na m2 plochy sklon terénu do 1:2. Poznámka: 1. V cenách jsou započteny náklady na vyřezání a likvidaci výřezu spálením, štěpkováním nebo jeho naložení na dopravní prostředek a uložení na skládku. 2. V cenách nejsou obsaženy náklady na dopravu a skládkovné.</t>
  </si>
  <si>
    <t>Trmice, mezideponie</t>
  </si>
  <si>
    <t xml:space="preserve"> "km 0,686 - 0,710    "300</t>
  </si>
  <si>
    <t>Trmice - Řehlovice 2. kolej</t>
  </si>
  <si>
    <t xml:space="preserve"> "km 2,900 - 3,000    "200</t>
  </si>
  <si>
    <t xml:space="preserve"> "km 3,300 - 3,400    "100</t>
  </si>
  <si>
    <t xml:space="preserve"> "km 3,400 - 3,500    "50</t>
  </si>
  <si>
    <t xml:space="preserve"> "km 3,500 - 3,600    "30</t>
  </si>
  <si>
    <t xml:space="preserve"> "km 3,600 - 3,720    "180</t>
  </si>
  <si>
    <t xml:space="preserve"> "km 3,820 - 3,900    "40</t>
  </si>
  <si>
    <t>5904020120</t>
  </si>
  <si>
    <t>Vyřezání křovin porost hustý 6 a více kusů stonků na m2 plochy sklon terénu přes 1:2</t>
  </si>
  <si>
    <t>-162511260</t>
  </si>
  <si>
    <t>Vyřezání křovin porost hustý 6 a více kusů stonků na m2 plochy sklon terénu přes 1:2. Poznámka: 1. V cenách jsou započteny náklady na vyřezání a likvidaci výřezu spálením, štěpkováním nebo jeho naložení na dopravní prostředek a uložení na skládku. 2. V cenách nejsou obsaženy náklady na dopravu a skládkovné.</t>
  </si>
  <si>
    <t xml:space="preserve"> "km 3,720 - 3,820    "500"         zarostlý propustek   </t>
  </si>
  <si>
    <t>5904035010</t>
  </si>
  <si>
    <t>Kácení stromů se sklonem terénu do 1:2 obvodem kmene od 31 do 63 cm</t>
  </si>
  <si>
    <t>821359543</t>
  </si>
  <si>
    <t>Kácení stromů se sklonem terénu do 1:2 obvodem kmene od 31 do 63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</si>
  <si>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 xml:space="preserve"> "km 0,686 - 0,710    "30</t>
  </si>
  <si>
    <t xml:space="preserve"> "km 2,900 - 3,000    "25</t>
  </si>
  <si>
    <t>5904035110</t>
  </si>
  <si>
    <t>Kácení stromů se sklonem terénu přes 1:2 obvodem kmene od 31 do 63 cm</t>
  </si>
  <si>
    <t>-218293547</t>
  </si>
  <si>
    <t>Kácení stromů se sklonem terénu přes 1:2 obvodem kmene od 31 do 63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</si>
  <si>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 xml:space="preserve"> "km 3,720 - 3,820    "45</t>
  </si>
  <si>
    <t>5904035120</t>
  </si>
  <si>
    <t>Kácení stromů se sklonem terénu přes 1:2 obvodem kmene přes 63 do 80 cm</t>
  </si>
  <si>
    <t>-1657582416</t>
  </si>
  <si>
    <t>Kácení stromů se sklonem terénu přes 1:2 obvodem kmene přes 63 do 80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</si>
  <si>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 xml:space="preserve"> "km 3,720 - 3,820    "18"   u zarostlého propustku"</t>
  </si>
  <si>
    <t>5904035130</t>
  </si>
  <si>
    <t>Kácení stromů se sklonem terénu přes 1:2 obvodem kmene přes 80 do 157 cm</t>
  </si>
  <si>
    <t>1014298040</t>
  </si>
  <si>
    <t>Kácení stromů se sklonem terénu přes 1:2 obvodem kmene přes 80 do 157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</si>
  <si>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 xml:space="preserve"> "km 3,720 - 3,820    "1"  u zarostlého propustku"</t>
  </si>
  <si>
    <t>5904045010</t>
  </si>
  <si>
    <t>Odstranění pařezu mechanicky průměru do 10 cm</t>
  </si>
  <si>
    <t>648560108</t>
  </si>
  <si>
    <t>Odstranění pařezu mechanicky průměru do 10 cm. Poznámka: 1. V cenách jsou započteny náklady na mechanickou likvidaci pařezu odtěžením, odfrézováním nebo na biologickou likvidaci aplikací chemikálie do vyvrtaných otvorů včetně jejího dodání, odstranění vzniklého odpadu a urovnání terénu a náklady na dodávku chemikálie.</t>
  </si>
  <si>
    <t>Poznámka k souboru cen:
1. V cenách jsou započteny náklady na mechanickou likvidaci pařezu odtěžením, odfrézováním nebo na biologickou likvidaci aplikací chemikálie do vyvrtaných otvorů včetně jejího dodání, odstranění vzniklého odpadu a urovnání terénu a náklady na dodávku chemikálie.</t>
  </si>
  <si>
    <t xml:space="preserve"> "km 2,300 - 2,520    "25</t>
  </si>
  <si>
    <t xml:space="preserve"> "km 2,615 - 2,900    "36</t>
  </si>
  <si>
    <t xml:space="preserve"> "km 2,900 - 3,000    "15</t>
  </si>
  <si>
    <t xml:space="preserve"> "km 3,000 - 3,200    "30</t>
  </si>
  <si>
    <t xml:space="preserve"> "km 3,200 - 3,300    "12</t>
  </si>
  <si>
    <t xml:space="preserve"> "km 3,300 - 3,400    "10</t>
  </si>
  <si>
    <t xml:space="preserve"> "km 3,400 - 3,500    "10</t>
  </si>
  <si>
    <t xml:space="preserve"> "km 3,500 - 3,600    "15</t>
  </si>
  <si>
    <t xml:space="preserve"> "km 3,600 - 3,720    "20</t>
  </si>
  <si>
    <t xml:space="preserve"> "km 3,720 - 3,820    "29</t>
  </si>
  <si>
    <t xml:space="preserve"> "km 3,820 - 3,900    "15</t>
  </si>
  <si>
    <t xml:space="preserve"> "km 3,900 - 4,000    "20</t>
  </si>
  <si>
    <t>5904045020</t>
  </si>
  <si>
    <t>Odstranění pařezu mechanicky průměru přes 10 cm do 30 cm</t>
  </si>
  <si>
    <t>-1110501245</t>
  </si>
  <si>
    <t>Odstranění pařezu mechanicky průměru přes 10 cm do 30 cm. Poznámka: 1. V cenách jsou započteny náklady na mechanickou likvidaci pařezu odtěžením, odfrézováním nebo na biologickou likvidaci aplikací chemikálie do vyvrtaných otvorů včetně jejího dodání, odstranění vzniklého odpadu a urovnání terénu a náklady na dodávku chemikálie.</t>
  </si>
  <si>
    <t>Poznámka k položce:
odstranění pažezů kícených stromů</t>
  </si>
  <si>
    <t>5904045030</t>
  </si>
  <si>
    <t>Odstranění pařezu mechanicky průměru přes 30 cm do 60 cm</t>
  </si>
  <si>
    <t>-689125085</t>
  </si>
  <si>
    <t>Odstranění pařezu mechanicky průměru přes 30 cm do 60 cm. Poznámka: 1. V cenách jsou započteny náklady na mechanickou likvidaci pařezu odtěžením, odfrézováním nebo na biologickou likvidaci aplikací chemikálie do vyvrtaných otvorů včetně jejího dodání, odstranění vzniklého odpadu a urovnání terénu a náklady na dodávku chemikálie.</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</si>
  <si>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</si>
  <si>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</si>
  <si>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-2033897083</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</si>
  <si>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</si>
  <si>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"Převoz palivového dřeva k uložení do žst,Řehlovice           "(45+18+1)*0,3</t>
  </si>
  <si>
    <t>"( Větve dodavatel spálí nebo seštěpkuje a rozprostře  )"</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</si>
  <si>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</si>
  <si>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</si>
  <si>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-636164181</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</si>
  <si>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</si>
  <si>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 Odvoz pařezů na skládku     "237*0,020</t>
  </si>
  <si>
    <t>9909000300R2</t>
  </si>
  <si>
    <t>Poplatek za likvidaci pařezů</t>
  </si>
  <si>
    <t>846878794</t>
  </si>
  <si>
    <t>Poplatek za likvidaci pařezů Poznámka: 1. V cenách jsou započteny náklady na pažezů na oficiální skládku.2. Je třeba zohlednit regionální rozdíly v cenách poplatků za uložení suti a odpadů. Tyto se mohou výrazně lišit s ohledem nejen na region, ale také na množství a druh ukládaného odpadu.</t>
  </si>
  <si>
    <t>O3 - Oprava zabezpečovacího zařízení</t>
  </si>
  <si>
    <t>Č31 - Práce SZT Ústí nL</t>
  </si>
  <si>
    <t>01 - 2.TK Řehlovice - Ústí  západ</t>
  </si>
  <si>
    <t xml:space="preserve">    02 - Řehlovice 1-7.SK</t>
  </si>
  <si>
    <t>01</t>
  </si>
  <si>
    <t>2.TK Řehlovice - Ústí  západ</t>
  </si>
  <si>
    <t>7594105010</t>
  </si>
  <si>
    <t>Odpojení a zpětné připojení lan propojovacích jednoho stykového transformátoru</t>
  </si>
  <si>
    <t>-712721234</t>
  </si>
  <si>
    <t>Odpojení a zpětné připojení lan propojovacích jednoho stykového transformátoru - včetně odpojení a připevnění lanového propojení na pražce nebo montážní trámky</t>
  </si>
  <si>
    <t>Poznámka k položce:
4ks stykových transformátorů u PZS v km 5,436</t>
  </si>
  <si>
    <t>7594105012</t>
  </si>
  <si>
    <t>Odpojení a zpětné připojení lan ke stojánku KSL</t>
  </si>
  <si>
    <t>-2090286951</t>
  </si>
  <si>
    <t>Odpojení a zpětné připojení lan ke stojánku KSL - včetně odpojení a připevnění lanového propojení na pražce nebo montážní trámky</t>
  </si>
  <si>
    <t>Poznámka k položce:
Demontáž a montáž lanového propojení ASE PZS v km 5,436</t>
  </si>
  <si>
    <t>7594105015</t>
  </si>
  <si>
    <t>Vrtání kolejnic všech souprav elektrickou vrtačkou</t>
  </si>
  <si>
    <t>1564962269</t>
  </si>
  <si>
    <t>Poznámka k položce:
8ks lanka ASE - průměr 10 mm</t>
  </si>
  <si>
    <t>02</t>
  </si>
  <si>
    <t>Řehlovice 1-7.SK</t>
  </si>
  <si>
    <t>1076719679</t>
  </si>
  <si>
    <t>937020193</t>
  </si>
  <si>
    <t>-683581106</t>
  </si>
  <si>
    <t>PPK_41</t>
  </si>
  <si>
    <t>Prostorová poloha koleje, zjednodušený projekt, geodetické práce</t>
  </si>
  <si>
    <t>7,704</t>
  </si>
  <si>
    <t>O4 - VRN</t>
  </si>
  <si>
    <t>Č41 - Vedlejší rozpočtové náklady</t>
  </si>
  <si>
    <t>VRN - Vedlejší rozpočtové náklady</t>
  </si>
  <si>
    <t>011101001</t>
  </si>
  <si>
    <t>Finanční náklady pojistné</t>
  </si>
  <si>
    <t>%</t>
  </si>
  <si>
    <t>-838047919</t>
  </si>
  <si>
    <t>021211001</t>
  </si>
  <si>
    <t>Průzkumné práce pro opravy Doplňující laboratorní rozbor kontaminace zeminy nebo kol. lože</t>
  </si>
  <si>
    <t>1024</t>
  </si>
  <si>
    <t>1525542953</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</si>
  <si>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</si>
  <si>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Poznámka k souboru cen: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</si>
  <si>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</si>
  <si>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</si>
  <si>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-1665685124</t>
  </si>
  <si>
    <t>022111011</t>
  </si>
  <si>
    <t>Geodetické práce Kontrola PPK při směrové a výškové úpravě koleje zaměřením APK trať dvoukolejná</t>
  </si>
  <si>
    <t>-1233440453</t>
  </si>
  <si>
    <t>Geodetické práce Kontrola PPK při směrové a výškové úpravě koleje zaměřením APK trať dvoukolejná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</si>
  <si>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Poznámka k souboru cen: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</si>
  <si>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"2.kolej 0,686 - 6,375                 "(0,686 - 6,375    )*-1</t>
  </si>
  <si>
    <t xml:space="preserve">" 5.SK Řehlovice                          "0,547+0,059   </t>
  </si>
  <si>
    <t>"5A.SK Řehlovice                        "0,238</t>
  </si>
  <si>
    <t>"7.SK                                                "0,203</t>
  </si>
  <si>
    <t>"1.SK                                                "0,915</t>
  </si>
  <si>
    <t>"výh.7  Řehlovice                        "0,053</t>
  </si>
  <si>
    <t>022121001</t>
  </si>
  <si>
    <t>Geodetické práce Diagnostika technické infrastruktury Vytýčení trasy inženýrských sítí</t>
  </si>
  <si>
    <t>-187520</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</si>
  <si>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</si>
  <si>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Poznámka k souboru cen:
V sazbě jsou započteny náklady na vyhledání trasy detektorem, zaměření a zobrazení trasy a předání výstupu zaměření. V sazbě nejsou obsaženy náklady na vytýčení sítí ve správě provozovatele.</t>
  </si>
  <si>
    <t>023101001</t>
  </si>
  <si>
    <t>Projektové práce Projektové práce v rozsahu ZRN (vyjma dále jmenované práce) do 1 mil. Kč</t>
  </si>
  <si>
    <t>2049363919</t>
  </si>
  <si>
    <t xml:space="preserve">Poznámka k položce:
PD na zřízení trubního trativodu v oblasti nástupiště Koštov se spádem ve směru kilometráže; 
zaústění trativodu do potrubního odvodnění pod přejezdovou vozovkou P2078, 
vyústění do příkopu za nástupištěm Koštov </t>
  </si>
  <si>
    <t>023131001</t>
  </si>
  <si>
    <t>Projektové práce Dokumentace skutečného provedení železničního svršku a spodku</t>
  </si>
  <si>
    <t>311981662</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</si>
  <si>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</si>
  <si>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Poznámka k souboru cen: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</si>
  <si>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Poznámka k položce:
3,892 km</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</si>
  <si>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</si>
  <si>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</si>
  <si>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280136348</t>
  </si>
  <si>
    <t>033111001</t>
  </si>
  <si>
    <t>Provozní vlivy Výluka silničního provozu se zajištěním objížďky</t>
  </si>
  <si>
    <t>Kč</t>
  </si>
  <si>
    <t>1028610971</t>
  </si>
  <si>
    <t>Poznámka k položce:
4 přejezdy P2076 až P2079</t>
  </si>
  <si>
    <t>033131001</t>
  </si>
  <si>
    <t>Provozní vlivy Organizační zajištění prací při zřizování a udržování BK kolejí a výhybek</t>
  </si>
  <si>
    <t>-1469378225</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</si>
  <si>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</si>
  <si>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Poznámka k souboru cen: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</si>
  <si>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PPK_41*2000</t>
  </si>
  <si>
    <t>"Výběhy v ŽST Řehlovice            "6*50</t>
  </si>
  <si>
    <t>021201001</t>
  </si>
  <si>
    <t>Průzkumné práce pro opravy Průzkum výskytu škodlivin kontaminace kameniva ropnými látkami</t>
  </si>
  <si>
    <t>1324221223</t>
  </si>
  <si>
    <t>Poznámka k položce:
KL ve výhybkách v Řehlovicích</t>
  </si>
  <si>
    <t>022101001</t>
  </si>
  <si>
    <t>Geodetické práce Geodetické práce před opravou</t>
  </si>
  <si>
    <t>743588880</t>
  </si>
  <si>
    <t>022101021</t>
  </si>
  <si>
    <t>Geodetické práce Geodetické práce po ukončení opravy</t>
  </si>
  <si>
    <t>-435296914</t>
  </si>
  <si>
    <t>023121001</t>
  </si>
  <si>
    <t>NEOCEŇOVAT! Projektové práce Projektová dokumentace - přípravné práce Zjednodušený projekt opravy koleje</t>
  </si>
  <si>
    <t>1793227301</t>
  </si>
  <si>
    <t>NEOCEŇOVAT! Projektové práce Projektová dokumentace - přípravné práce Zjednodušený projekt opravy koleje - V ceně jsou započteny náklady na vyhotovení projektové dokumentace podle požadavku objednatele v rozsahu pro ohlášení : 1) Technická zpráva; 2) Situace; 3) Podélný profil; 4) Vytyčovací výkres; 5) Seznam souřadnic vytyčovacích bodů.</t>
  </si>
  <si>
    <t>Poznámka k souboru cen:
V ceně jsou započteny náklady na vyhotovení projektové dokumentace podle požadavku objednatele v rozsahu pro ohlášení : 1) Technická zpráva; 2) Situace; 3) Podélný profil; 4) Vytyčovací výkres; 5) Seznam souřadnic vytyčovacích bodů.</t>
  </si>
  <si>
    <t>Poznámka k položce:
Zpracování zajisté SŽG a zjednoušený projekt předá zhotoviteli</t>
  </si>
  <si>
    <t>024101401</t>
  </si>
  <si>
    <t>Inženýrská činnost koordinační a kompletační činnost</t>
  </si>
  <si>
    <t>1810268475</t>
  </si>
  <si>
    <t>033121001</t>
  </si>
  <si>
    <t>Provozní vlivy Rušení prací železničním provozem širá trať nebo dopravny s kolejovým rozvětvením s počtem vlaků za směnu 8,5 hod. do 25</t>
  </si>
  <si>
    <t>-1777767729</t>
  </si>
  <si>
    <t>O9 - Materiál zajišťovaný OŘ Ústí</t>
  </si>
  <si>
    <t>Č14 - NEOCEŇOVAT!  - výh.7</t>
  </si>
  <si>
    <t>Výhybka jednoduchá užitá kompletní ocelové součásti JR65 1: 11-300 levá</t>
  </si>
  <si>
    <t>Sborník UOŽI 01 2020</t>
  </si>
  <si>
    <t>-728413216</t>
  </si>
  <si>
    <t>Č21 - NEOCEŇOVAT!  - 2.TK Trmice - Řehlovice</t>
  </si>
  <si>
    <t>5957110030</t>
  </si>
  <si>
    <t>Kolejnice tv. 49 E 1, třídy R260</t>
  </si>
  <si>
    <t>1070154813</t>
  </si>
  <si>
    <t>Poznámka k položce:
NEOCEŇOVAT - dodá objednatel</t>
  </si>
  <si>
    <t xml:space="preserve"> Kolejnice tv. 49 E 1, třídy R350HT</t>
  </si>
  <si>
    <t>769221040</t>
  </si>
  <si>
    <t>Kolejnice tv. 49 E 1, třídy R350HT</t>
  </si>
  <si>
    <t>Č22 - NEOCEŇOVAT!  - 5. SK</t>
  </si>
  <si>
    <t>Pražec betonový příčný vystrojený  užitý SB6</t>
  </si>
  <si>
    <t>169380321</t>
  </si>
  <si>
    <t>Kolejnice užité tv. R65</t>
  </si>
  <si>
    <t>1521720037</t>
  </si>
  <si>
    <t>Komplet užitý ŽS 4 (šroub RS 1, matice M 24, podložka Fe6, svěrka ŽS4)</t>
  </si>
  <si>
    <t>-1823458195</t>
  </si>
  <si>
    <t>č23 - NEOCEŇOVAT!  - 5A. SK</t>
  </si>
  <si>
    <t>č24 - NEOCEŇOVAT!  - 7. SK</t>
  </si>
  <si>
    <t>Č25- NEOCEŇOVAT! - 1.SK</t>
  </si>
  <si>
    <t>Kolejnice užité tv. S49</t>
  </si>
  <si>
    <t>-1202638611</t>
  </si>
  <si>
    <t>SEZNAM FIGUR</t>
  </si>
  <si>
    <t>Výměra</t>
  </si>
  <si>
    <t xml:space="preserve"> O2/ Č21_zm1</t>
  </si>
  <si>
    <t>Beton_odpad_21</t>
  </si>
  <si>
    <t>Vybouraný betonový základ TS</t>
  </si>
  <si>
    <t>Použití figury:</t>
  </si>
  <si>
    <t>Uložení betonového základu</t>
  </si>
  <si>
    <t>Odpad z KL, příkopů, stezek a trativodu</t>
  </si>
  <si>
    <t>Živičné kry</t>
  </si>
  <si>
    <t xml:space="preserve"> O2/ Č25_zm1</t>
  </si>
  <si>
    <t xml:space="preserve"> O4/ Č41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</si>
</sst>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color rgb="FF000000"/>
      <name val="Arial CE"/>
      <family val="2"/>
    </font>
    <font>
      <b/>
      <sz val="9"/>
      <name val="Arial CE"/>
      <family val="2"/>
    </font>
    <font>
      <u val="single"/>
      <sz val="11"/>
      <color theme="10"/>
      <name val="Calibri"/>
      <family val="2"/>
      <scheme val="minor"/>
    </font>
  </fonts>
  <fills count="10">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E6E7D5"/>
        <bgColor indexed="64"/>
      </patternFill>
    </fill>
    <fill>
      <patternFill patternType="solid">
        <fgColor rgb="FF83F0F7"/>
        <bgColor indexed="64"/>
      </patternFill>
    </fill>
    <fill>
      <patternFill patternType="solid">
        <fgColor rgb="FFFFD274"/>
        <bgColor indexed="64"/>
      </patternFill>
    </fill>
    <fill>
      <patternFill patternType="solid">
        <fgColor rgb="FFA7DC68"/>
        <bgColor indexed="64"/>
      </patternFill>
    </fill>
    <fill>
      <patternFill patternType="solid">
        <fgColor rgb="FFCCFFCC"/>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1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21"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9" fillId="5" borderId="22" xfId="0" applyFont="1" applyFill="1" applyBorder="1" applyAlignment="1" applyProtection="1">
      <alignment horizontal="center" vertical="center"/>
      <protection/>
    </xf>
    <xf numFmtId="0" fontId="39" fillId="6" borderId="22" xfId="0"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1" fillId="0" borderId="0" xfId="0" applyFont="1" applyAlignment="1">
      <alignment horizontal="left" vertical="center"/>
    </xf>
    <xf numFmtId="0" fontId="23" fillId="7" borderId="22" xfId="0" applyFont="1" applyFill="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23" fillId="5" borderId="22" xfId="0" applyFont="1" applyFill="1" applyBorder="1" applyAlignment="1" applyProtection="1">
      <alignment horizontal="center" vertical="center"/>
      <protection/>
    </xf>
    <xf numFmtId="0" fontId="39" fillId="7" borderId="22" xfId="0" applyFont="1" applyFill="1" applyBorder="1" applyAlignment="1" applyProtection="1">
      <alignment horizontal="center" vertical="center"/>
      <protection/>
    </xf>
    <xf numFmtId="0" fontId="23" fillId="8" borderId="22" xfId="0" applyFont="1" applyFill="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3" fillId="9" borderId="22" xfId="0" applyFont="1" applyFill="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5" fillId="0" borderId="0" xfId="0" applyFont="1" applyAlignment="1">
      <alignment horizontal="left" vertical="center" wrapText="1"/>
    </xf>
    <xf numFmtId="0" fontId="42" fillId="0" borderId="16"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hyperlink" Target="'&#268;14%20-%20NEOCE&#327;OVAT!%20%20-%20v&#253;h.7'!C2" TargetMode="External" /><Relationship Id="rId2" Type="http://schemas.openxmlformats.org/officeDocument/2006/relationships/hyperlink" Target="'&#268;21%20-%20NEOCE&#327;OVAT!%20%20-%202.TK...'!C2" TargetMode="External" /><Relationship Id="rId3" Type="http://schemas.openxmlformats.org/officeDocument/2006/relationships/hyperlink" Target="'&#268;22%20-%20NEOCE&#327;OVAT!%20%20-%205.%20SK'!C2" TargetMode="External" /><Relationship Id="rId4" Type="http://schemas.openxmlformats.org/officeDocument/2006/relationships/hyperlink" Target="'&#269;23%20-%20NEOCE&#327;OVAT!%20%20-%205A.%20SK'!C2" TargetMode="External" /><Relationship Id="rId5" Type="http://schemas.openxmlformats.org/officeDocument/2006/relationships/hyperlink" Target="'&#269;24%20-%20NEOCE&#327;OVAT!%20%20-%207.%20SK'!C2" TargetMode="External" /><Relationship Id="rId6" Type="http://schemas.openxmlformats.org/officeDocument/2006/relationships/hyperlink" Target="'&#268;25-%20NEOCE&#327;OVAT!%20-%201.SK'!C2" TargetMode="External" /><Relationship Id="rId7"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35</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37</v>
      </c>
      <c r="AO13" s="23"/>
      <c r="AP13" s="23"/>
      <c r="AQ13" s="23"/>
      <c r="AR13" s="21"/>
      <c r="BE13" s="32"/>
      <c r="BS13" s="18" t="s">
        <v>6</v>
      </c>
    </row>
    <row r="14" spans="2:71" ht="12">
      <c r="B14" s="22"/>
      <c r="C14" s="23"/>
      <c r="D14" s="23"/>
      <c r="E14" s="36" t="s">
        <v>37</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37</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39</v>
      </c>
      <c r="AO16" s="23"/>
      <c r="AP16" s="23"/>
      <c r="AQ16" s="23"/>
      <c r="AR16" s="21"/>
      <c r="BE16" s="32"/>
      <c r="BS16" s="18" t="s">
        <v>4</v>
      </c>
    </row>
    <row r="17" spans="2:71" s="1" customFormat="1" ht="18.45" customHeight="1">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39</v>
      </c>
      <c r="AO17" s="23"/>
      <c r="AP17" s="23"/>
      <c r="AQ17" s="23"/>
      <c r="AR17" s="21"/>
      <c r="BE17" s="32"/>
      <c r="BS17" s="18" t="s">
        <v>41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39</v>
      </c>
      <c r="AO19" s="23"/>
      <c r="AP19" s="23"/>
      <c r="AQ19" s="23"/>
      <c r="AR19" s="21"/>
      <c r="BE19" s="32"/>
      <c r="BS19" s="18" t="s">
        <v>6</v>
      </c>
    </row>
    <row r="20" spans="2:71" s="1" customFormat="1" ht="18.45" customHeight="1">
      <c r="B20" s="22"/>
      <c r="C20" s="23"/>
      <c r="D20" s="23"/>
      <c r="E20" s="28" t="s">
        <v>43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39</v>
      </c>
      <c r="AO20" s="23"/>
      <c r="AP20" s="23"/>
      <c r="AQ20" s="23"/>
      <c r="AR20" s="21"/>
      <c r="BE20" s="32"/>
      <c r="BS20" s="18" t="s">
        <v>41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79.25" customHeight="1">
      <c r="B23" s="22"/>
      <c r="C23" s="23"/>
      <c r="D23" s="23"/>
      <c r="E23" s="38" t="s">
        <v>45</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46</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47</v>
      </c>
      <c r="M28" s="47"/>
      <c r="N28" s="47"/>
      <c r="O28" s="47"/>
      <c r="P28" s="47"/>
      <c r="Q28" s="42"/>
      <c r="R28" s="42"/>
      <c r="S28" s="42"/>
      <c r="T28" s="42"/>
      <c r="U28" s="42"/>
      <c r="V28" s="42"/>
      <c r="W28" s="47" t="s">
        <v>48</v>
      </c>
      <c r="X28" s="47"/>
      <c r="Y28" s="47"/>
      <c r="Z28" s="47"/>
      <c r="AA28" s="47"/>
      <c r="AB28" s="47"/>
      <c r="AC28" s="47"/>
      <c r="AD28" s="47"/>
      <c r="AE28" s="47"/>
      <c r="AF28" s="42"/>
      <c r="AG28" s="42"/>
      <c r="AH28" s="42"/>
      <c r="AI28" s="42"/>
      <c r="AJ28" s="42"/>
      <c r="AK28" s="47" t="s">
        <v>49</v>
      </c>
      <c r="AL28" s="47"/>
      <c r="AM28" s="47"/>
      <c r="AN28" s="47"/>
      <c r="AO28" s="47"/>
      <c r="AP28" s="42"/>
      <c r="AQ28" s="42"/>
      <c r="AR28" s="46"/>
      <c r="BE28" s="32"/>
    </row>
    <row r="29" spans="1:57" s="3" customFormat="1" ht="14.4" customHeight="1" hidden="1">
      <c r="A29" s="3"/>
      <c r="B29" s="48"/>
      <c r="C29" s="49"/>
      <c r="D29" s="33" t="s">
        <v>50</v>
      </c>
      <c r="E29" s="49"/>
      <c r="F29" s="33" t="s">
        <v>51</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hidden="1">
      <c r="A30" s="3"/>
      <c r="B30" s="48"/>
      <c r="C30" s="49"/>
      <c r="D30" s="49"/>
      <c r="E30" s="49"/>
      <c r="F30" s="33" t="s">
        <v>52</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c r="A31" s="3"/>
      <c r="B31" s="48"/>
      <c r="C31" s="49"/>
      <c r="D31" s="54" t="s">
        <v>50</v>
      </c>
      <c r="E31" s="49"/>
      <c r="F31" s="33" t="s">
        <v>53</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c r="A32" s="3"/>
      <c r="B32" s="48"/>
      <c r="C32" s="49"/>
      <c r="D32" s="49"/>
      <c r="E32" s="49"/>
      <c r="F32" s="33" t="s">
        <v>54</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55</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5"/>
      <c r="D35" s="56" t="s">
        <v>56</v>
      </c>
      <c r="E35" s="57"/>
      <c r="F35" s="57"/>
      <c r="G35" s="57"/>
      <c r="H35" s="57"/>
      <c r="I35" s="57"/>
      <c r="J35" s="57"/>
      <c r="K35" s="57"/>
      <c r="L35" s="57"/>
      <c r="M35" s="57"/>
      <c r="N35" s="57"/>
      <c r="O35" s="57"/>
      <c r="P35" s="57"/>
      <c r="Q35" s="57"/>
      <c r="R35" s="57"/>
      <c r="S35" s="57"/>
      <c r="T35" s="58" t="s">
        <v>57</v>
      </c>
      <c r="U35" s="57"/>
      <c r="V35" s="57"/>
      <c r="W35" s="57"/>
      <c r="X35" s="59" t="s">
        <v>58</v>
      </c>
      <c r="Y35" s="57"/>
      <c r="Z35" s="57"/>
      <c r="AA35" s="57"/>
      <c r="AB35" s="57"/>
      <c r="AC35" s="57"/>
      <c r="AD35" s="57"/>
      <c r="AE35" s="57"/>
      <c r="AF35" s="57"/>
      <c r="AG35" s="57"/>
      <c r="AH35" s="57"/>
      <c r="AI35" s="57"/>
      <c r="AJ35" s="57"/>
      <c r="AK35" s="60">
        <f>SUM(AK26:AK33)</f>
        <v>0</v>
      </c>
      <c r="AL35" s="57"/>
      <c r="AM35" s="57"/>
      <c r="AN35" s="57"/>
      <c r="AO35" s="61"/>
      <c r="AP35" s="55"/>
      <c r="AQ35" s="55"/>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6"/>
      <c r="BE37" s="40"/>
    </row>
    <row r="41" spans="1:57" s="2" customFormat="1" ht="6.95" customHeight="1">
      <c r="A41" s="40"/>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6"/>
      <c r="BE41" s="40"/>
    </row>
    <row r="42" spans="1:57" s="2" customFormat="1" ht="24.95" customHeight="1">
      <c r="A42" s="40"/>
      <c r="B42" s="41"/>
      <c r="C42" s="24" t="s">
        <v>59</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6"/>
      <c r="C44" s="33" t="s">
        <v>13</v>
      </c>
      <c r="D44" s="67"/>
      <c r="E44" s="67"/>
      <c r="F44" s="67"/>
      <c r="G44" s="67"/>
      <c r="H44" s="67"/>
      <c r="I44" s="67"/>
      <c r="J44" s="67"/>
      <c r="K44" s="67"/>
      <c r="L44" s="67" t="str">
        <f>K5</f>
        <v>650190116_zm1</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Oprava staničních kolejí v žst. Řehlovice - změna č.1 po prohlídce staveniště</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3" t="s">
        <v>22</v>
      </c>
      <c r="D47" s="42"/>
      <c r="E47" s="42"/>
      <c r="F47" s="42"/>
      <c r="G47" s="42"/>
      <c r="H47" s="42"/>
      <c r="I47" s="42"/>
      <c r="J47" s="42"/>
      <c r="K47" s="42"/>
      <c r="L47" s="74" t="str">
        <f>IF(K8="","",K8)</f>
        <v>žst. Řehlovice</v>
      </c>
      <c r="M47" s="42"/>
      <c r="N47" s="42"/>
      <c r="O47" s="42"/>
      <c r="P47" s="42"/>
      <c r="Q47" s="42"/>
      <c r="R47" s="42"/>
      <c r="S47" s="42"/>
      <c r="T47" s="42"/>
      <c r="U47" s="42"/>
      <c r="V47" s="42"/>
      <c r="W47" s="42"/>
      <c r="X47" s="42"/>
      <c r="Y47" s="42"/>
      <c r="Z47" s="42"/>
      <c r="AA47" s="42"/>
      <c r="AB47" s="42"/>
      <c r="AC47" s="42"/>
      <c r="AD47" s="42"/>
      <c r="AE47" s="42"/>
      <c r="AF47" s="42"/>
      <c r="AG47" s="42"/>
      <c r="AH47" s="42"/>
      <c r="AI47" s="33" t="s">
        <v>24</v>
      </c>
      <c r="AJ47" s="42"/>
      <c r="AK47" s="42"/>
      <c r="AL47" s="42"/>
      <c r="AM47" s="75" t="str">
        <f>IF(AN8="","",AN8)</f>
        <v>24. 1. 2023</v>
      </c>
      <c r="AN47" s="75"/>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3" t="s">
        <v>30</v>
      </c>
      <c r="D49" s="42"/>
      <c r="E49" s="42"/>
      <c r="F49" s="42"/>
      <c r="G49" s="42"/>
      <c r="H49" s="42"/>
      <c r="I49" s="42"/>
      <c r="J49" s="42"/>
      <c r="K49" s="42"/>
      <c r="L49" s="67" t="str">
        <f>IF(E11="","",E11)</f>
        <v>SŽ s.o., OŘ UNL, ST Most</v>
      </c>
      <c r="M49" s="42"/>
      <c r="N49" s="42"/>
      <c r="O49" s="42"/>
      <c r="P49" s="42"/>
      <c r="Q49" s="42"/>
      <c r="R49" s="42"/>
      <c r="S49" s="42"/>
      <c r="T49" s="42"/>
      <c r="U49" s="42"/>
      <c r="V49" s="42"/>
      <c r="W49" s="42"/>
      <c r="X49" s="42"/>
      <c r="Y49" s="42"/>
      <c r="Z49" s="42"/>
      <c r="AA49" s="42"/>
      <c r="AB49" s="42"/>
      <c r="AC49" s="42"/>
      <c r="AD49" s="42"/>
      <c r="AE49" s="42"/>
      <c r="AF49" s="42"/>
      <c r="AG49" s="42"/>
      <c r="AH49" s="42"/>
      <c r="AI49" s="33" t="s">
        <v>38</v>
      </c>
      <c r="AJ49" s="42"/>
      <c r="AK49" s="42"/>
      <c r="AL49" s="42"/>
      <c r="AM49" s="76" t="str">
        <f>IF(E17="","",E17)</f>
        <v xml:space="preserve"> </v>
      </c>
      <c r="AN49" s="67"/>
      <c r="AO49" s="67"/>
      <c r="AP49" s="67"/>
      <c r="AQ49" s="42"/>
      <c r="AR49" s="46"/>
      <c r="AS49" s="77" t="s">
        <v>60</v>
      </c>
      <c r="AT49" s="78"/>
      <c r="AU49" s="79"/>
      <c r="AV49" s="79"/>
      <c r="AW49" s="79"/>
      <c r="AX49" s="79"/>
      <c r="AY49" s="79"/>
      <c r="AZ49" s="79"/>
      <c r="BA49" s="79"/>
      <c r="BB49" s="79"/>
      <c r="BC49" s="79"/>
      <c r="BD49" s="80"/>
      <c r="BE49" s="40"/>
    </row>
    <row r="50" spans="1:57" s="2" customFormat="1" ht="25.65" customHeight="1">
      <c r="A50" s="40"/>
      <c r="B50" s="41"/>
      <c r="C50" s="33" t="s">
        <v>36</v>
      </c>
      <c r="D50" s="42"/>
      <c r="E50" s="42"/>
      <c r="F50" s="42"/>
      <c r="G50" s="42"/>
      <c r="H50" s="42"/>
      <c r="I50" s="42"/>
      <c r="J50" s="42"/>
      <c r="K50" s="42"/>
      <c r="L50" s="67"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42</v>
      </c>
      <c r="AJ50" s="42"/>
      <c r="AK50" s="42"/>
      <c r="AL50" s="42"/>
      <c r="AM50" s="76" t="str">
        <f>IF(E20="","",E20)</f>
        <v>Ing.Horák Jiří, 602155923, horak@spravazeleznic.cz</v>
      </c>
      <c r="AN50" s="67"/>
      <c r="AO50" s="67"/>
      <c r="AP50" s="67"/>
      <c r="AQ50" s="42"/>
      <c r="AR50" s="46"/>
      <c r="AS50" s="81"/>
      <c r="AT50" s="82"/>
      <c r="AU50" s="83"/>
      <c r="AV50" s="83"/>
      <c r="AW50" s="83"/>
      <c r="AX50" s="83"/>
      <c r="AY50" s="83"/>
      <c r="AZ50" s="83"/>
      <c r="BA50" s="83"/>
      <c r="BB50" s="83"/>
      <c r="BC50" s="83"/>
      <c r="BD50" s="84"/>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5"/>
      <c r="AT51" s="86"/>
      <c r="AU51" s="87"/>
      <c r="AV51" s="87"/>
      <c r="AW51" s="87"/>
      <c r="AX51" s="87"/>
      <c r="AY51" s="87"/>
      <c r="AZ51" s="87"/>
      <c r="BA51" s="87"/>
      <c r="BB51" s="87"/>
      <c r="BC51" s="87"/>
      <c r="BD51" s="88"/>
      <c r="BE51" s="40"/>
    </row>
    <row r="52" spans="1:57" s="2" customFormat="1" ht="29.25" customHeight="1">
      <c r="A52" s="40"/>
      <c r="B52" s="41"/>
      <c r="C52" s="89" t="s">
        <v>61</v>
      </c>
      <c r="D52" s="90"/>
      <c r="E52" s="90"/>
      <c r="F52" s="90"/>
      <c r="G52" s="90"/>
      <c r="H52" s="91"/>
      <c r="I52" s="92" t="s">
        <v>62</v>
      </c>
      <c r="J52" s="90"/>
      <c r="K52" s="90"/>
      <c r="L52" s="90"/>
      <c r="M52" s="90"/>
      <c r="N52" s="90"/>
      <c r="O52" s="90"/>
      <c r="P52" s="90"/>
      <c r="Q52" s="90"/>
      <c r="R52" s="90"/>
      <c r="S52" s="90"/>
      <c r="T52" s="90"/>
      <c r="U52" s="90"/>
      <c r="V52" s="90"/>
      <c r="W52" s="90"/>
      <c r="X52" s="90"/>
      <c r="Y52" s="90"/>
      <c r="Z52" s="90"/>
      <c r="AA52" s="90"/>
      <c r="AB52" s="90"/>
      <c r="AC52" s="90"/>
      <c r="AD52" s="90"/>
      <c r="AE52" s="90"/>
      <c r="AF52" s="90"/>
      <c r="AG52" s="93" t="s">
        <v>63</v>
      </c>
      <c r="AH52" s="90"/>
      <c r="AI52" s="90"/>
      <c r="AJ52" s="90"/>
      <c r="AK52" s="90"/>
      <c r="AL52" s="90"/>
      <c r="AM52" s="90"/>
      <c r="AN52" s="92" t="s">
        <v>64</v>
      </c>
      <c r="AO52" s="90"/>
      <c r="AP52" s="90"/>
      <c r="AQ52" s="94" t="s">
        <v>65</v>
      </c>
      <c r="AR52" s="46"/>
      <c r="AS52" s="95" t="s">
        <v>66</v>
      </c>
      <c r="AT52" s="96" t="s">
        <v>67</v>
      </c>
      <c r="AU52" s="96" t="s">
        <v>68</v>
      </c>
      <c r="AV52" s="96" t="s">
        <v>69</v>
      </c>
      <c r="AW52" s="96" t="s">
        <v>70</v>
      </c>
      <c r="AX52" s="96" t="s">
        <v>71</v>
      </c>
      <c r="AY52" s="96" t="s">
        <v>72</v>
      </c>
      <c r="AZ52" s="96" t="s">
        <v>73</v>
      </c>
      <c r="BA52" s="96" t="s">
        <v>74</v>
      </c>
      <c r="BB52" s="96" t="s">
        <v>75</v>
      </c>
      <c r="BC52" s="96" t="s">
        <v>76</v>
      </c>
      <c r="BD52" s="97" t="s">
        <v>77</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8"/>
      <c r="AT53" s="99"/>
      <c r="AU53" s="99"/>
      <c r="AV53" s="99"/>
      <c r="AW53" s="99"/>
      <c r="AX53" s="99"/>
      <c r="AY53" s="99"/>
      <c r="AZ53" s="99"/>
      <c r="BA53" s="99"/>
      <c r="BB53" s="99"/>
      <c r="BC53" s="99"/>
      <c r="BD53" s="100"/>
      <c r="BE53" s="40"/>
    </row>
    <row r="54" spans="1:90" s="6" customFormat="1" ht="32.4" customHeight="1">
      <c r="A54" s="6"/>
      <c r="B54" s="101"/>
      <c r="C54" s="102" t="s">
        <v>78</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ROUND(AG55+AG57+AG64+AG66+AG68,2)</f>
        <v>0</v>
      </c>
      <c r="AH54" s="104"/>
      <c r="AI54" s="104"/>
      <c r="AJ54" s="104"/>
      <c r="AK54" s="104"/>
      <c r="AL54" s="104"/>
      <c r="AM54" s="104"/>
      <c r="AN54" s="105">
        <f>SUM(AG54,AT54)</f>
        <v>0</v>
      </c>
      <c r="AO54" s="105"/>
      <c r="AP54" s="105"/>
      <c r="AQ54" s="106" t="s">
        <v>39</v>
      </c>
      <c r="AR54" s="107"/>
      <c r="AS54" s="108">
        <f>ROUND(AS55+AS57+AS64+AS66+AS68,2)</f>
        <v>0</v>
      </c>
      <c r="AT54" s="109">
        <f>ROUND(SUM(AV54:AW54),2)</f>
        <v>0</v>
      </c>
      <c r="AU54" s="110">
        <f>ROUND(AU55+AU57+AU64+AU66+AU68,5)</f>
        <v>0</v>
      </c>
      <c r="AV54" s="109">
        <f>ROUND(AZ54*L29,2)</f>
        <v>0</v>
      </c>
      <c r="AW54" s="109">
        <f>ROUND(BA54*L30,2)</f>
        <v>0</v>
      </c>
      <c r="AX54" s="109">
        <f>ROUND(BB54*L29,2)</f>
        <v>0</v>
      </c>
      <c r="AY54" s="109">
        <f>ROUND(BC54*L30,2)</f>
        <v>0</v>
      </c>
      <c r="AZ54" s="109">
        <f>ROUND(AZ55+AZ57+AZ64+AZ66+AZ68,2)</f>
        <v>0</v>
      </c>
      <c r="BA54" s="109">
        <f>ROUND(BA55+BA57+BA64+BA66+BA68,2)</f>
        <v>0</v>
      </c>
      <c r="BB54" s="109">
        <f>ROUND(BB55+BB57+BB64+BB66+BB68,2)</f>
        <v>0</v>
      </c>
      <c r="BC54" s="109">
        <f>ROUND(BC55+BC57+BC64+BC66+BC68,2)</f>
        <v>0</v>
      </c>
      <c r="BD54" s="111">
        <f>ROUND(BD55+BD57+BD64+BD66+BD68,2)</f>
        <v>0</v>
      </c>
      <c r="BE54" s="6"/>
      <c r="BS54" s="112" t="s">
        <v>79</v>
      </c>
      <c r="BT54" s="112" t="s">
        <v>80</v>
      </c>
      <c r="BU54" s="113" t="s">
        <v>81</v>
      </c>
      <c r="BV54" s="112" t="s">
        <v>82</v>
      </c>
      <c r="BW54" s="112" t="s">
        <v>5</v>
      </c>
      <c r="BX54" s="112" t="s">
        <v>83</v>
      </c>
      <c r="CL54" s="112" t="s">
        <v>19</v>
      </c>
    </row>
    <row r="55" spans="1:91" s="7" customFormat="1" ht="16.5" customHeight="1">
      <c r="A55" s="7"/>
      <c r="B55" s="114"/>
      <c r="C55" s="115"/>
      <c r="D55" s="116" t="s">
        <v>84</v>
      </c>
      <c r="E55" s="116"/>
      <c r="F55" s="116"/>
      <c r="G55" s="116"/>
      <c r="H55" s="116"/>
      <c r="I55" s="117"/>
      <c r="J55" s="116" t="s">
        <v>85</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ROUND(AG56,2)</f>
        <v>0</v>
      </c>
      <c r="AH55" s="117"/>
      <c r="AI55" s="117"/>
      <c r="AJ55" s="117"/>
      <c r="AK55" s="117"/>
      <c r="AL55" s="117"/>
      <c r="AM55" s="117"/>
      <c r="AN55" s="119">
        <f>SUM(AG55,AT55)</f>
        <v>0</v>
      </c>
      <c r="AO55" s="117"/>
      <c r="AP55" s="117"/>
      <c r="AQ55" s="120" t="s">
        <v>86</v>
      </c>
      <c r="AR55" s="121"/>
      <c r="AS55" s="122">
        <f>ROUND(AS56,2)</f>
        <v>0</v>
      </c>
      <c r="AT55" s="123">
        <f>ROUND(SUM(AV55:AW55),2)</f>
        <v>0</v>
      </c>
      <c r="AU55" s="124">
        <f>ROUND(AU56,5)</f>
        <v>0</v>
      </c>
      <c r="AV55" s="123">
        <f>ROUND(AZ55*L29,2)</f>
        <v>0</v>
      </c>
      <c r="AW55" s="123">
        <f>ROUND(BA55*L30,2)</f>
        <v>0</v>
      </c>
      <c r="AX55" s="123">
        <f>ROUND(BB55*L29,2)</f>
        <v>0</v>
      </c>
      <c r="AY55" s="123">
        <f>ROUND(BC55*L30,2)</f>
        <v>0</v>
      </c>
      <c r="AZ55" s="123">
        <f>ROUND(AZ56,2)</f>
        <v>0</v>
      </c>
      <c r="BA55" s="123">
        <f>ROUND(BA56,2)</f>
        <v>0</v>
      </c>
      <c r="BB55" s="123">
        <f>ROUND(BB56,2)</f>
        <v>0</v>
      </c>
      <c r="BC55" s="123">
        <f>ROUND(BC56,2)</f>
        <v>0</v>
      </c>
      <c r="BD55" s="125">
        <f>ROUND(BD56,2)</f>
        <v>0</v>
      </c>
      <c r="BE55" s="7"/>
      <c r="BS55" s="126" t="s">
        <v>79</v>
      </c>
      <c r="BT55" s="126" t="s">
        <v>87</v>
      </c>
      <c r="BU55" s="126" t="s">
        <v>81</v>
      </c>
      <c r="BV55" s="126" t="s">
        <v>82</v>
      </c>
      <c r="BW55" s="126" t="s">
        <v>88</v>
      </c>
      <c r="BX55" s="126" t="s">
        <v>5</v>
      </c>
      <c r="CL55" s="126" t="s">
        <v>39</v>
      </c>
      <c r="CM55" s="126" t="s">
        <v>89</v>
      </c>
    </row>
    <row r="56" spans="1:90" s="4" customFormat="1" ht="16.5" customHeight="1">
      <c r="A56" s="127" t="s">
        <v>90</v>
      </c>
      <c r="B56" s="66"/>
      <c r="C56" s="128"/>
      <c r="D56" s="128"/>
      <c r="E56" s="129" t="s">
        <v>91</v>
      </c>
      <c r="F56" s="129"/>
      <c r="G56" s="129"/>
      <c r="H56" s="129"/>
      <c r="I56" s="129"/>
      <c r="J56" s="128"/>
      <c r="K56" s="129" t="s">
        <v>92</v>
      </c>
      <c r="L56" s="129"/>
      <c r="M56" s="129"/>
      <c r="N56" s="129"/>
      <c r="O56" s="129"/>
      <c r="P56" s="129"/>
      <c r="Q56" s="129"/>
      <c r="R56" s="129"/>
      <c r="S56" s="129"/>
      <c r="T56" s="129"/>
      <c r="U56" s="129"/>
      <c r="V56" s="129"/>
      <c r="W56" s="129"/>
      <c r="X56" s="129"/>
      <c r="Y56" s="129"/>
      <c r="Z56" s="129"/>
      <c r="AA56" s="129"/>
      <c r="AB56" s="129"/>
      <c r="AC56" s="129"/>
      <c r="AD56" s="129"/>
      <c r="AE56" s="129"/>
      <c r="AF56" s="129"/>
      <c r="AG56" s="130">
        <f>'Č11_zm1 - Řehlovice v.č.7'!J32</f>
        <v>0</v>
      </c>
      <c r="AH56" s="128"/>
      <c r="AI56" s="128"/>
      <c r="AJ56" s="128"/>
      <c r="AK56" s="128"/>
      <c r="AL56" s="128"/>
      <c r="AM56" s="128"/>
      <c r="AN56" s="130">
        <f>SUM(AG56,AT56)</f>
        <v>0</v>
      </c>
      <c r="AO56" s="128"/>
      <c r="AP56" s="128"/>
      <c r="AQ56" s="131" t="s">
        <v>93</v>
      </c>
      <c r="AR56" s="68"/>
      <c r="AS56" s="132">
        <v>0</v>
      </c>
      <c r="AT56" s="133">
        <f>ROUND(SUM(AV56:AW56),2)</f>
        <v>0</v>
      </c>
      <c r="AU56" s="134">
        <f>'Č11_zm1 - Řehlovice v.č.7'!P88</f>
        <v>0</v>
      </c>
      <c r="AV56" s="133">
        <f>'Č11_zm1 - Řehlovice v.č.7'!J35</f>
        <v>0</v>
      </c>
      <c r="AW56" s="133">
        <f>'Č11_zm1 - Řehlovice v.č.7'!J36</f>
        <v>0</v>
      </c>
      <c r="AX56" s="133">
        <f>'Č11_zm1 - Řehlovice v.č.7'!J37</f>
        <v>0</v>
      </c>
      <c r="AY56" s="133">
        <f>'Č11_zm1 - Řehlovice v.č.7'!J38</f>
        <v>0</v>
      </c>
      <c r="AZ56" s="133">
        <f>'Č11_zm1 - Řehlovice v.č.7'!F35</f>
        <v>0</v>
      </c>
      <c r="BA56" s="133">
        <f>'Č11_zm1 - Řehlovice v.č.7'!F36</f>
        <v>0</v>
      </c>
      <c r="BB56" s="133">
        <f>'Č11_zm1 - Řehlovice v.č.7'!F37</f>
        <v>0</v>
      </c>
      <c r="BC56" s="133">
        <f>'Č11_zm1 - Řehlovice v.č.7'!F38</f>
        <v>0</v>
      </c>
      <c r="BD56" s="135">
        <f>'Č11_zm1 - Řehlovice v.č.7'!F39</f>
        <v>0</v>
      </c>
      <c r="BE56" s="4"/>
      <c r="BT56" s="136" t="s">
        <v>89</v>
      </c>
      <c r="BV56" s="136" t="s">
        <v>82</v>
      </c>
      <c r="BW56" s="136" t="s">
        <v>94</v>
      </c>
      <c r="BX56" s="136" t="s">
        <v>88</v>
      </c>
      <c r="CL56" s="136" t="s">
        <v>39</v>
      </c>
    </row>
    <row r="57" spans="1:91" s="7" customFormat="1" ht="16.5" customHeight="1">
      <c r="A57" s="7"/>
      <c r="B57" s="114"/>
      <c r="C57" s="115"/>
      <c r="D57" s="116" t="s">
        <v>95</v>
      </c>
      <c r="E57" s="116"/>
      <c r="F57" s="116"/>
      <c r="G57" s="116"/>
      <c r="H57" s="116"/>
      <c r="I57" s="117"/>
      <c r="J57" s="116" t="s">
        <v>96</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ROUND(SUM(AG58:AG63),2)</f>
        <v>0</v>
      </c>
      <c r="AH57" s="117"/>
      <c r="AI57" s="117"/>
      <c r="AJ57" s="117"/>
      <c r="AK57" s="117"/>
      <c r="AL57" s="117"/>
      <c r="AM57" s="117"/>
      <c r="AN57" s="119">
        <f>SUM(AG57,AT57)</f>
        <v>0</v>
      </c>
      <c r="AO57" s="117"/>
      <c r="AP57" s="117"/>
      <c r="AQ57" s="120" t="s">
        <v>86</v>
      </c>
      <c r="AR57" s="121"/>
      <c r="AS57" s="122">
        <f>ROUND(SUM(AS58:AS63),2)</f>
        <v>0</v>
      </c>
      <c r="AT57" s="123">
        <f>ROUND(SUM(AV57:AW57),2)</f>
        <v>0</v>
      </c>
      <c r="AU57" s="124">
        <f>ROUND(SUM(AU58:AU63),5)</f>
        <v>0</v>
      </c>
      <c r="AV57" s="123">
        <f>ROUND(AZ57*L29,2)</f>
        <v>0</v>
      </c>
      <c r="AW57" s="123">
        <f>ROUND(BA57*L30,2)</f>
        <v>0</v>
      </c>
      <c r="AX57" s="123">
        <f>ROUND(BB57*L29,2)</f>
        <v>0</v>
      </c>
      <c r="AY57" s="123">
        <f>ROUND(BC57*L30,2)</f>
        <v>0</v>
      </c>
      <c r="AZ57" s="123">
        <f>ROUND(SUM(AZ58:AZ63),2)</f>
        <v>0</v>
      </c>
      <c r="BA57" s="123">
        <f>ROUND(SUM(BA58:BA63),2)</f>
        <v>0</v>
      </c>
      <c r="BB57" s="123">
        <f>ROUND(SUM(BB58:BB63),2)</f>
        <v>0</v>
      </c>
      <c r="BC57" s="123">
        <f>ROUND(SUM(BC58:BC63),2)</f>
        <v>0</v>
      </c>
      <c r="BD57" s="125">
        <f>ROUND(SUM(BD58:BD63),2)</f>
        <v>0</v>
      </c>
      <c r="BE57" s="7"/>
      <c r="BS57" s="126" t="s">
        <v>79</v>
      </c>
      <c r="BT57" s="126" t="s">
        <v>87</v>
      </c>
      <c r="BU57" s="126" t="s">
        <v>81</v>
      </c>
      <c r="BV57" s="126" t="s">
        <v>82</v>
      </c>
      <c r="BW57" s="126" t="s">
        <v>97</v>
      </c>
      <c r="BX57" s="126" t="s">
        <v>5</v>
      </c>
      <c r="CL57" s="126" t="s">
        <v>39</v>
      </c>
      <c r="CM57" s="126" t="s">
        <v>89</v>
      </c>
    </row>
    <row r="58" spans="1:90" s="4" customFormat="1" ht="16.5" customHeight="1">
      <c r="A58" s="127" t="s">
        <v>90</v>
      </c>
      <c r="B58" s="66"/>
      <c r="C58" s="128"/>
      <c r="D58" s="128"/>
      <c r="E58" s="129" t="s">
        <v>98</v>
      </c>
      <c r="F58" s="129"/>
      <c r="G58" s="129"/>
      <c r="H58" s="129"/>
      <c r="I58" s="129"/>
      <c r="J58" s="128"/>
      <c r="K58" s="129" t="s">
        <v>99</v>
      </c>
      <c r="L58" s="129"/>
      <c r="M58" s="129"/>
      <c r="N58" s="129"/>
      <c r="O58" s="129"/>
      <c r="P58" s="129"/>
      <c r="Q58" s="129"/>
      <c r="R58" s="129"/>
      <c r="S58" s="129"/>
      <c r="T58" s="129"/>
      <c r="U58" s="129"/>
      <c r="V58" s="129"/>
      <c r="W58" s="129"/>
      <c r="X58" s="129"/>
      <c r="Y58" s="129"/>
      <c r="Z58" s="129"/>
      <c r="AA58" s="129"/>
      <c r="AB58" s="129"/>
      <c r="AC58" s="129"/>
      <c r="AD58" s="129"/>
      <c r="AE58" s="129"/>
      <c r="AF58" s="129"/>
      <c r="AG58" s="130">
        <f>'Č21_zm1 - 2.TK Trmice-Řeh...'!J32</f>
        <v>0</v>
      </c>
      <c r="AH58" s="128"/>
      <c r="AI58" s="128"/>
      <c r="AJ58" s="128"/>
      <c r="AK58" s="128"/>
      <c r="AL58" s="128"/>
      <c r="AM58" s="128"/>
      <c r="AN58" s="130">
        <f>SUM(AG58,AT58)</f>
        <v>0</v>
      </c>
      <c r="AO58" s="128"/>
      <c r="AP58" s="128"/>
      <c r="AQ58" s="131" t="s">
        <v>93</v>
      </c>
      <c r="AR58" s="68"/>
      <c r="AS58" s="132">
        <v>0</v>
      </c>
      <c r="AT58" s="133">
        <f>ROUND(SUM(AV58:AW58),2)</f>
        <v>0</v>
      </c>
      <c r="AU58" s="134">
        <f>'Č21_zm1 - 2.TK Trmice-Řeh...'!P88</f>
        <v>0</v>
      </c>
      <c r="AV58" s="133">
        <f>'Č21_zm1 - 2.TK Trmice-Řeh...'!J35</f>
        <v>0</v>
      </c>
      <c r="AW58" s="133">
        <f>'Č21_zm1 - 2.TK Trmice-Řeh...'!J36</f>
        <v>0</v>
      </c>
      <c r="AX58" s="133">
        <f>'Č21_zm1 - 2.TK Trmice-Řeh...'!J37</f>
        <v>0</v>
      </c>
      <c r="AY58" s="133">
        <f>'Č21_zm1 - 2.TK Trmice-Řeh...'!J38</f>
        <v>0</v>
      </c>
      <c r="AZ58" s="133">
        <f>'Č21_zm1 - 2.TK Trmice-Řeh...'!F35</f>
        <v>0</v>
      </c>
      <c r="BA58" s="133">
        <f>'Č21_zm1 - 2.TK Trmice-Řeh...'!F36</f>
        <v>0</v>
      </c>
      <c r="BB58" s="133">
        <f>'Č21_zm1 - 2.TK Trmice-Řeh...'!F37</f>
        <v>0</v>
      </c>
      <c r="BC58" s="133">
        <f>'Č21_zm1 - 2.TK Trmice-Řeh...'!F38</f>
        <v>0</v>
      </c>
      <c r="BD58" s="135">
        <f>'Č21_zm1 - 2.TK Trmice-Řeh...'!F39</f>
        <v>0</v>
      </c>
      <c r="BE58" s="4"/>
      <c r="BT58" s="136" t="s">
        <v>89</v>
      </c>
      <c r="BV58" s="136" t="s">
        <v>82</v>
      </c>
      <c r="BW58" s="136" t="s">
        <v>100</v>
      </c>
      <c r="BX58" s="136" t="s">
        <v>97</v>
      </c>
      <c r="CL58" s="136" t="s">
        <v>39</v>
      </c>
    </row>
    <row r="59" spans="1:90" s="4" customFormat="1" ht="16.5" customHeight="1">
      <c r="A59" s="127" t="s">
        <v>90</v>
      </c>
      <c r="B59" s="66"/>
      <c r="C59" s="128"/>
      <c r="D59" s="128"/>
      <c r="E59" s="129" t="s">
        <v>101</v>
      </c>
      <c r="F59" s="129"/>
      <c r="G59" s="129"/>
      <c r="H59" s="129"/>
      <c r="I59" s="129"/>
      <c r="J59" s="128"/>
      <c r="K59" s="129" t="s">
        <v>102</v>
      </c>
      <c r="L59" s="129"/>
      <c r="M59" s="129"/>
      <c r="N59" s="129"/>
      <c r="O59" s="129"/>
      <c r="P59" s="129"/>
      <c r="Q59" s="129"/>
      <c r="R59" s="129"/>
      <c r="S59" s="129"/>
      <c r="T59" s="129"/>
      <c r="U59" s="129"/>
      <c r="V59" s="129"/>
      <c r="W59" s="129"/>
      <c r="X59" s="129"/>
      <c r="Y59" s="129"/>
      <c r="Z59" s="129"/>
      <c r="AA59" s="129"/>
      <c r="AB59" s="129"/>
      <c r="AC59" s="129"/>
      <c r="AD59" s="129"/>
      <c r="AE59" s="129"/>
      <c r="AF59" s="129"/>
      <c r="AG59" s="130">
        <f>'Č22 - 5. SK žst. Řehlovice'!J32</f>
        <v>0</v>
      </c>
      <c r="AH59" s="128"/>
      <c r="AI59" s="128"/>
      <c r="AJ59" s="128"/>
      <c r="AK59" s="128"/>
      <c r="AL59" s="128"/>
      <c r="AM59" s="128"/>
      <c r="AN59" s="130">
        <f>SUM(AG59,AT59)</f>
        <v>0</v>
      </c>
      <c r="AO59" s="128"/>
      <c r="AP59" s="128"/>
      <c r="AQ59" s="131" t="s">
        <v>93</v>
      </c>
      <c r="AR59" s="68"/>
      <c r="AS59" s="132">
        <v>0</v>
      </c>
      <c r="AT59" s="133">
        <f>ROUND(SUM(AV59:AW59),2)</f>
        <v>0</v>
      </c>
      <c r="AU59" s="134">
        <f>'Č22 - 5. SK žst. Řehlovice'!P88</f>
        <v>0</v>
      </c>
      <c r="AV59" s="133">
        <f>'Č22 - 5. SK žst. Řehlovice'!J35</f>
        <v>0</v>
      </c>
      <c r="AW59" s="133">
        <f>'Č22 - 5. SK žst. Řehlovice'!J36</f>
        <v>0</v>
      </c>
      <c r="AX59" s="133">
        <f>'Č22 - 5. SK žst. Řehlovice'!J37</f>
        <v>0</v>
      </c>
      <c r="AY59" s="133">
        <f>'Č22 - 5. SK žst. Řehlovice'!J38</f>
        <v>0</v>
      </c>
      <c r="AZ59" s="133">
        <f>'Č22 - 5. SK žst. Řehlovice'!F35</f>
        <v>0</v>
      </c>
      <c r="BA59" s="133">
        <f>'Č22 - 5. SK žst. Řehlovice'!F36</f>
        <v>0</v>
      </c>
      <c r="BB59" s="133">
        <f>'Č22 - 5. SK žst. Řehlovice'!F37</f>
        <v>0</v>
      </c>
      <c r="BC59" s="133">
        <f>'Č22 - 5. SK žst. Řehlovice'!F38</f>
        <v>0</v>
      </c>
      <c r="BD59" s="135">
        <f>'Č22 - 5. SK žst. Řehlovice'!F39</f>
        <v>0</v>
      </c>
      <c r="BE59" s="4"/>
      <c r="BT59" s="136" t="s">
        <v>89</v>
      </c>
      <c r="BV59" s="136" t="s">
        <v>82</v>
      </c>
      <c r="BW59" s="136" t="s">
        <v>103</v>
      </c>
      <c r="BX59" s="136" t="s">
        <v>97</v>
      </c>
      <c r="CL59" s="136" t="s">
        <v>39</v>
      </c>
    </row>
    <row r="60" spans="1:90" s="4" customFormat="1" ht="16.5" customHeight="1">
      <c r="A60" s="127" t="s">
        <v>90</v>
      </c>
      <c r="B60" s="66"/>
      <c r="C60" s="128"/>
      <c r="D60" s="128"/>
      <c r="E60" s="129" t="s">
        <v>104</v>
      </c>
      <c r="F60" s="129"/>
      <c r="G60" s="129"/>
      <c r="H60" s="129"/>
      <c r="I60" s="129"/>
      <c r="J60" s="128"/>
      <c r="K60" s="129" t="s">
        <v>105</v>
      </c>
      <c r="L60" s="129"/>
      <c r="M60" s="129"/>
      <c r="N60" s="129"/>
      <c r="O60" s="129"/>
      <c r="P60" s="129"/>
      <c r="Q60" s="129"/>
      <c r="R60" s="129"/>
      <c r="S60" s="129"/>
      <c r="T60" s="129"/>
      <c r="U60" s="129"/>
      <c r="V60" s="129"/>
      <c r="W60" s="129"/>
      <c r="X60" s="129"/>
      <c r="Y60" s="129"/>
      <c r="Z60" s="129"/>
      <c r="AA60" s="129"/>
      <c r="AB60" s="129"/>
      <c r="AC60" s="129"/>
      <c r="AD60" s="129"/>
      <c r="AE60" s="129"/>
      <c r="AF60" s="129"/>
      <c r="AG60" s="130">
        <f>'Č23 - 5A.SK žst. Řehlovice'!J32</f>
        <v>0</v>
      </c>
      <c r="AH60" s="128"/>
      <c r="AI60" s="128"/>
      <c r="AJ60" s="128"/>
      <c r="AK60" s="128"/>
      <c r="AL60" s="128"/>
      <c r="AM60" s="128"/>
      <c r="AN60" s="130">
        <f>SUM(AG60,AT60)</f>
        <v>0</v>
      </c>
      <c r="AO60" s="128"/>
      <c r="AP60" s="128"/>
      <c r="AQ60" s="131" t="s">
        <v>93</v>
      </c>
      <c r="AR60" s="68"/>
      <c r="AS60" s="132">
        <v>0</v>
      </c>
      <c r="AT60" s="133">
        <f>ROUND(SUM(AV60:AW60),2)</f>
        <v>0</v>
      </c>
      <c r="AU60" s="134">
        <f>'Č23 - 5A.SK žst. Řehlovice'!P88</f>
        <v>0</v>
      </c>
      <c r="AV60" s="133">
        <f>'Č23 - 5A.SK žst. Řehlovice'!J35</f>
        <v>0</v>
      </c>
      <c r="AW60" s="133">
        <f>'Č23 - 5A.SK žst. Řehlovice'!J36</f>
        <v>0</v>
      </c>
      <c r="AX60" s="133">
        <f>'Č23 - 5A.SK žst. Řehlovice'!J37</f>
        <v>0</v>
      </c>
      <c r="AY60" s="133">
        <f>'Č23 - 5A.SK žst. Řehlovice'!J38</f>
        <v>0</v>
      </c>
      <c r="AZ60" s="133">
        <f>'Č23 - 5A.SK žst. Řehlovice'!F35</f>
        <v>0</v>
      </c>
      <c r="BA60" s="133">
        <f>'Č23 - 5A.SK žst. Řehlovice'!F36</f>
        <v>0</v>
      </c>
      <c r="BB60" s="133">
        <f>'Č23 - 5A.SK žst. Řehlovice'!F37</f>
        <v>0</v>
      </c>
      <c r="BC60" s="133">
        <f>'Č23 - 5A.SK žst. Řehlovice'!F38</f>
        <v>0</v>
      </c>
      <c r="BD60" s="135">
        <f>'Č23 - 5A.SK žst. Řehlovice'!F39</f>
        <v>0</v>
      </c>
      <c r="BE60" s="4"/>
      <c r="BT60" s="136" t="s">
        <v>89</v>
      </c>
      <c r="BV60" s="136" t="s">
        <v>82</v>
      </c>
      <c r="BW60" s="136" t="s">
        <v>106</v>
      </c>
      <c r="BX60" s="136" t="s">
        <v>97</v>
      </c>
      <c r="CL60" s="136" t="s">
        <v>39</v>
      </c>
    </row>
    <row r="61" spans="1:90" s="4" customFormat="1" ht="16.5" customHeight="1">
      <c r="A61" s="127" t="s">
        <v>90</v>
      </c>
      <c r="B61" s="66"/>
      <c r="C61" s="128"/>
      <c r="D61" s="128"/>
      <c r="E61" s="129" t="s">
        <v>107</v>
      </c>
      <c r="F61" s="129"/>
      <c r="G61" s="129"/>
      <c r="H61" s="129"/>
      <c r="I61" s="129"/>
      <c r="J61" s="128"/>
      <c r="K61" s="129" t="s">
        <v>108</v>
      </c>
      <c r="L61" s="129"/>
      <c r="M61" s="129"/>
      <c r="N61" s="129"/>
      <c r="O61" s="129"/>
      <c r="P61" s="129"/>
      <c r="Q61" s="129"/>
      <c r="R61" s="129"/>
      <c r="S61" s="129"/>
      <c r="T61" s="129"/>
      <c r="U61" s="129"/>
      <c r="V61" s="129"/>
      <c r="W61" s="129"/>
      <c r="X61" s="129"/>
      <c r="Y61" s="129"/>
      <c r="Z61" s="129"/>
      <c r="AA61" s="129"/>
      <c r="AB61" s="129"/>
      <c r="AC61" s="129"/>
      <c r="AD61" s="129"/>
      <c r="AE61" s="129"/>
      <c r="AF61" s="129"/>
      <c r="AG61" s="130">
        <f>'Č24 - 7. SK žst. Řehlovice'!J32</f>
        <v>0</v>
      </c>
      <c r="AH61" s="128"/>
      <c r="AI61" s="128"/>
      <c r="AJ61" s="128"/>
      <c r="AK61" s="128"/>
      <c r="AL61" s="128"/>
      <c r="AM61" s="128"/>
      <c r="AN61" s="130">
        <f>SUM(AG61,AT61)</f>
        <v>0</v>
      </c>
      <c r="AO61" s="128"/>
      <c r="AP61" s="128"/>
      <c r="AQ61" s="131" t="s">
        <v>93</v>
      </c>
      <c r="AR61" s="68"/>
      <c r="AS61" s="132">
        <v>0</v>
      </c>
      <c r="AT61" s="133">
        <f>ROUND(SUM(AV61:AW61),2)</f>
        <v>0</v>
      </c>
      <c r="AU61" s="134">
        <f>'Č24 - 7. SK žst. Řehlovice'!P88</f>
        <v>0</v>
      </c>
      <c r="AV61" s="133">
        <f>'Č24 - 7. SK žst. Řehlovice'!J35</f>
        <v>0</v>
      </c>
      <c r="AW61" s="133">
        <f>'Č24 - 7. SK žst. Řehlovice'!J36</f>
        <v>0</v>
      </c>
      <c r="AX61" s="133">
        <f>'Č24 - 7. SK žst. Řehlovice'!J37</f>
        <v>0</v>
      </c>
      <c r="AY61" s="133">
        <f>'Č24 - 7. SK žst. Řehlovice'!J38</f>
        <v>0</v>
      </c>
      <c r="AZ61" s="133">
        <f>'Č24 - 7. SK žst. Řehlovice'!F35</f>
        <v>0</v>
      </c>
      <c r="BA61" s="133">
        <f>'Č24 - 7. SK žst. Řehlovice'!F36</f>
        <v>0</v>
      </c>
      <c r="BB61" s="133">
        <f>'Č24 - 7. SK žst. Řehlovice'!F37</f>
        <v>0</v>
      </c>
      <c r="BC61" s="133">
        <f>'Č24 - 7. SK žst. Řehlovice'!F38</f>
        <v>0</v>
      </c>
      <c r="BD61" s="135">
        <f>'Č24 - 7. SK žst. Řehlovice'!F39</f>
        <v>0</v>
      </c>
      <c r="BE61" s="4"/>
      <c r="BT61" s="136" t="s">
        <v>89</v>
      </c>
      <c r="BV61" s="136" t="s">
        <v>82</v>
      </c>
      <c r="BW61" s="136" t="s">
        <v>109</v>
      </c>
      <c r="BX61" s="136" t="s">
        <v>97</v>
      </c>
      <c r="CL61" s="136" t="s">
        <v>39</v>
      </c>
    </row>
    <row r="62" spans="1:90" s="4" customFormat="1" ht="16.5" customHeight="1">
      <c r="A62" s="127" t="s">
        <v>90</v>
      </c>
      <c r="B62" s="66"/>
      <c r="C62" s="128"/>
      <c r="D62" s="128"/>
      <c r="E62" s="129" t="s">
        <v>110</v>
      </c>
      <c r="F62" s="129"/>
      <c r="G62" s="129"/>
      <c r="H62" s="129"/>
      <c r="I62" s="129"/>
      <c r="J62" s="128"/>
      <c r="K62" s="129" t="s">
        <v>111</v>
      </c>
      <c r="L62" s="129"/>
      <c r="M62" s="129"/>
      <c r="N62" s="129"/>
      <c r="O62" s="129"/>
      <c r="P62" s="129"/>
      <c r="Q62" s="129"/>
      <c r="R62" s="129"/>
      <c r="S62" s="129"/>
      <c r="T62" s="129"/>
      <c r="U62" s="129"/>
      <c r="V62" s="129"/>
      <c r="W62" s="129"/>
      <c r="X62" s="129"/>
      <c r="Y62" s="129"/>
      <c r="Z62" s="129"/>
      <c r="AA62" s="129"/>
      <c r="AB62" s="129"/>
      <c r="AC62" s="129"/>
      <c r="AD62" s="129"/>
      <c r="AE62" s="129"/>
      <c r="AF62" s="129"/>
      <c r="AG62" s="130">
        <f>'Č25_zm1 - 1.SK žst. Řehlo...'!J32</f>
        <v>0</v>
      </c>
      <c r="AH62" s="128"/>
      <c r="AI62" s="128"/>
      <c r="AJ62" s="128"/>
      <c r="AK62" s="128"/>
      <c r="AL62" s="128"/>
      <c r="AM62" s="128"/>
      <c r="AN62" s="130">
        <f>SUM(AG62,AT62)</f>
        <v>0</v>
      </c>
      <c r="AO62" s="128"/>
      <c r="AP62" s="128"/>
      <c r="AQ62" s="131" t="s">
        <v>93</v>
      </c>
      <c r="AR62" s="68"/>
      <c r="AS62" s="132">
        <v>0</v>
      </c>
      <c r="AT62" s="133">
        <f>ROUND(SUM(AV62:AW62),2)</f>
        <v>0</v>
      </c>
      <c r="AU62" s="134">
        <f>'Č25_zm1 - 1.SK žst. Řehlo...'!P85</f>
        <v>0</v>
      </c>
      <c r="AV62" s="133">
        <f>'Č25_zm1 - 1.SK žst. Řehlo...'!J35</f>
        <v>0</v>
      </c>
      <c r="AW62" s="133">
        <f>'Č25_zm1 - 1.SK žst. Řehlo...'!J36</f>
        <v>0</v>
      </c>
      <c r="AX62" s="133">
        <f>'Č25_zm1 - 1.SK žst. Řehlo...'!J37</f>
        <v>0</v>
      </c>
      <c r="AY62" s="133">
        <f>'Č25_zm1 - 1.SK žst. Řehlo...'!J38</f>
        <v>0</v>
      </c>
      <c r="AZ62" s="133">
        <f>'Č25_zm1 - 1.SK žst. Řehlo...'!F35</f>
        <v>0</v>
      </c>
      <c r="BA62" s="133">
        <f>'Č25_zm1 - 1.SK žst. Řehlo...'!F36</f>
        <v>0</v>
      </c>
      <c r="BB62" s="133">
        <f>'Č25_zm1 - 1.SK žst. Řehlo...'!F37</f>
        <v>0</v>
      </c>
      <c r="BC62" s="133">
        <f>'Č25_zm1 - 1.SK žst. Řehlo...'!F38</f>
        <v>0</v>
      </c>
      <c r="BD62" s="135">
        <f>'Č25_zm1 - 1.SK žst. Řehlo...'!F39</f>
        <v>0</v>
      </c>
      <c r="BE62" s="4"/>
      <c r="BT62" s="136" t="s">
        <v>89</v>
      </c>
      <c r="BV62" s="136" t="s">
        <v>82</v>
      </c>
      <c r="BW62" s="136" t="s">
        <v>112</v>
      </c>
      <c r="BX62" s="136" t="s">
        <v>97</v>
      </c>
      <c r="CL62" s="136" t="s">
        <v>39</v>
      </c>
    </row>
    <row r="63" spans="1:90" s="4" customFormat="1" ht="23.25" customHeight="1">
      <c r="A63" s="127" t="s">
        <v>90</v>
      </c>
      <c r="B63" s="66"/>
      <c r="C63" s="128"/>
      <c r="D63" s="128"/>
      <c r="E63" s="129" t="s">
        <v>113</v>
      </c>
      <c r="F63" s="129"/>
      <c r="G63" s="129"/>
      <c r="H63" s="129"/>
      <c r="I63" s="129"/>
      <c r="J63" s="128"/>
      <c r="K63" s="129" t="s">
        <v>114</v>
      </c>
      <c r="L63" s="129"/>
      <c r="M63" s="129"/>
      <c r="N63" s="129"/>
      <c r="O63" s="129"/>
      <c r="P63" s="129"/>
      <c r="Q63" s="129"/>
      <c r="R63" s="129"/>
      <c r="S63" s="129"/>
      <c r="T63" s="129"/>
      <c r="U63" s="129"/>
      <c r="V63" s="129"/>
      <c r="W63" s="129"/>
      <c r="X63" s="129"/>
      <c r="Y63" s="129"/>
      <c r="Z63" s="129"/>
      <c r="AA63" s="129"/>
      <c r="AB63" s="129"/>
      <c r="AC63" s="129"/>
      <c r="AD63" s="129"/>
      <c r="AE63" s="129"/>
      <c r="AF63" s="129"/>
      <c r="AG63" s="130">
        <f>'Č26_zn1 - Odstranění poro...'!J32</f>
        <v>0</v>
      </c>
      <c r="AH63" s="128"/>
      <c r="AI63" s="128"/>
      <c r="AJ63" s="128"/>
      <c r="AK63" s="128"/>
      <c r="AL63" s="128"/>
      <c r="AM63" s="128"/>
      <c r="AN63" s="130">
        <f>SUM(AG63,AT63)</f>
        <v>0</v>
      </c>
      <c r="AO63" s="128"/>
      <c r="AP63" s="128"/>
      <c r="AQ63" s="131" t="s">
        <v>93</v>
      </c>
      <c r="AR63" s="68"/>
      <c r="AS63" s="132">
        <v>0</v>
      </c>
      <c r="AT63" s="133">
        <f>ROUND(SUM(AV63:AW63),2)</f>
        <v>0</v>
      </c>
      <c r="AU63" s="134">
        <f>'Č26_zn1 - Odstranění poro...'!P88</f>
        <v>0</v>
      </c>
      <c r="AV63" s="133">
        <f>'Č26_zn1 - Odstranění poro...'!J35</f>
        <v>0</v>
      </c>
      <c r="AW63" s="133">
        <f>'Č26_zn1 - Odstranění poro...'!J36</f>
        <v>0</v>
      </c>
      <c r="AX63" s="133">
        <f>'Č26_zn1 - Odstranění poro...'!J37</f>
        <v>0</v>
      </c>
      <c r="AY63" s="133">
        <f>'Č26_zn1 - Odstranění poro...'!J38</f>
        <v>0</v>
      </c>
      <c r="AZ63" s="133">
        <f>'Č26_zn1 - Odstranění poro...'!F35</f>
        <v>0</v>
      </c>
      <c r="BA63" s="133">
        <f>'Č26_zn1 - Odstranění poro...'!F36</f>
        <v>0</v>
      </c>
      <c r="BB63" s="133">
        <f>'Č26_zn1 - Odstranění poro...'!F37</f>
        <v>0</v>
      </c>
      <c r="BC63" s="133">
        <f>'Č26_zn1 - Odstranění poro...'!F38</f>
        <v>0</v>
      </c>
      <c r="BD63" s="135">
        <f>'Č26_zn1 - Odstranění poro...'!F39</f>
        <v>0</v>
      </c>
      <c r="BE63" s="4"/>
      <c r="BT63" s="136" t="s">
        <v>89</v>
      </c>
      <c r="BV63" s="136" t="s">
        <v>82</v>
      </c>
      <c r="BW63" s="136" t="s">
        <v>115</v>
      </c>
      <c r="BX63" s="136" t="s">
        <v>97</v>
      </c>
      <c r="CL63" s="136" t="s">
        <v>39</v>
      </c>
    </row>
    <row r="64" spans="1:91" s="7" customFormat="1" ht="16.5" customHeight="1">
      <c r="A64" s="7"/>
      <c r="B64" s="114"/>
      <c r="C64" s="115"/>
      <c r="D64" s="116" t="s">
        <v>116</v>
      </c>
      <c r="E64" s="116"/>
      <c r="F64" s="116"/>
      <c r="G64" s="116"/>
      <c r="H64" s="116"/>
      <c r="I64" s="117"/>
      <c r="J64" s="116" t="s">
        <v>117</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ROUND(AG65,2)</f>
        <v>0</v>
      </c>
      <c r="AH64" s="117"/>
      <c r="AI64" s="117"/>
      <c r="AJ64" s="117"/>
      <c r="AK64" s="117"/>
      <c r="AL64" s="117"/>
      <c r="AM64" s="117"/>
      <c r="AN64" s="119">
        <f>SUM(AG64,AT64)</f>
        <v>0</v>
      </c>
      <c r="AO64" s="117"/>
      <c r="AP64" s="117"/>
      <c r="AQ64" s="120" t="s">
        <v>86</v>
      </c>
      <c r="AR64" s="121"/>
      <c r="AS64" s="122">
        <f>ROUND(AS65,2)</f>
        <v>0</v>
      </c>
      <c r="AT64" s="123">
        <f>ROUND(SUM(AV64:AW64),2)</f>
        <v>0</v>
      </c>
      <c r="AU64" s="124">
        <f>ROUND(AU65,5)</f>
        <v>0</v>
      </c>
      <c r="AV64" s="123">
        <f>ROUND(AZ64*L29,2)</f>
        <v>0</v>
      </c>
      <c r="AW64" s="123">
        <f>ROUND(BA64*L30,2)</f>
        <v>0</v>
      </c>
      <c r="AX64" s="123">
        <f>ROUND(BB64*L29,2)</f>
        <v>0</v>
      </c>
      <c r="AY64" s="123">
        <f>ROUND(BC64*L30,2)</f>
        <v>0</v>
      </c>
      <c r="AZ64" s="123">
        <f>ROUND(AZ65,2)</f>
        <v>0</v>
      </c>
      <c r="BA64" s="123">
        <f>ROUND(BA65,2)</f>
        <v>0</v>
      </c>
      <c r="BB64" s="123">
        <f>ROUND(BB65,2)</f>
        <v>0</v>
      </c>
      <c r="BC64" s="123">
        <f>ROUND(BC65,2)</f>
        <v>0</v>
      </c>
      <c r="BD64" s="125">
        <f>ROUND(BD65,2)</f>
        <v>0</v>
      </c>
      <c r="BE64" s="7"/>
      <c r="BS64" s="126" t="s">
        <v>79</v>
      </c>
      <c r="BT64" s="126" t="s">
        <v>87</v>
      </c>
      <c r="BU64" s="126" t="s">
        <v>81</v>
      </c>
      <c r="BV64" s="126" t="s">
        <v>82</v>
      </c>
      <c r="BW64" s="126" t="s">
        <v>118</v>
      </c>
      <c r="BX64" s="126" t="s">
        <v>5</v>
      </c>
      <c r="CL64" s="126" t="s">
        <v>39</v>
      </c>
      <c r="CM64" s="126" t="s">
        <v>89</v>
      </c>
    </row>
    <row r="65" spans="1:90" s="4" customFormat="1" ht="16.5" customHeight="1">
      <c r="A65" s="127" t="s">
        <v>90</v>
      </c>
      <c r="B65" s="66"/>
      <c r="C65" s="128"/>
      <c r="D65" s="128"/>
      <c r="E65" s="129" t="s">
        <v>119</v>
      </c>
      <c r="F65" s="129"/>
      <c r="G65" s="129"/>
      <c r="H65" s="129"/>
      <c r="I65" s="129"/>
      <c r="J65" s="128"/>
      <c r="K65" s="129" t="s">
        <v>120</v>
      </c>
      <c r="L65" s="129"/>
      <c r="M65" s="129"/>
      <c r="N65" s="129"/>
      <c r="O65" s="129"/>
      <c r="P65" s="129"/>
      <c r="Q65" s="129"/>
      <c r="R65" s="129"/>
      <c r="S65" s="129"/>
      <c r="T65" s="129"/>
      <c r="U65" s="129"/>
      <c r="V65" s="129"/>
      <c r="W65" s="129"/>
      <c r="X65" s="129"/>
      <c r="Y65" s="129"/>
      <c r="Z65" s="129"/>
      <c r="AA65" s="129"/>
      <c r="AB65" s="129"/>
      <c r="AC65" s="129"/>
      <c r="AD65" s="129"/>
      <c r="AE65" s="129"/>
      <c r="AF65" s="129"/>
      <c r="AG65" s="130">
        <f>'Č31 - Práce SZT Ústí nL'!J32</f>
        <v>0</v>
      </c>
      <c r="AH65" s="128"/>
      <c r="AI65" s="128"/>
      <c r="AJ65" s="128"/>
      <c r="AK65" s="128"/>
      <c r="AL65" s="128"/>
      <c r="AM65" s="128"/>
      <c r="AN65" s="130">
        <f>SUM(AG65,AT65)</f>
        <v>0</v>
      </c>
      <c r="AO65" s="128"/>
      <c r="AP65" s="128"/>
      <c r="AQ65" s="131" t="s">
        <v>93</v>
      </c>
      <c r="AR65" s="68"/>
      <c r="AS65" s="132">
        <v>0</v>
      </c>
      <c r="AT65" s="133">
        <f>ROUND(SUM(AV65:AW65),2)</f>
        <v>0</v>
      </c>
      <c r="AU65" s="134">
        <f>'Č31 - Práce SZT Ústí nL'!P87</f>
        <v>0</v>
      </c>
      <c r="AV65" s="133">
        <f>'Č31 - Práce SZT Ústí nL'!J35</f>
        <v>0</v>
      </c>
      <c r="AW65" s="133">
        <f>'Č31 - Práce SZT Ústí nL'!J36</f>
        <v>0</v>
      </c>
      <c r="AX65" s="133">
        <f>'Č31 - Práce SZT Ústí nL'!J37</f>
        <v>0</v>
      </c>
      <c r="AY65" s="133">
        <f>'Č31 - Práce SZT Ústí nL'!J38</f>
        <v>0</v>
      </c>
      <c r="AZ65" s="133">
        <f>'Č31 - Práce SZT Ústí nL'!F35</f>
        <v>0</v>
      </c>
      <c r="BA65" s="133">
        <f>'Č31 - Práce SZT Ústí nL'!F36</f>
        <v>0</v>
      </c>
      <c r="BB65" s="133">
        <f>'Č31 - Práce SZT Ústí nL'!F37</f>
        <v>0</v>
      </c>
      <c r="BC65" s="133">
        <f>'Č31 - Práce SZT Ústí nL'!F38</f>
        <v>0</v>
      </c>
      <c r="BD65" s="135">
        <f>'Č31 - Práce SZT Ústí nL'!F39</f>
        <v>0</v>
      </c>
      <c r="BE65" s="4"/>
      <c r="BT65" s="136" t="s">
        <v>89</v>
      </c>
      <c r="BV65" s="136" t="s">
        <v>82</v>
      </c>
      <c r="BW65" s="136" t="s">
        <v>121</v>
      </c>
      <c r="BX65" s="136" t="s">
        <v>118</v>
      </c>
      <c r="CL65" s="136" t="s">
        <v>122</v>
      </c>
    </row>
    <row r="66" spans="1:91" s="7" customFormat="1" ht="16.5" customHeight="1">
      <c r="A66" s="7"/>
      <c r="B66" s="114"/>
      <c r="C66" s="115"/>
      <c r="D66" s="116" t="s">
        <v>123</v>
      </c>
      <c r="E66" s="116"/>
      <c r="F66" s="116"/>
      <c r="G66" s="116"/>
      <c r="H66" s="116"/>
      <c r="I66" s="117"/>
      <c r="J66" s="116" t="s">
        <v>124</v>
      </c>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8">
        <f>ROUND(AG67,2)</f>
        <v>0</v>
      </c>
      <c r="AH66" s="117"/>
      <c r="AI66" s="117"/>
      <c r="AJ66" s="117"/>
      <c r="AK66" s="117"/>
      <c r="AL66" s="117"/>
      <c r="AM66" s="117"/>
      <c r="AN66" s="119">
        <f>SUM(AG66,AT66)</f>
        <v>0</v>
      </c>
      <c r="AO66" s="117"/>
      <c r="AP66" s="117"/>
      <c r="AQ66" s="120" t="s">
        <v>86</v>
      </c>
      <c r="AR66" s="121"/>
      <c r="AS66" s="122">
        <f>ROUND(AS67,2)</f>
        <v>0</v>
      </c>
      <c r="AT66" s="123">
        <f>ROUND(SUM(AV66:AW66),2)</f>
        <v>0</v>
      </c>
      <c r="AU66" s="124">
        <f>ROUND(AU67,5)</f>
        <v>0</v>
      </c>
      <c r="AV66" s="123">
        <f>ROUND(AZ66*L29,2)</f>
        <v>0</v>
      </c>
      <c r="AW66" s="123">
        <f>ROUND(BA66*L30,2)</f>
        <v>0</v>
      </c>
      <c r="AX66" s="123">
        <f>ROUND(BB66*L29,2)</f>
        <v>0</v>
      </c>
      <c r="AY66" s="123">
        <f>ROUND(BC66*L30,2)</f>
        <v>0</v>
      </c>
      <c r="AZ66" s="123">
        <f>ROUND(AZ67,2)</f>
        <v>0</v>
      </c>
      <c r="BA66" s="123">
        <f>ROUND(BA67,2)</f>
        <v>0</v>
      </c>
      <c r="BB66" s="123">
        <f>ROUND(BB67,2)</f>
        <v>0</v>
      </c>
      <c r="BC66" s="123">
        <f>ROUND(BC67,2)</f>
        <v>0</v>
      </c>
      <c r="BD66" s="125">
        <f>ROUND(BD67,2)</f>
        <v>0</v>
      </c>
      <c r="BE66" s="7"/>
      <c r="BS66" s="126" t="s">
        <v>79</v>
      </c>
      <c r="BT66" s="126" t="s">
        <v>87</v>
      </c>
      <c r="BU66" s="126" t="s">
        <v>81</v>
      </c>
      <c r="BV66" s="126" t="s">
        <v>82</v>
      </c>
      <c r="BW66" s="126" t="s">
        <v>125</v>
      </c>
      <c r="BX66" s="126" t="s">
        <v>5</v>
      </c>
      <c r="CL66" s="126" t="s">
        <v>39</v>
      </c>
      <c r="CM66" s="126" t="s">
        <v>89</v>
      </c>
    </row>
    <row r="67" spans="1:90" s="4" customFormat="1" ht="16.5" customHeight="1">
      <c r="A67" s="127" t="s">
        <v>90</v>
      </c>
      <c r="B67" s="66"/>
      <c r="C67" s="128"/>
      <c r="D67" s="128"/>
      <c r="E67" s="129" t="s">
        <v>126</v>
      </c>
      <c r="F67" s="129"/>
      <c r="G67" s="129"/>
      <c r="H67" s="129"/>
      <c r="I67" s="129"/>
      <c r="J67" s="128"/>
      <c r="K67" s="129" t="s">
        <v>127</v>
      </c>
      <c r="L67" s="129"/>
      <c r="M67" s="129"/>
      <c r="N67" s="129"/>
      <c r="O67" s="129"/>
      <c r="P67" s="129"/>
      <c r="Q67" s="129"/>
      <c r="R67" s="129"/>
      <c r="S67" s="129"/>
      <c r="T67" s="129"/>
      <c r="U67" s="129"/>
      <c r="V67" s="129"/>
      <c r="W67" s="129"/>
      <c r="X67" s="129"/>
      <c r="Y67" s="129"/>
      <c r="Z67" s="129"/>
      <c r="AA67" s="129"/>
      <c r="AB67" s="129"/>
      <c r="AC67" s="129"/>
      <c r="AD67" s="129"/>
      <c r="AE67" s="129"/>
      <c r="AF67" s="129"/>
      <c r="AG67" s="130">
        <f>'Č41 - Vedlejší rozpočtové...'!J32</f>
        <v>0</v>
      </c>
      <c r="AH67" s="128"/>
      <c r="AI67" s="128"/>
      <c r="AJ67" s="128"/>
      <c r="AK67" s="128"/>
      <c r="AL67" s="128"/>
      <c r="AM67" s="128"/>
      <c r="AN67" s="130">
        <f>SUM(AG67,AT67)</f>
        <v>0</v>
      </c>
      <c r="AO67" s="128"/>
      <c r="AP67" s="128"/>
      <c r="AQ67" s="131" t="s">
        <v>93</v>
      </c>
      <c r="AR67" s="68"/>
      <c r="AS67" s="132">
        <v>0</v>
      </c>
      <c r="AT67" s="133">
        <f>ROUND(SUM(AV67:AW67),2)</f>
        <v>0</v>
      </c>
      <c r="AU67" s="134">
        <f>'Č41 - Vedlejší rozpočtové...'!P86</f>
        <v>0</v>
      </c>
      <c r="AV67" s="133">
        <f>'Č41 - Vedlejší rozpočtové...'!J35</f>
        <v>0</v>
      </c>
      <c r="AW67" s="133">
        <f>'Č41 - Vedlejší rozpočtové...'!J36</f>
        <v>0</v>
      </c>
      <c r="AX67" s="133">
        <f>'Č41 - Vedlejší rozpočtové...'!J37</f>
        <v>0</v>
      </c>
      <c r="AY67" s="133">
        <f>'Č41 - Vedlejší rozpočtové...'!J38</f>
        <v>0</v>
      </c>
      <c r="AZ67" s="133">
        <f>'Č41 - Vedlejší rozpočtové...'!F35</f>
        <v>0</v>
      </c>
      <c r="BA67" s="133">
        <f>'Č41 - Vedlejší rozpočtové...'!F36</f>
        <v>0</v>
      </c>
      <c r="BB67" s="133">
        <f>'Č41 - Vedlejší rozpočtové...'!F37</f>
        <v>0</v>
      </c>
      <c r="BC67" s="133">
        <f>'Č41 - Vedlejší rozpočtové...'!F38</f>
        <v>0</v>
      </c>
      <c r="BD67" s="135">
        <f>'Č41 - Vedlejší rozpočtové...'!F39</f>
        <v>0</v>
      </c>
      <c r="BE67" s="4"/>
      <c r="BT67" s="136" t="s">
        <v>89</v>
      </c>
      <c r="BV67" s="136" t="s">
        <v>82</v>
      </c>
      <c r="BW67" s="136" t="s">
        <v>128</v>
      </c>
      <c r="BX67" s="136" t="s">
        <v>125</v>
      </c>
      <c r="CL67" s="136" t="s">
        <v>39</v>
      </c>
    </row>
    <row r="68" spans="1:91" s="7" customFormat="1" ht="16.5" customHeight="1">
      <c r="A68" s="7"/>
      <c r="B68" s="114"/>
      <c r="C68" s="115"/>
      <c r="D68" s="116" t="s">
        <v>129</v>
      </c>
      <c r="E68" s="116"/>
      <c r="F68" s="116"/>
      <c r="G68" s="116"/>
      <c r="H68" s="116"/>
      <c r="I68" s="117"/>
      <c r="J68" s="116" t="s">
        <v>130</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ROUND(SUM(AG69:AG74),2)</f>
        <v>0</v>
      </c>
      <c r="AH68" s="117"/>
      <c r="AI68" s="117"/>
      <c r="AJ68" s="117"/>
      <c r="AK68" s="117"/>
      <c r="AL68" s="117"/>
      <c r="AM68" s="117"/>
      <c r="AN68" s="119">
        <f>SUM(AG68,AT68)</f>
        <v>0</v>
      </c>
      <c r="AO68" s="117"/>
      <c r="AP68" s="117"/>
      <c r="AQ68" s="120" t="s">
        <v>86</v>
      </c>
      <c r="AR68" s="121"/>
      <c r="AS68" s="122">
        <f>ROUND(SUM(AS69:AS74),2)</f>
        <v>0</v>
      </c>
      <c r="AT68" s="123">
        <f>ROUND(SUM(AV68:AW68),2)</f>
        <v>0</v>
      </c>
      <c r="AU68" s="124">
        <f>ROUND(SUM(AU69:AU74),5)</f>
        <v>0</v>
      </c>
      <c r="AV68" s="123">
        <f>ROUND(AZ68*L29,2)</f>
        <v>0</v>
      </c>
      <c r="AW68" s="123">
        <f>ROUND(BA68*L30,2)</f>
        <v>0</v>
      </c>
      <c r="AX68" s="123">
        <f>ROUND(BB68*L29,2)</f>
        <v>0</v>
      </c>
      <c r="AY68" s="123">
        <f>ROUND(BC68*L30,2)</f>
        <v>0</v>
      </c>
      <c r="AZ68" s="123">
        <f>ROUND(SUM(AZ69:AZ74),2)</f>
        <v>0</v>
      </c>
      <c r="BA68" s="123">
        <f>ROUND(SUM(BA69:BA74),2)</f>
        <v>0</v>
      </c>
      <c r="BB68" s="123">
        <f>ROUND(SUM(BB69:BB74),2)</f>
        <v>0</v>
      </c>
      <c r="BC68" s="123">
        <f>ROUND(SUM(BC69:BC74),2)</f>
        <v>0</v>
      </c>
      <c r="BD68" s="125">
        <f>ROUND(SUM(BD69:BD74),2)</f>
        <v>0</v>
      </c>
      <c r="BE68" s="7"/>
      <c r="BS68" s="126" t="s">
        <v>79</v>
      </c>
      <c r="BT68" s="126" t="s">
        <v>87</v>
      </c>
      <c r="BU68" s="126" t="s">
        <v>81</v>
      </c>
      <c r="BV68" s="126" t="s">
        <v>82</v>
      </c>
      <c r="BW68" s="126" t="s">
        <v>131</v>
      </c>
      <c r="BX68" s="126" t="s">
        <v>5</v>
      </c>
      <c r="CL68" s="126" t="s">
        <v>39</v>
      </c>
      <c r="CM68" s="126" t="s">
        <v>89</v>
      </c>
    </row>
    <row r="69" spans="1:90" s="4" customFormat="1" ht="16.5" customHeight="1">
      <c r="A69" s="127" t="s">
        <v>90</v>
      </c>
      <c r="B69" s="66"/>
      <c r="C69" s="128"/>
      <c r="D69" s="128"/>
      <c r="E69" s="129" t="s">
        <v>132</v>
      </c>
      <c r="F69" s="129"/>
      <c r="G69" s="129"/>
      <c r="H69" s="129"/>
      <c r="I69" s="129"/>
      <c r="J69" s="128"/>
      <c r="K69" s="129" t="s">
        <v>133</v>
      </c>
      <c r="L69" s="129"/>
      <c r="M69" s="129"/>
      <c r="N69" s="129"/>
      <c r="O69" s="129"/>
      <c r="P69" s="129"/>
      <c r="Q69" s="129"/>
      <c r="R69" s="129"/>
      <c r="S69" s="129"/>
      <c r="T69" s="129"/>
      <c r="U69" s="129"/>
      <c r="V69" s="129"/>
      <c r="W69" s="129"/>
      <c r="X69" s="129"/>
      <c r="Y69" s="129"/>
      <c r="Z69" s="129"/>
      <c r="AA69" s="129"/>
      <c r="AB69" s="129"/>
      <c r="AC69" s="129"/>
      <c r="AD69" s="129"/>
      <c r="AE69" s="129"/>
      <c r="AF69" s="129"/>
      <c r="AG69" s="130">
        <f>'Č14 - NEOCEŇOVAT!  - výh.7'!J32</f>
        <v>0</v>
      </c>
      <c r="AH69" s="128"/>
      <c r="AI69" s="128"/>
      <c r="AJ69" s="128"/>
      <c r="AK69" s="128"/>
      <c r="AL69" s="128"/>
      <c r="AM69" s="128"/>
      <c r="AN69" s="130">
        <f>SUM(AG69,AT69)</f>
        <v>0</v>
      </c>
      <c r="AO69" s="128"/>
      <c r="AP69" s="128"/>
      <c r="AQ69" s="131" t="s">
        <v>93</v>
      </c>
      <c r="AR69" s="68"/>
      <c r="AS69" s="132">
        <v>0</v>
      </c>
      <c r="AT69" s="133">
        <f>ROUND(SUM(AV69:AW69),2)</f>
        <v>0</v>
      </c>
      <c r="AU69" s="134">
        <f>'Č14 - NEOCEŇOVAT!  - výh.7'!P85</f>
        <v>0</v>
      </c>
      <c r="AV69" s="133">
        <f>'Č14 - NEOCEŇOVAT!  - výh.7'!J35</f>
        <v>0</v>
      </c>
      <c r="AW69" s="133">
        <f>'Č14 - NEOCEŇOVAT!  - výh.7'!J36</f>
        <v>0</v>
      </c>
      <c r="AX69" s="133">
        <f>'Č14 - NEOCEŇOVAT!  - výh.7'!J37</f>
        <v>0</v>
      </c>
      <c r="AY69" s="133">
        <f>'Č14 - NEOCEŇOVAT!  - výh.7'!J38</f>
        <v>0</v>
      </c>
      <c r="AZ69" s="133">
        <f>'Č14 - NEOCEŇOVAT!  - výh.7'!F35</f>
        <v>0</v>
      </c>
      <c r="BA69" s="133">
        <f>'Č14 - NEOCEŇOVAT!  - výh.7'!F36</f>
        <v>0</v>
      </c>
      <c r="BB69" s="133">
        <f>'Č14 - NEOCEŇOVAT!  - výh.7'!F37</f>
        <v>0</v>
      </c>
      <c r="BC69" s="133">
        <f>'Č14 - NEOCEŇOVAT!  - výh.7'!F38</f>
        <v>0</v>
      </c>
      <c r="BD69" s="135">
        <f>'Č14 - NEOCEŇOVAT!  - výh.7'!F39</f>
        <v>0</v>
      </c>
      <c r="BE69" s="4"/>
      <c r="BT69" s="136" t="s">
        <v>89</v>
      </c>
      <c r="BV69" s="136" t="s">
        <v>82</v>
      </c>
      <c r="BW69" s="136" t="s">
        <v>134</v>
      </c>
      <c r="BX69" s="136" t="s">
        <v>131</v>
      </c>
      <c r="CL69" s="136" t="s">
        <v>39</v>
      </c>
    </row>
    <row r="70" spans="1:90" s="4" customFormat="1" ht="23.25" customHeight="1">
      <c r="A70" s="127" t="s">
        <v>90</v>
      </c>
      <c r="B70" s="66"/>
      <c r="C70" s="128"/>
      <c r="D70" s="128"/>
      <c r="E70" s="129" t="s">
        <v>135</v>
      </c>
      <c r="F70" s="129"/>
      <c r="G70" s="129"/>
      <c r="H70" s="129"/>
      <c r="I70" s="129"/>
      <c r="J70" s="128"/>
      <c r="K70" s="129" t="s">
        <v>136</v>
      </c>
      <c r="L70" s="129"/>
      <c r="M70" s="129"/>
      <c r="N70" s="129"/>
      <c r="O70" s="129"/>
      <c r="P70" s="129"/>
      <c r="Q70" s="129"/>
      <c r="R70" s="129"/>
      <c r="S70" s="129"/>
      <c r="T70" s="129"/>
      <c r="U70" s="129"/>
      <c r="V70" s="129"/>
      <c r="W70" s="129"/>
      <c r="X70" s="129"/>
      <c r="Y70" s="129"/>
      <c r="Z70" s="129"/>
      <c r="AA70" s="129"/>
      <c r="AB70" s="129"/>
      <c r="AC70" s="129"/>
      <c r="AD70" s="129"/>
      <c r="AE70" s="129"/>
      <c r="AF70" s="129"/>
      <c r="AG70" s="130">
        <f>'Č21 - NEOCEŇOVAT!  - 2.TK...'!J32</f>
        <v>0</v>
      </c>
      <c r="AH70" s="128"/>
      <c r="AI70" s="128"/>
      <c r="AJ70" s="128"/>
      <c r="AK70" s="128"/>
      <c r="AL70" s="128"/>
      <c r="AM70" s="128"/>
      <c r="AN70" s="130">
        <f>SUM(AG70,AT70)</f>
        <v>0</v>
      </c>
      <c r="AO70" s="128"/>
      <c r="AP70" s="128"/>
      <c r="AQ70" s="131" t="s">
        <v>93</v>
      </c>
      <c r="AR70" s="68"/>
      <c r="AS70" s="132">
        <v>0</v>
      </c>
      <c r="AT70" s="133">
        <f>ROUND(SUM(AV70:AW70),2)</f>
        <v>0</v>
      </c>
      <c r="AU70" s="134">
        <f>'Č21 - NEOCEŇOVAT!  - 2.TK...'!P85</f>
        <v>0</v>
      </c>
      <c r="AV70" s="133">
        <f>'Č21 - NEOCEŇOVAT!  - 2.TK...'!J35</f>
        <v>0</v>
      </c>
      <c r="AW70" s="133">
        <f>'Č21 - NEOCEŇOVAT!  - 2.TK...'!J36</f>
        <v>0</v>
      </c>
      <c r="AX70" s="133">
        <f>'Č21 - NEOCEŇOVAT!  - 2.TK...'!J37</f>
        <v>0</v>
      </c>
      <c r="AY70" s="133">
        <f>'Č21 - NEOCEŇOVAT!  - 2.TK...'!J38</f>
        <v>0</v>
      </c>
      <c r="AZ70" s="133">
        <f>'Č21 - NEOCEŇOVAT!  - 2.TK...'!F35</f>
        <v>0</v>
      </c>
      <c r="BA70" s="133">
        <f>'Č21 - NEOCEŇOVAT!  - 2.TK...'!F36</f>
        <v>0</v>
      </c>
      <c r="BB70" s="133">
        <f>'Č21 - NEOCEŇOVAT!  - 2.TK...'!F37</f>
        <v>0</v>
      </c>
      <c r="BC70" s="133">
        <f>'Č21 - NEOCEŇOVAT!  - 2.TK...'!F38</f>
        <v>0</v>
      </c>
      <c r="BD70" s="135">
        <f>'Č21 - NEOCEŇOVAT!  - 2.TK...'!F39</f>
        <v>0</v>
      </c>
      <c r="BE70" s="4"/>
      <c r="BT70" s="136" t="s">
        <v>89</v>
      </c>
      <c r="BV70" s="136" t="s">
        <v>82</v>
      </c>
      <c r="BW70" s="136" t="s">
        <v>137</v>
      </c>
      <c r="BX70" s="136" t="s">
        <v>131</v>
      </c>
      <c r="CL70" s="136" t="s">
        <v>39</v>
      </c>
    </row>
    <row r="71" spans="1:90" s="4" customFormat="1" ht="16.5" customHeight="1">
      <c r="A71" s="127" t="s">
        <v>90</v>
      </c>
      <c r="B71" s="66"/>
      <c r="C71" s="128"/>
      <c r="D71" s="128"/>
      <c r="E71" s="129" t="s">
        <v>101</v>
      </c>
      <c r="F71" s="129"/>
      <c r="G71" s="129"/>
      <c r="H71" s="129"/>
      <c r="I71" s="129"/>
      <c r="J71" s="128"/>
      <c r="K71" s="129" t="s">
        <v>138</v>
      </c>
      <c r="L71" s="129"/>
      <c r="M71" s="129"/>
      <c r="N71" s="129"/>
      <c r="O71" s="129"/>
      <c r="P71" s="129"/>
      <c r="Q71" s="129"/>
      <c r="R71" s="129"/>
      <c r="S71" s="129"/>
      <c r="T71" s="129"/>
      <c r="U71" s="129"/>
      <c r="V71" s="129"/>
      <c r="W71" s="129"/>
      <c r="X71" s="129"/>
      <c r="Y71" s="129"/>
      <c r="Z71" s="129"/>
      <c r="AA71" s="129"/>
      <c r="AB71" s="129"/>
      <c r="AC71" s="129"/>
      <c r="AD71" s="129"/>
      <c r="AE71" s="129"/>
      <c r="AF71" s="129"/>
      <c r="AG71" s="130">
        <f>'Č22 - NEOCEŇOVAT!  - 5. SK'!J32</f>
        <v>0</v>
      </c>
      <c r="AH71" s="128"/>
      <c r="AI71" s="128"/>
      <c r="AJ71" s="128"/>
      <c r="AK71" s="128"/>
      <c r="AL71" s="128"/>
      <c r="AM71" s="128"/>
      <c r="AN71" s="130">
        <f>SUM(AG71,AT71)</f>
        <v>0</v>
      </c>
      <c r="AO71" s="128"/>
      <c r="AP71" s="128"/>
      <c r="AQ71" s="131" t="s">
        <v>93</v>
      </c>
      <c r="AR71" s="68"/>
      <c r="AS71" s="132">
        <v>0</v>
      </c>
      <c r="AT71" s="133">
        <f>ROUND(SUM(AV71:AW71),2)</f>
        <v>0</v>
      </c>
      <c r="AU71" s="134">
        <f>'Č22 - NEOCEŇOVAT!  - 5. SK'!P85</f>
        <v>0</v>
      </c>
      <c r="AV71" s="133">
        <f>'Č22 - NEOCEŇOVAT!  - 5. SK'!J35</f>
        <v>0</v>
      </c>
      <c r="AW71" s="133">
        <f>'Č22 - NEOCEŇOVAT!  - 5. SK'!J36</f>
        <v>0</v>
      </c>
      <c r="AX71" s="133">
        <f>'Č22 - NEOCEŇOVAT!  - 5. SK'!J37</f>
        <v>0</v>
      </c>
      <c r="AY71" s="133">
        <f>'Č22 - NEOCEŇOVAT!  - 5. SK'!J38</f>
        <v>0</v>
      </c>
      <c r="AZ71" s="133">
        <f>'Č22 - NEOCEŇOVAT!  - 5. SK'!F35</f>
        <v>0</v>
      </c>
      <c r="BA71" s="133">
        <f>'Č22 - NEOCEŇOVAT!  - 5. SK'!F36</f>
        <v>0</v>
      </c>
      <c r="BB71" s="133">
        <f>'Č22 - NEOCEŇOVAT!  - 5. SK'!F37</f>
        <v>0</v>
      </c>
      <c r="BC71" s="133">
        <f>'Č22 - NEOCEŇOVAT!  - 5. SK'!F38</f>
        <v>0</v>
      </c>
      <c r="BD71" s="135">
        <f>'Č22 - NEOCEŇOVAT!  - 5. SK'!F39</f>
        <v>0</v>
      </c>
      <c r="BE71" s="4"/>
      <c r="BT71" s="136" t="s">
        <v>89</v>
      </c>
      <c r="BV71" s="136" t="s">
        <v>82</v>
      </c>
      <c r="BW71" s="136" t="s">
        <v>139</v>
      </c>
      <c r="BX71" s="136" t="s">
        <v>131</v>
      </c>
      <c r="CL71" s="136" t="s">
        <v>39</v>
      </c>
    </row>
    <row r="72" spans="1:90" s="4" customFormat="1" ht="16.5" customHeight="1">
      <c r="A72" s="127" t="s">
        <v>90</v>
      </c>
      <c r="B72" s="66"/>
      <c r="C72" s="128"/>
      <c r="D72" s="128"/>
      <c r="E72" s="129" t="s">
        <v>140</v>
      </c>
      <c r="F72" s="129"/>
      <c r="G72" s="129"/>
      <c r="H72" s="129"/>
      <c r="I72" s="129"/>
      <c r="J72" s="128"/>
      <c r="K72" s="129" t="s">
        <v>141</v>
      </c>
      <c r="L72" s="129"/>
      <c r="M72" s="129"/>
      <c r="N72" s="129"/>
      <c r="O72" s="129"/>
      <c r="P72" s="129"/>
      <c r="Q72" s="129"/>
      <c r="R72" s="129"/>
      <c r="S72" s="129"/>
      <c r="T72" s="129"/>
      <c r="U72" s="129"/>
      <c r="V72" s="129"/>
      <c r="W72" s="129"/>
      <c r="X72" s="129"/>
      <c r="Y72" s="129"/>
      <c r="Z72" s="129"/>
      <c r="AA72" s="129"/>
      <c r="AB72" s="129"/>
      <c r="AC72" s="129"/>
      <c r="AD72" s="129"/>
      <c r="AE72" s="129"/>
      <c r="AF72" s="129"/>
      <c r="AG72" s="130">
        <f>'č23 - NEOCEŇOVAT!  - 5A. SK'!J32</f>
        <v>0</v>
      </c>
      <c r="AH72" s="128"/>
      <c r="AI72" s="128"/>
      <c r="AJ72" s="128"/>
      <c r="AK72" s="128"/>
      <c r="AL72" s="128"/>
      <c r="AM72" s="128"/>
      <c r="AN72" s="130">
        <f>SUM(AG72,AT72)</f>
        <v>0</v>
      </c>
      <c r="AO72" s="128"/>
      <c r="AP72" s="128"/>
      <c r="AQ72" s="131" t="s">
        <v>93</v>
      </c>
      <c r="AR72" s="68"/>
      <c r="AS72" s="132">
        <v>0</v>
      </c>
      <c r="AT72" s="133">
        <f>ROUND(SUM(AV72:AW72),2)</f>
        <v>0</v>
      </c>
      <c r="AU72" s="134">
        <f>'č23 - NEOCEŇOVAT!  - 5A. SK'!P85</f>
        <v>0</v>
      </c>
      <c r="AV72" s="133">
        <f>'č23 - NEOCEŇOVAT!  - 5A. SK'!J35</f>
        <v>0</v>
      </c>
      <c r="AW72" s="133">
        <f>'č23 - NEOCEŇOVAT!  - 5A. SK'!J36</f>
        <v>0</v>
      </c>
      <c r="AX72" s="133">
        <f>'č23 - NEOCEŇOVAT!  - 5A. SK'!J37</f>
        <v>0</v>
      </c>
      <c r="AY72" s="133">
        <f>'č23 - NEOCEŇOVAT!  - 5A. SK'!J38</f>
        <v>0</v>
      </c>
      <c r="AZ72" s="133">
        <f>'č23 - NEOCEŇOVAT!  - 5A. SK'!F35</f>
        <v>0</v>
      </c>
      <c r="BA72" s="133">
        <f>'č23 - NEOCEŇOVAT!  - 5A. SK'!F36</f>
        <v>0</v>
      </c>
      <c r="BB72" s="133">
        <f>'č23 - NEOCEŇOVAT!  - 5A. SK'!F37</f>
        <v>0</v>
      </c>
      <c r="BC72" s="133">
        <f>'č23 - NEOCEŇOVAT!  - 5A. SK'!F38</f>
        <v>0</v>
      </c>
      <c r="BD72" s="135">
        <f>'č23 - NEOCEŇOVAT!  - 5A. SK'!F39</f>
        <v>0</v>
      </c>
      <c r="BE72" s="4"/>
      <c r="BT72" s="136" t="s">
        <v>89</v>
      </c>
      <c r="BV72" s="136" t="s">
        <v>82</v>
      </c>
      <c r="BW72" s="136" t="s">
        <v>142</v>
      </c>
      <c r="BX72" s="136" t="s">
        <v>131</v>
      </c>
      <c r="CL72" s="136" t="s">
        <v>39</v>
      </c>
    </row>
    <row r="73" spans="1:90" s="4" customFormat="1" ht="16.5" customHeight="1">
      <c r="A73" s="127" t="s">
        <v>90</v>
      </c>
      <c r="B73" s="66"/>
      <c r="C73" s="128"/>
      <c r="D73" s="128"/>
      <c r="E73" s="129" t="s">
        <v>143</v>
      </c>
      <c r="F73" s="129"/>
      <c r="G73" s="129"/>
      <c r="H73" s="129"/>
      <c r="I73" s="129"/>
      <c r="J73" s="128"/>
      <c r="K73" s="129" t="s">
        <v>144</v>
      </c>
      <c r="L73" s="129"/>
      <c r="M73" s="129"/>
      <c r="N73" s="129"/>
      <c r="O73" s="129"/>
      <c r="P73" s="129"/>
      <c r="Q73" s="129"/>
      <c r="R73" s="129"/>
      <c r="S73" s="129"/>
      <c r="T73" s="129"/>
      <c r="U73" s="129"/>
      <c r="V73" s="129"/>
      <c r="W73" s="129"/>
      <c r="X73" s="129"/>
      <c r="Y73" s="129"/>
      <c r="Z73" s="129"/>
      <c r="AA73" s="129"/>
      <c r="AB73" s="129"/>
      <c r="AC73" s="129"/>
      <c r="AD73" s="129"/>
      <c r="AE73" s="129"/>
      <c r="AF73" s="129"/>
      <c r="AG73" s="130">
        <f>'č24 - NEOCEŇOVAT!  - 7. SK'!J32</f>
        <v>0</v>
      </c>
      <c r="AH73" s="128"/>
      <c r="AI73" s="128"/>
      <c r="AJ73" s="128"/>
      <c r="AK73" s="128"/>
      <c r="AL73" s="128"/>
      <c r="AM73" s="128"/>
      <c r="AN73" s="130">
        <f>SUM(AG73,AT73)</f>
        <v>0</v>
      </c>
      <c r="AO73" s="128"/>
      <c r="AP73" s="128"/>
      <c r="AQ73" s="131" t="s">
        <v>93</v>
      </c>
      <c r="AR73" s="68"/>
      <c r="AS73" s="132">
        <v>0</v>
      </c>
      <c r="AT73" s="133">
        <f>ROUND(SUM(AV73:AW73),2)</f>
        <v>0</v>
      </c>
      <c r="AU73" s="134">
        <f>'č24 - NEOCEŇOVAT!  - 7. SK'!P85</f>
        <v>0</v>
      </c>
      <c r="AV73" s="133">
        <f>'č24 - NEOCEŇOVAT!  - 7. SK'!J35</f>
        <v>0</v>
      </c>
      <c r="AW73" s="133">
        <f>'č24 - NEOCEŇOVAT!  - 7. SK'!J36</f>
        <v>0</v>
      </c>
      <c r="AX73" s="133">
        <f>'č24 - NEOCEŇOVAT!  - 7. SK'!J37</f>
        <v>0</v>
      </c>
      <c r="AY73" s="133">
        <f>'č24 - NEOCEŇOVAT!  - 7. SK'!J38</f>
        <v>0</v>
      </c>
      <c r="AZ73" s="133">
        <f>'č24 - NEOCEŇOVAT!  - 7. SK'!F35</f>
        <v>0</v>
      </c>
      <c r="BA73" s="133">
        <f>'č24 - NEOCEŇOVAT!  - 7. SK'!F36</f>
        <v>0</v>
      </c>
      <c r="BB73" s="133">
        <f>'č24 - NEOCEŇOVAT!  - 7. SK'!F37</f>
        <v>0</v>
      </c>
      <c r="BC73" s="133">
        <f>'č24 - NEOCEŇOVAT!  - 7. SK'!F38</f>
        <v>0</v>
      </c>
      <c r="BD73" s="135">
        <f>'č24 - NEOCEŇOVAT!  - 7. SK'!F39</f>
        <v>0</v>
      </c>
      <c r="BE73" s="4"/>
      <c r="BT73" s="136" t="s">
        <v>89</v>
      </c>
      <c r="BV73" s="136" t="s">
        <v>82</v>
      </c>
      <c r="BW73" s="136" t="s">
        <v>145</v>
      </c>
      <c r="BX73" s="136" t="s">
        <v>131</v>
      </c>
      <c r="CL73" s="136" t="s">
        <v>39</v>
      </c>
    </row>
    <row r="74" spans="1:90" s="4" customFormat="1" ht="35.25" customHeight="1">
      <c r="A74" s="127" t="s">
        <v>90</v>
      </c>
      <c r="B74" s="66"/>
      <c r="C74" s="128"/>
      <c r="D74" s="128"/>
      <c r="E74" s="129" t="s">
        <v>146</v>
      </c>
      <c r="F74" s="129"/>
      <c r="G74" s="129"/>
      <c r="H74" s="129"/>
      <c r="I74" s="129"/>
      <c r="J74" s="128"/>
      <c r="K74" s="129" t="s">
        <v>147</v>
      </c>
      <c r="L74" s="129"/>
      <c r="M74" s="129"/>
      <c r="N74" s="129"/>
      <c r="O74" s="129"/>
      <c r="P74" s="129"/>
      <c r="Q74" s="129"/>
      <c r="R74" s="129"/>
      <c r="S74" s="129"/>
      <c r="T74" s="129"/>
      <c r="U74" s="129"/>
      <c r="V74" s="129"/>
      <c r="W74" s="129"/>
      <c r="X74" s="129"/>
      <c r="Y74" s="129"/>
      <c r="Z74" s="129"/>
      <c r="AA74" s="129"/>
      <c r="AB74" s="129"/>
      <c r="AC74" s="129"/>
      <c r="AD74" s="129"/>
      <c r="AE74" s="129"/>
      <c r="AF74" s="129"/>
      <c r="AG74" s="130">
        <f>'Č25- NEOCEŇOVAT! - 1.SK'!J32</f>
        <v>0</v>
      </c>
      <c r="AH74" s="128"/>
      <c r="AI74" s="128"/>
      <c r="AJ74" s="128"/>
      <c r="AK74" s="128"/>
      <c r="AL74" s="128"/>
      <c r="AM74" s="128"/>
      <c r="AN74" s="130">
        <f>SUM(AG74,AT74)</f>
        <v>0</v>
      </c>
      <c r="AO74" s="128"/>
      <c r="AP74" s="128"/>
      <c r="AQ74" s="131" t="s">
        <v>93</v>
      </c>
      <c r="AR74" s="68"/>
      <c r="AS74" s="137">
        <v>0</v>
      </c>
      <c r="AT74" s="138">
        <f>ROUND(SUM(AV74:AW74),2)</f>
        <v>0</v>
      </c>
      <c r="AU74" s="139">
        <f>'Č25- NEOCEŇOVAT! - 1.SK'!P85</f>
        <v>0</v>
      </c>
      <c r="AV74" s="138">
        <f>'Č25- NEOCEŇOVAT! - 1.SK'!J35</f>
        <v>0</v>
      </c>
      <c r="AW74" s="138">
        <f>'Č25- NEOCEŇOVAT! - 1.SK'!J36</f>
        <v>0</v>
      </c>
      <c r="AX74" s="138">
        <f>'Č25- NEOCEŇOVAT! - 1.SK'!J37</f>
        <v>0</v>
      </c>
      <c r="AY74" s="138">
        <f>'Č25- NEOCEŇOVAT! - 1.SK'!J38</f>
        <v>0</v>
      </c>
      <c r="AZ74" s="138">
        <f>'Č25- NEOCEŇOVAT! - 1.SK'!F35</f>
        <v>0</v>
      </c>
      <c r="BA74" s="138">
        <f>'Č25- NEOCEŇOVAT! - 1.SK'!F36</f>
        <v>0</v>
      </c>
      <c r="BB74" s="138">
        <f>'Č25- NEOCEŇOVAT! - 1.SK'!F37</f>
        <v>0</v>
      </c>
      <c r="BC74" s="138">
        <f>'Č25- NEOCEŇOVAT! - 1.SK'!F38</f>
        <v>0</v>
      </c>
      <c r="BD74" s="140">
        <f>'Č25- NEOCEŇOVAT! - 1.SK'!F39</f>
        <v>0</v>
      </c>
      <c r="BE74" s="4"/>
      <c r="BT74" s="136" t="s">
        <v>89</v>
      </c>
      <c r="BV74" s="136" t="s">
        <v>82</v>
      </c>
      <c r="BW74" s="136" t="s">
        <v>148</v>
      </c>
      <c r="BX74" s="136" t="s">
        <v>131</v>
      </c>
      <c r="CL74" s="136" t="s">
        <v>39</v>
      </c>
    </row>
    <row r="75" spans="1:57" s="2" customFormat="1" ht="30" customHeight="1">
      <c r="A75" s="40"/>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6"/>
      <c r="AS75" s="40"/>
      <c r="AT75" s="40"/>
      <c r="AU75" s="40"/>
      <c r="AV75" s="40"/>
      <c r="AW75" s="40"/>
      <c r="AX75" s="40"/>
      <c r="AY75" s="40"/>
      <c r="AZ75" s="40"/>
      <c r="BA75" s="40"/>
      <c r="BB75" s="40"/>
      <c r="BC75" s="40"/>
      <c r="BD75" s="40"/>
      <c r="BE75" s="40"/>
    </row>
    <row r="76" spans="1:57" s="2" customFormat="1" ht="6.95" customHeight="1">
      <c r="A76" s="40"/>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46"/>
      <c r="AS76" s="40"/>
      <c r="AT76" s="40"/>
      <c r="AU76" s="40"/>
      <c r="AV76" s="40"/>
      <c r="AW76" s="40"/>
      <c r="AX76" s="40"/>
      <c r="AY76" s="40"/>
      <c r="AZ76" s="40"/>
      <c r="BA76" s="40"/>
      <c r="BB76" s="40"/>
      <c r="BC76" s="40"/>
      <c r="BD76" s="40"/>
      <c r="BE76" s="40"/>
    </row>
  </sheetData>
  <sheetProtection password="CDD6" sheet="1" objects="1" scenarios="1" formatColumns="0" formatRows="0"/>
  <mergeCells count="118">
    <mergeCell ref="C52:G52"/>
    <mergeCell ref="D64:H64"/>
    <mergeCell ref="D57:H57"/>
    <mergeCell ref="D55:H55"/>
    <mergeCell ref="E63:I63"/>
    <mergeCell ref="E58:I58"/>
    <mergeCell ref="E62:I62"/>
    <mergeCell ref="E61:I61"/>
    <mergeCell ref="E60:I60"/>
    <mergeCell ref="E56:I56"/>
    <mergeCell ref="E59:I59"/>
    <mergeCell ref="I52:AF52"/>
    <mergeCell ref="J57:AF57"/>
    <mergeCell ref="J64:AF64"/>
    <mergeCell ref="J55:AF55"/>
    <mergeCell ref="K56:AF56"/>
    <mergeCell ref="K60:AF60"/>
    <mergeCell ref="K61:AF61"/>
    <mergeCell ref="K62:AF62"/>
    <mergeCell ref="K63:AF63"/>
    <mergeCell ref="K59:AF59"/>
    <mergeCell ref="K58:AF58"/>
    <mergeCell ref="L45:AJ45"/>
    <mergeCell ref="E65:I65"/>
    <mergeCell ref="K65:AF65"/>
    <mergeCell ref="D66:H66"/>
    <mergeCell ref="J66:AF66"/>
    <mergeCell ref="E67:I67"/>
    <mergeCell ref="K67:AF67"/>
    <mergeCell ref="D68:H68"/>
    <mergeCell ref="J68:AF68"/>
    <mergeCell ref="E69:I69"/>
    <mergeCell ref="K69:AF69"/>
    <mergeCell ref="E70:I70"/>
    <mergeCell ref="K70:AF70"/>
    <mergeCell ref="E71:I71"/>
    <mergeCell ref="K71:AF71"/>
    <mergeCell ref="E72:I72"/>
    <mergeCell ref="K72:AF72"/>
    <mergeCell ref="E73:I73"/>
    <mergeCell ref="K73:AF73"/>
    <mergeCell ref="E74:I74"/>
    <mergeCell ref="K74:AF74"/>
    <mergeCell ref="BE5:BE32"/>
    <mergeCell ref="K5:AJ5"/>
    <mergeCell ref="K6:AJ6"/>
    <mergeCell ref="E14:AJ14"/>
    <mergeCell ref="E23:AN23"/>
    <mergeCell ref="AK26:AO26"/>
    <mergeCell ref="L28:P28"/>
    <mergeCell ref="W28:AE28"/>
    <mergeCell ref="AK28:AO28"/>
    <mergeCell ref="AK29:AO29"/>
    <mergeCell ref="W29:AE29"/>
    <mergeCell ref="L29:P29"/>
    <mergeCell ref="AK30:AO30"/>
    <mergeCell ref="W30:AE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 ref="AG61:AM61"/>
    <mergeCell ref="AG57:AM57"/>
    <mergeCell ref="AG60:AM60"/>
    <mergeCell ref="AG52:AM52"/>
    <mergeCell ref="AG63:AM63"/>
    <mergeCell ref="AG55:AM55"/>
    <mergeCell ref="AG59:AM59"/>
    <mergeCell ref="AG56:AM56"/>
    <mergeCell ref="AG58:AM58"/>
    <mergeCell ref="AG64:AM64"/>
    <mergeCell ref="AG62:AM62"/>
    <mergeCell ref="AM49:AP49"/>
    <mergeCell ref="AM50:AP50"/>
    <mergeCell ref="AM47:AN47"/>
    <mergeCell ref="AN63:AP63"/>
    <mergeCell ref="AN52:AP52"/>
    <mergeCell ref="AN58:AP58"/>
    <mergeCell ref="AN61:AP61"/>
    <mergeCell ref="AN60:AP60"/>
    <mergeCell ref="AN55:AP55"/>
    <mergeCell ref="AN59:AP59"/>
    <mergeCell ref="AN56:AP56"/>
    <mergeCell ref="AN57:AP57"/>
    <mergeCell ref="AN62:AP62"/>
    <mergeCell ref="AN64:AP64"/>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73:AP73"/>
    <mergeCell ref="AG73:AM73"/>
    <mergeCell ref="AN74:AP74"/>
    <mergeCell ref="AG74:AM74"/>
    <mergeCell ref="AG54:AM54"/>
    <mergeCell ref="AN54:AP54"/>
  </mergeCells>
  <hyperlinks>
    <hyperlink ref="A56" location="'Č11_zm1 - Řehlovice v.č.7'!C2" display="/"/>
    <hyperlink ref="A58" location="'Č21_zm1 - 2.TK Trmice-Řeh...'!C2" display="/"/>
    <hyperlink ref="A59" location="'Č22 - 5. SK žst. Řehlovice'!C2" display="/"/>
    <hyperlink ref="A60" location="'Č23 - 5A.SK žst. Řehlovice'!C2" display="/"/>
    <hyperlink ref="A61" location="'Č24 - 7. SK žst. Řehlovice'!C2" display="/"/>
    <hyperlink ref="A62" location="'Č25_zm1 - 1.SK žst. Řehlo...'!C2" display="/"/>
    <hyperlink ref="A63" location="'Č26_zn1 - Odstranění poro...'!C2" display="/"/>
    <hyperlink ref="A65" location="'Č31 - Práce SZT Ústí nL'!C2" display="/"/>
    <hyperlink ref="A67" location="'Č41 - Vedlejší rozpočtové...'!C2" display="/"/>
    <hyperlink ref="A69" r:id="rId1" display="/"/>
    <hyperlink ref="A70" r:id="rId2" display="/"/>
    <hyperlink ref="A71" r:id="rId3" display="/"/>
    <hyperlink ref="A72" r:id="rId4" display="/"/>
    <hyperlink ref="A73" r:id="rId5" display="/"/>
    <hyperlink ref="A74" r:id="rId6"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10.xml><?xml version="1.0" encoding="utf-8"?>
<worksheet xmlns="http://schemas.openxmlformats.org/spreadsheetml/2006/main" xmlns:r="http://schemas.openxmlformats.org/officeDocument/2006/relationships">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128</v>
      </c>
      <c r="AZ2" s="282" t="s">
        <v>1343</v>
      </c>
      <c r="BA2" s="282" t="s">
        <v>1344</v>
      </c>
      <c r="BB2" s="282" t="s">
        <v>392</v>
      </c>
      <c r="BC2" s="282" t="s">
        <v>1345</v>
      </c>
      <c r="BD2" s="282" t="s">
        <v>89</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1346</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1347</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ROUND((SUM(BE86:BE144)),2)</f>
        <v>0</v>
      </c>
      <c r="G35" s="40"/>
      <c r="H35" s="40"/>
      <c r="I35" s="160">
        <v>0.21</v>
      </c>
      <c r="J35" s="159">
        <f>ROUND(((SUM(BE86:BE144))*I35),2)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ROUND((SUM(BF86:BF144)),2)</f>
        <v>0</v>
      </c>
      <c r="G36" s="40"/>
      <c r="H36" s="40"/>
      <c r="I36" s="160">
        <v>0.15</v>
      </c>
      <c r="J36" s="159">
        <f>ROUND(((SUM(BF86:BF144))*I36),2)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ROUND((SUM(BG86:BG144)),2)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ROUND((SUM(BH86:BH144)),2)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ROUND((SUM(BI86:BI144)),2)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1346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Č41 - Vedlejší rozpočtové náklady</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J86</f>
        <v>0</v>
      </c>
      <c r="K63" s="42"/>
      <c r="L63" s="147"/>
      <c r="S63" s="40"/>
      <c r="T63" s="40"/>
      <c r="U63" s="40"/>
      <c r="V63" s="40"/>
      <c r="W63" s="40"/>
      <c r="X63" s="40"/>
      <c r="Y63" s="40"/>
      <c r="Z63" s="40"/>
      <c r="AA63" s="40"/>
      <c r="AB63" s="40"/>
      <c r="AC63" s="40"/>
      <c r="AD63" s="40"/>
      <c r="AE63" s="40"/>
      <c r="AU63" s="18" t="s">
        <v>158</v>
      </c>
    </row>
    <row r="64" spans="1:31" s="9" customFormat="1" ht="24.95" customHeight="1" hidden="1">
      <c r="A64" s="9"/>
      <c r="B64" s="177"/>
      <c r="C64" s="178"/>
      <c r="D64" s="179" t="s">
        <v>1348</v>
      </c>
      <c r="E64" s="180"/>
      <c r="F64" s="180"/>
      <c r="G64" s="180"/>
      <c r="H64" s="180"/>
      <c r="I64" s="180"/>
      <c r="J64" s="181">
        <f>J87</f>
        <v>0</v>
      </c>
      <c r="K64" s="178"/>
      <c r="L64" s="182"/>
      <c r="S64" s="9"/>
      <c r="T64" s="9"/>
      <c r="U64" s="9"/>
      <c r="V64" s="9"/>
      <c r="W64" s="9"/>
      <c r="X64" s="9"/>
      <c r="Y64" s="9"/>
      <c r="Z64" s="9"/>
      <c r="AA64" s="9"/>
      <c r="AB64" s="9"/>
      <c r="AC64" s="9"/>
      <c r="AD64" s="9"/>
      <c r="AE64" s="9"/>
    </row>
    <row r="65" spans="1:31" s="2" customFormat="1" ht="21.8" customHeight="1" hidden="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hidden="1">
      <c r="A66" s="40"/>
      <c r="B66" s="62"/>
      <c r="C66" s="63"/>
      <c r="D66" s="63"/>
      <c r="E66" s="63"/>
      <c r="F66" s="63"/>
      <c r="G66" s="63"/>
      <c r="H66" s="63"/>
      <c r="I66" s="63"/>
      <c r="J66" s="63"/>
      <c r="K66" s="63"/>
      <c r="L66" s="147"/>
      <c r="S66" s="40"/>
      <c r="T66" s="40"/>
      <c r="U66" s="40"/>
      <c r="V66" s="40"/>
      <c r="W66" s="40"/>
      <c r="X66" s="40"/>
      <c r="Y66" s="40"/>
      <c r="Z66" s="40"/>
      <c r="AA66" s="40"/>
      <c r="AB66" s="40"/>
      <c r="AC66" s="40"/>
      <c r="AD66" s="40"/>
      <c r="AE66" s="40"/>
    </row>
    <row r="67" ht="12" hidden="1"/>
    <row r="68" ht="12" hidden="1"/>
    <row r="69" ht="12" hidden="1"/>
    <row r="70" spans="1:31" s="2" customFormat="1" ht="6.95" customHeight="1">
      <c r="A70" s="40"/>
      <c r="B70" s="64"/>
      <c r="C70" s="65"/>
      <c r="D70" s="65"/>
      <c r="E70" s="65"/>
      <c r="F70" s="65"/>
      <c r="G70" s="65"/>
      <c r="H70" s="65"/>
      <c r="I70" s="65"/>
      <c r="J70" s="65"/>
      <c r="K70" s="65"/>
      <c r="L70" s="147"/>
      <c r="S70" s="40"/>
      <c r="T70" s="40"/>
      <c r="U70" s="40"/>
      <c r="V70" s="40"/>
      <c r="W70" s="40"/>
      <c r="X70" s="40"/>
      <c r="Y70" s="40"/>
      <c r="Z70" s="40"/>
      <c r="AA70" s="40"/>
      <c r="AB70" s="40"/>
      <c r="AC70" s="40"/>
      <c r="AD70" s="40"/>
      <c r="AE70" s="40"/>
    </row>
    <row r="71" spans="1:31" s="2" customFormat="1" ht="24.95" customHeight="1">
      <c r="A71" s="40"/>
      <c r="B71" s="41"/>
      <c r="C71" s="24" t="s">
        <v>162</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3"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26.25" customHeight="1">
      <c r="A74" s="40"/>
      <c r="B74" s="41"/>
      <c r="C74" s="42"/>
      <c r="D74" s="42"/>
      <c r="E74" s="172" t="str">
        <f>E7</f>
        <v>Oprava staničních kolejí v žst. Řehlovice - změna č.1 po prohlídce staveniště</v>
      </c>
      <c r="F74" s="33"/>
      <c r="G74" s="33"/>
      <c r="H74" s="33"/>
      <c r="I74" s="42"/>
      <c r="J74" s="42"/>
      <c r="K74" s="42"/>
      <c r="L74" s="147"/>
      <c r="S74" s="40"/>
      <c r="T74" s="40"/>
      <c r="U74" s="40"/>
      <c r="V74" s="40"/>
      <c r="W74" s="40"/>
      <c r="X74" s="40"/>
      <c r="Y74" s="40"/>
      <c r="Z74" s="40"/>
      <c r="AA74" s="40"/>
      <c r="AB74" s="40"/>
      <c r="AC74" s="40"/>
      <c r="AD74" s="40"/>
      <c r="AE74" s="40"/>
    </row>
    <row r="75" spans="2:12" s="1" customFormat="1" ht="12" customHeight="1">
      <c r="B75" s="22"/>
      <c r="C75" s="33" t="s">
        <v>150</v>
      </c>
      <c r="D75" s="23"/>
      <c r="E75" s="23"/>
      <c r="F75" s="23"/>
      <c r="G75" s="23"/>
      <c r="H75" s="23"/>
      <c r="I75" s="23"/>
      <c r="J75" s="23"/>
      <c r="K75" s="23"/>
      <c r="L75" s="21"/>
    </row>
    <row r="76" spans="1:31" s="2" customFormat="1" ht="16.5" customHeight="1">
      <c r="A76" s="40"/>
      <c r="B76" s="41"/>
      <c r="C76" s="42"/>
      <c r="D76" s="42"/>
      <c r="E76" s="172" t="s">
        <v>1346</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3" t="s">
        <v>152</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2" t="str">
        <f>E11</f>
        <v>Č41 - Vedlejší rozpočtové náklady</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3" t="s">
        <v>22</v>
      </c>
      <c r="D80" s="42"/>
      <c r="E80" s="42"/>
      <c r="F80" s="28" t="str">
        <f>F14</f>
        <v>žst. Řehlovice</v>
      </c>
      <c r="G80" s="42"/>
      <c r="H80" s="42"/>
      <c r="I80" s="33" t="s">
        <v>24</v>
      </c>
      <c r="J80" s="75" t="str">
        <f>IF(J14="","",J14)</f>
        <v>24. 1. 2023</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3" t="s">
        <v>30</v>
      </c>
      <c r="D82" s="42"/>
      <c r="E82" s="42"/>
      <c r="F82" s="28" t="str">
        <f>E17</f>
        <v>SŽ s.o., OŘ UNL, ST Most</v>
      </c>
      <c r="G82" s="42"/>
      <c r="H82" s="42"/>
      <c r="I82" s="33" t="s">
        <v>38</v>
      </c>
      <c r="J82" s="38" t="str">
        <f>E23</f>
        <v xml:space="preserve"> </v>
      </c>
      <c r="K82" s="42"/>
      <c r="L82" s="147"/>
      <c r="S82" s="40"/>
      <c r="T82" s="40"/>
      <c r="U82" s="40"/>
      <c r="V82" s="40"/>
      <c r="W82" s="40"/>
      <c r="X82" s="40"/>
      <c r="Y82" s="40"/>
      <c r="Z82" s="40"/>
      <c r="AA82" s="40"/>
      <c r="AB82" s="40"/>
      <c r="AC82" s="40"/>
      <c r="AD82" s="40"/>
      <c r="AE82" s="40"/>
    </row>
    <row r="83" spans="1:31" s="2" customFormat="1" ht="54.45" customHeight="1">
      <c r="A83" s="40"/>
      <c r="B83" s="41"/>
      <c r="C83" s="33" t="s">
        <v>36</v>
      </c>
      <c r="D83" s="42"/>
      <c r="E83" s="42"/>
      <c r="F83" s="28" t="str">
        <f>IF(E20="","",E20)</f>
        <v>Vyplň údaj</v>
      </c>
      <c r="G83" s="42"/>
      <c r="H83" s="42"/>
      <c r="I83" s="33" t="s">
        <v>42</v>
      </c>
      <c r="J83" s="38" t="str">
        <f>E26</f>
        <v>Ing.Horák Jiří, 602155923, horak@spravazeleznic.cz</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163</v>
      </c>
      <c r="D85" s="191" t="s">
        <v>65</v>
      </c>
      <c r="E85" s="191" t="s">
        <v>61</v>
      </c>
      <c r="F85" s="191" t="s">
        <v>62</v>
      </c>
      <c r="G85" s="191" t="s">
        <v>164</v>
      </c>
      <c r="H85" s="191" t="s">
        <v>165</v>
      </c>
      <c r="I85" s="191" t="s">
        <v>166</v>
      </c>
      <c r="J85" s="191" t="s">
        <v>157</v>
      </c>
      <c r="K85" s="192" t="s">
        <v>167</v>
      </c>
      <c r="L85" s="193"/>
      <c r="M85" s="95" t="s">
        <v>39</v>
      </c>
      <c r="N85" s="96" t="s">
        <v>50</v>
      </c>
      <c r="O85" s="96" t="s">
        <v>168</v>
      </c>
      <c r="P85" s="96" t="s">
        <v>169</v>
      </c>
      <c r="Q85" s="96" t="s">
        <v>170</v>
      </c>
      <c r="R85" s="96" t="s">
        <v>171</v>
      </c>
      <c r="S85" s="96" t="s">
        <v>172</v>
      </c>
      <c r="T85" s="97" t="s">
        <v>173</v>
      </c>
      <c r="U85" s="188"/>
      <c r="V85" s="188"/>
      <c r="W85" s="188"/>
      <c r="X85" s="188"/>
      <c r="Y85" s="188"/>
      <c r="Z85" s="188"/>
      <c r="AA85" s="188"/>
      <c r="AB85" s="188"/>
      <c r="AC85" s="188"/>
      <c r="AD85" s="188"/>
      <c r="AE85" s="188"/>
    </row>
    <row r="86" spans="1:63" s="2" customFormat="1" ht="22.8" customHeight="1">
      <c r="A86" s="40"/>
      <c r="B86" s="41"/>
      <c r="C86" s="102" t="s">
        <v>174</v>
      </c>
      <c r="D86" s="42"/>
      <c r="E86" s="42"/>
      <c r="F86" s="42"/>
      <c r="G86" s="42"/>
      <c r="H86" s="42"/>
      <c r="I86" s="42"/>
      <c r="J86" s="194">
        <f>BK86</f>
        <v>0</v>
      </c>
      <c r="K86" s="42"/>
      <c r="L86" s="46"/>
      <c r="M86" s="98"/>
      <c r="N86" s="195"/>
      <c r="O86" s="99"/>
      <c r="P86" s="196">
        <f>P87</f>
        <v>0</v>
      </c>
      <c r="Q86" s="99"/>
      <c r="R86" s="196">
        <f>R87</f>
        <v>0</v>
      </c>
      <c r="S86" s="99"/>
      <c r="T86" s="197">
        <f>T87</f>
        <v>0</v>
      </c>
      <c r="U86" s="40"/>
      <c r="V86" s="40"/>
      <c r="W86" s="40"/>
      <c r="X86" s="40"/>
      <c r="Y86" s="40"/>
      <c r="Z86" s="40"/>
      <c r="AA86" s="40"/>
      <c r="AB86" s="40"/>
      <c r="AC86" s="40"/>
      <c r="AD86" s="40"/>
      <c r="AE86" s="40"/>
      <c r="AT86" s="18" t="s">
        <v>79</v>
      </c>
      <c r="AU86" s="18" t="s">
        <v>158</v>
      </c>
      <c r="BK86" s="198">
        <f>BK87</f>
        <v>0</v>
      </c>
    </row>
    <row r="87" spans="1:63" s="12" customFormat="1" ht="25.9" customHeight="1">
      <c r="A87" s="12"/>
      <c r="B87" s="199"/>
      <c r="C87" s="200"/>
      <c r="D87" s="201" t="s">
        <v>79</v>
      </c>
      <c r="E87" s="202" t="s">
        <v>124</v>
      </c>
      <c r="F87" s="202" t="s">
        <v>127</v>
      </c>
      <c r="G87" s="200"/>
      <c r="H87" s="200"/>
      <c r="I87" s="203"/>
      <c r="J87" s="204">
        <f>BK87</f>
        <v>0</v>
      </c>
      <c r="K87" s="200"/>
      <c r="L87" s="205"/>
      <c r="M87" s="206"/>
      <c r="N87" s="207"/>
      <c r="O87" s="207"/>
      <c r="P87" s="208">
        <f>SUM(P88:P144)</f>
        <v>0</v>
      </c>
      <c r="Q87" s="207"/>
      <c r="R87" s="208">
        <f>SUM(R88:R144)</f>
        <v>0</v>
      </c>
      <c r="S87" s="207"/>
      <c r="T87" s="209">
        <f>SUM(T88:T144)</f>
        <v>0</v>
      </c>
      <c r="U87" s="12"/>
      <c r="V87" s="12"/>
      <c r="W87" s="12"/>
      <c r="X87" s="12"/>
      <c r="Y87" s="12"/>
      <c r="Z87" s="12"/>
      <c r="AA87" s="12"/>
      <c r="AB87" s="12"/>
      <c r="AC87" s="12"/>
      <c r="AD87" s="12"/>
      <c r="AE87" s="12"/>
      <c r="AR87" s="210" t="s">
        <v>178</v>
      </c>
      <c r="AT87" s="211" t="s">
        <v>79</v>
      </c>
      <c r="AU87" s="211" t="s">
        <v>80</v>
      </c>
      <c r="AY87" s="210" t="s">
        <v>177</v>
      </c>
      <c r="BK87" s="212">
        <f>SUM(BK88:BK144)</f>
        <v>0</v>
      </c>
    </row>
    <row r="88" spans="1:65" s="2" customFormat="1" ht="16.5" customHeight="1">
      <c r="A88" s="40"/>
      <c r="B88" s="41"/>
      <c r="C88" s="215" t="s">
        <v>87</v>
      </c>
      <c r="D88" s="215" t="s">
        <v>180</v>
      </c>
      <c r="E88" s="216" t="s">
        <v>1349</v>
      </c>
      <c r="F88" s="217" t="s">
        <v>1350</v>
      </c>
      <c r="G88" s="218" t="s">
        <v>1351</v>
      </c>
      <c r="H88" s="302"/>
      <c r="I88" s="220"/>
      <c r="J88" s="221">
        <f>ROUND(I88*H88,2)</f>
        <v>0</v>
      </c>
      <c r="K88" s="217" t="s">
        <v>184</v>
      </c>
      <c r="L88" s="46"/>
      <c r="M88" s="222" t="s">
        <v>39</v>
      </c>
      <c r="N88" s="223" t="s">
        <v>53</v>
      </c>
      <c r="O88" s="87"/>
      <c r="P88" s="224">
        <f>O88*H88</f>
        <v>0</v>
      </c>
      <c r="Q88" s="224">
        <v>0</v>
      </c>
      <c r="R88" s="224">
        <f>Q88*H88</f>
        <v>0</v>
      </c>
      <c r="S88" s="224">
        <v>0</v>
      </c>
      <c r="T88" s="225">
        <f>S88*H88</f>
        <v>0</v>
      </c>
      <c r="U88" s="40"/>
      <c r="V88" s="40"/>
      <c r="W88" s="40"/>
      <c r="X88" s="40"/>
      <c r="Y88" s="40"/>
      <c r="Z88" s="40"/>
      <c r="AA88" s="40"/>
      <c r="AB88" s="40"/>
      <c r="AC88" s="40"/>
      <c r="AD88" s="40"/>
      <c r="AE88" s="40"/>
      <c r="AR88" s="226" t="s">
        <v>185</v>
      </c>
      <c r="AT88" s="226" t="s">
        <v>180</v>
      </c>
      <c r="AU88" s="226" t="s">
        <v>87</v>
      </c>
      <c r="AY88" s="18" t="s">
        <v>177</v>
      </c>
      <c r="BE88" s="227">
        <f>IF(N88="základní",J88,0)</f>
        <v>0</v>
      </c>
      <c r="BF88" s="227">
        <f>IF(N88="snížená",J88,0)</f>
        <v>0</v>
      </c>
      <c r="BG88" s="227">
        <f>IF(N88="zákl. přenesená",J88,0)</f>
        <v>0</v>
      </c>
      <c r="BH88" s="227">
        <f>IF(N88="sníž. přenesená",J88,0)</f>
        <v>0</v>
      </c>
      <c r="BI88" s="227">
        <f>IF(N88="nulová",J88,0)</f>
        <v>0</v>
      </c>
      <c r="BJ88" s="18" t="s">
        <v>185</v>
      </c>
      <c r="BK88" s="227">
        <f>ROUND(I88*H88,2)</f>
        <v>0</v>
      </c>
      <c r="BL88" s="18" t="s">
        <v>185</v>
      </c>
      <c r="BM88" s="226" t="s">
        <v>1352</v>
      </c>
    </row>
    <row r="89" spans="1:47" s="2" customFormat="1" ht="12">
      <c r="A89" s="40"/>
      <c r="B89" s="41"/>
      <c r="C89" s="42"/>
      <c r="D89" s="228" t="s">
        <v>187</v>
      </c>
      <c r="E89" s="42"/>
      <c r="F89" s="229" t="s">
        <v>1350</v>
      </c>
      <c r="G89" s="42"/>
      <c r="H89" s="42"/>
      <c r="I89" s="230"/>
      <c r="J89" s="42"/>
      <c r="K89" s="42"/>
      <c r="L89" s="46"/>
      <c r="M89" s="231"/>
      <c r="N89" s="232"/>
      <c r="O89" s="87"/>
      <c r="P89" s="87"/>
      <c r="Q89" s="87"/>
      <c r="R89" s="87"/>
      <c r="S89" s="87"/>
      <c r="T89" s="88"/>
      <c r="U89" s="40"/>
      <c r="V89" s="40"/>
      <c r="W89" s="40"/>
      <c r="X89" s="40"/>
      <c r="Y89" s="40"/>
      <c r="Z89" s="40"/>
      <c r="AA89" s="40"/>
      <c r="AB89" s="40"/>
      <c r="AC89" s="40"/>
      <c r="AD89" s="40"/>
      <c r="AE89" s="40"/>
      <c r="AT89" s="18" t="s">
        <v>187</v>
      </c>
      <c r="AU89" s="18" t="s">
        <v>87</v>
      </c>
    </row>
    <row r="90" spans="1:65" s="2" customFormat="1" ht="33" customHeight="1">
      <c r="A90" s="40"/>
      <c r="B90" s="41"/>
      <c r="C90" s="215" t="s">
        <v>89</v>
      </c>
      <c r="D90" s="215" t="s">
        <v>180</v>
      </c>
      <c r="E90" s="216" t="s">
        <v>1353</v>
      </c>
      <c r="F90" s="217" t="s">
        <v>1354</v>
      </c>
      <c r="G90" s="218" t="s">
        <v>270</v>
      </c>
      <c r="H90" s="219">
        <v>12</v>
      </c>
      <c r="I90" s="220"/>
      <c r="J90" s="221">
        <f>ROUND(I90*H90,2)</f>
        <v>0</v>
      </c>
      <c r="K90" s="217" t="s">
        <v>184</v>
      </c>
      <c r="L90" s="46"/>
      <c r="M90" s="222" t="s">
        <v>39</v>
      </c>
      <c r="N90" s="223" t="s">
        <v>53</v>
      </c>
      <c r="O90" s="87"/>
      <c r="P90" s="224">
        <f>O90*H90</f>
        <v>0</v>
      </c>
      <c r="Q90" s="224">
        <v>0</v>
      </c>
      <c r="R90" s="224">
        <f>Q90*H90</f>
        <v>0</v>
      </c>
      <c r="S90" s="224">
        <v>0</v>
      </c>
      <c r="T90" s="225">
        <f>S90*H90</f>
        <v>0</v>
      </c>
      <c r="U90" s="40"/>
      <c r="V90" s="40"/>
      <c r="W90" s="40"/>
      <c r="X90" s="40"/>
      <c r="Y90" s="40"/>
      <c r="Z90" s="40"/>
      <c r="AA90" s="40"/>
      <c r="AB90" s="40"/>
      <c r="AC90" s="40"/>
      <c r="AD90" s="40"/>
      <c r="AE90" s="40"/>
      <c r="AR90" s="226" t="s">
        <v>1355</v>
      </c>
      <c r="AT90" s="226" t="s">
        <v>180</v>
      </c>
      <c r="AU90" s="226" t="s">
        <v>87</v>
      </c>
      <c r="AY90" s="18" t="s">
        <v>177</v>
      </c>
      <c r="BE90" s="227">
        <f>IF(N90="základní",J90,0)</f>
        <v>0</v>
      </c>
      <c r="BF90" s="227">
        <f>IF(N90="snížená",J90,0)</f>
        <v>0</v>
      </c>
      <c r="BG90" s="227">
        <f>IF(N90="zákl. přenesená",J90,0)</f>
        <v>0</v>
      </c>
      <c r="BH90" s="227">
        <f>IF(N90="sníž. přenesená",J90,0)</f>
        <v>0</v>
      </c>
      <c r="BI90" s="227">
        <f>IF(N90="nulová",J90,0)</f>
        <v>0</v>
      </c>
      <c r="BJ90" s="18" t="s">
        <v>185</v>
      </c>
      <c r="BK90" s="227">
        <f>ROUND(I90*H90,2)</f>
        <v>0</v>
      </c>
      <c r="BL90" s="18" t="s">
        <v>1355</v>
      </c>
      <c r="BM90" s="226" t="s">
        <v>1356</v>
      </c>
    </row>
    <row r="91" spans="1:47" s="2" customFormat="1" ht="12">
      <c r="A91" s="40"/>
      <c r="B91" s="41"/>
      <c r="C91" s="42"/>
      <c r="D91" s="228" t="s">
        <v>187</v>
      </c>
      <c r="E91" s="42"/>
      <c r="F91" s="229" t="s">
        <v>1357</v>
      </c>
      <c r="G91" s="42"/>
      <c r="H91" s="42"/>
      <c r="I91" s="230"/>
      <c r="J91" s="42"/>
      <c r="K91" s="42"/>
      <c r="L91" s="46"/>
      <c r="M91" s="231"/>
      <c r="N91" s="232"/>
      <c r="O91" s="87"/>
      <c r="P91" s="87"/>
      <c r="Q91" s="87"/>
      <c r="R91" s="87"/>
      <c r="S91" s="87"/>
      <c r="T91" s="88"/>
      <c r="U91" s="40"/>
      <c r="V91" s="40"/>
      <c r="W91" s="40"/>
      <c r="X91" s="40"/>
      <c r="Y91" s="40"/>
      <c r="Z91" s="40"/>
      <c r="AA91" s="40"/>
      <c r="AB91" s="40"/>
      <c r="AC91" s="40"/>
      <c r="AD91" s="40"/>
      <c r="AE91" s="40"/>
      <c r="AT91" s="18" t="s">
        <v>187</v>
      </c>
      <c r="AU91" s="18" t="s">
        <v>87</v>
      </c>
    </row>
    <row r="92" spans="1:47" s="2" customFormat="1" ht="12">
      <c r="A92" s="40"/>
      <c r="B92" s="41"/>
      <c r="C92" s="42"/>
      <c r="D92" s="228" t="s">
        <v>189</v>
      </c>
      <c r="E92" s="42"/>
      <c r="F92" s="233" t="s">
        <v>1358</v>
      </c>
      <c r="G92" s="42"/>
      <c r="H92" s="42"/>
      <c r="I92" s="230"/>
      <c r="J92" s="42"/>
      <c r="K92" s="42"/>
      <c r="L92" s="46"/>
      <c r="M92" s="231"/>
      <c r="N92" s="232"/>
      <c r="O92" s="87"/>
      <c r="P92" s="87"/>
      <c r="Q92" s="87"/>
      <c r="R92" s="87"/>
      <c r="S92" s="87"/>
      <c r="T92" s="88"/>
      <c r="U92" s="40"/>
      <c r="V92" s="40"/>
      <c r="W92" s="40"/>
      <c r="X92" s="40"/>
      <c r="Y92" s="40"/>
      <c r="Z92" s="40"/>
      <c r="AA92" s="40"/>
      <c r="AB92" s="40"/>
      <c r="AC92" s="40"/>
      <c r="AD92" s="40"/>
      <c r="AE92" s="40"/>
      <c r="AT92" s="18" t="s">
        <v>189</v>
      </c>
      <c r="AU92" s="18" t="s">
        <v>87</v>
      </c>
    </row>
    <row r="93" spans="1:65" s="2" customFormat="1" ht="21.75" customHeight="1">
      <c r="A93" s="40"/>
      <c r="B93" s="41"/>
      <c r="C93" s="215" t="s">
        <v>200</v>
      </c>
      <c r="D93" s="215" t="s">
        <v>180</v>
      </c>
      <c r="E93" s="216" t="s">
        <v>1359</v>
      </c>
      <c r="F93" s="217" t="s">
        <v>1360</v>
      </c>
      <c r="G93" s="218" t="s">
        <v>1351</v>
      </c>
      <c r="H93" s="302"/>
      <c r="I93" s="220"/>
      <c r="J93" s="221">
        <f>ROUND(I93*H93,2)</f>
        <v>0</v>
      </c>
      <c r="K93" s="217" t="s">
        <v>184</v>
      </c>
      <c r="L93" s="46"/>
      <c r="M93" s="222" t="s">
        <v>39</v>
      </c>
      <c r="N93" s="223" t="s">
        <v>53</v>
      </c>
      <c r="O93" s="87"/>
      <c r="P93" s="224">
        <f>O93*H93</f>
        <v>0</v>
      </c>
      <c r="Q93" s="224">
        <v>0</v>
      </c>
      <c r="R93" s="224">
        <f>Q93*H93</f>
        <v>0</v>
      </c>
      <c r="S93" s="224">
        <v>0</v>
      </c>
      <c r="T93" s="225">
        <f>S93*H93</f>
        <v>0</v>
      </c>
      <c r="U93" s="40"/>
      <c r="V93" s="40"/>
      <c r="W93" s="40"/>
      <c r="X93" s="40"/>
      <c r="Y93" s="40"/>
      <c r="Z93" s="40"/>
      <c r="AA93" s="40"/>
      <c r="AB93" s="40"/>
      <c r="AC93" s="40"/>
      <c r="AD93" s="40"/>
      <c r="AE93" s="40"/>
      <c r="AR93" s="226" t="s">
        <v>185</v>
      </c>
      <c r="AT93" s="226" t="s">
        <v>180</v>
      </c>
      <c r="AU93" s="226" t="s">
        <v>87</v>
      </c>
      <c r="AY93" s="18" t="s">
        <v>177</v>
      </c>
      <c r="BE93" s="227">
        <f>IF(N93="základní",J93,0)</f>
        <v>0</v>
      </c>
      <c r="BF93" s="227">
        <f>IF(N93="snížená",J93,0)</f>
        <v>0</v>
      </c>
      <c r="BG93" s="227">
        <f>IF(N93="zákl. přenesená",J93,0)</f>
        <v>0</v>
      </c>
      <c r="BH93" s="227">
        <f>IF(N93="sníž. přenesená",J93,0)</f>
        <v>0</v>
      </c>
      <c r="BI93" s="227">
        <f>IF(N93="nulová",J93,0)</f>
        <v>0</v>
      </c>
      <c r="BJ93" s="18" t="s">
        <v>185</v>
      </c>
      <c r="BK93" s="227">
        <f>ROUND(I93*H93,2)</f>
        <v>0</v>
      </c>
      <c r="BL93" s="18" t="s">
        <v>185</v>
      </c>
      <c r="BM93" s="226" t="s">
        <v>1361</v>
      </c>
    </row>
    <row r="94" spans="1:47" s="2" customFormat="1" ht="12">
      <c r="A94" s="40"/>
      <c r="B94" s="41"/>
      <c r="C94" s="42"/>
      <c r="D94" s="228" t="s">
        <v>187</v>
      </c>
      <c r="E94" s="42"/>
      <c r="F94" s="229" t="s">
        <v>1360</v>
      </c>
      <c r="G94" s="42"/>
      <c r="H94" s="42"/>
      <c r="I94" s="230"/>
      <c r="J94" s="42"/>
      <c r="K94" s="42"/>
      <c r="L94" s="46"/>
      <c r="M94" s="231"/>
      <c r="N94" s="232"/>
      <c r="O94" s="87"/>
      <c r="P94" s="87"/>
      <c r="Q94" s="87"/>
      <c r="R94" s="87"/>
      <c r="S94" s="87"/>
      <c r="T94" s="88"/>
      <c r="U94" s="40"/>
      <c r="V94" s="40"/>
      <c r="W94" s="40"/>
      <c r="X94" s="40"/>
      <c r="Y94" s="40"/>
      <c r="Z94" s="40"/>
      <c r="AA94" s="40"/>
      <c r="AB94" s="40"/>
      <c r="AC94" s="40"/>
      <c r="AD94" s="40"/>
      <c r="AE94" s="40"/>
      <c r="AT94" s="18" t="s">
        <v>187</v>
      </c>
      <c r="AU94" s="18" t="s">
        <v>87</v>
      </c>
    </row>
    <row r="95" spans="1:65" s="2" customFormat="1" ht="33" customHeight="1">
      <c r="A95" s="40"/>
      <c r="B95" s="41"/>
      <c r="C95" s="215" t="s">
        <v>185</v>
      </c>
      <c r="D95" s="215" t="s">
        <v>180</v>
      </c>
      <c r="E95" s="216" t="s">
        <v>1362</v>
      </c>
      <c r="F95" s="217" t="s">
        <v>1363</v>
      </c>
      <c r="G95" s="218" t="s">
        <v>392</v>
      </c>
      <c r="H95" s="219">
        <v>7.704</v>
      </c>
      <c r="I95" s="220"/>
      <c r="J95" s="221">
        <f>ROUND(I95*H95,2)</f>
        <v>0</v>
      </c>
      <c r="K95" s="217" t="s">
        <v>184</v>
      </c>
      <c r="L95" s="46"/>
      <c r="M95" s="222" t="s">
        <v>39</v>
      </c>
      <c r="N95" s="223" t="s">
        <v>53</v>
      </c>
      <c r="O95" s="87"/>
      <c r="P95" s="224">
        <f>O95*H95</f>
        <v>0</v>
      </c>
      <c r="Q95" s="224">
        <v>0</v>
      </c>
      <c r="R95" s="224">
        <f>Q95*H95</f>
        <v>0</v>
      </c>
      <c r="S95" s="224">
        <v>0</v>
      </c>
      <c r="T95" s="225">
        <f>S95*H95</f>
        <v>0</v>
      </c>
      <c r="U95" s="40"/>
      <c r="V95" s="40"/>
      <c r="W95" s="40"/>
      <c r="X95" s="40"/>
      <c r="Y95" s="40"/>
      <c r="Z95" s="40"/>
      <c r="AA95" s="40"/>
      <c r="AB95" s="40"/>
      <c r="AC95" s="40"/>
      <c r="AD95" s="40"/>
      <c r="AE95" s="40"/>
      <c r="AR95" s="226" t="s">
        <v>185</v>
      </c>
      <c r="AT95" s="226" t="s">
        <v>180</v>
      </c>
      <c r="AU95" s="226" t="s">
        <v>87</v>
      </c>
      <c r="AY95" s="18" t="s">
        <v>177</v>
      </c>
      <c r="BE95" s="227">
        <f>IF(N95="základní",J95,0)</f>
        <v>0</v>
      </c>
      <c r="BF95" s="227">
        <f>IF(N95="snížená",J95,0)</f>
        <v>0</v>
      </c>
      <c r="BG95" s="227">
        <f>IF(N95="zákl. přenesená",J95,0)</f>
        <v>0</v>
      </c>
      <c r="BH95" s="227">
        <f>IF(N95="sníž. přenesená",J95,0)</f>
        <v>0</v>
      </c>
      <c r="BI95" s="227">
        <f>IF(N95="nulová",J95,0)</f>
        <v>0</v>
      </c>
      <c r="BJ95" s="18" t="s">
        <v>185</v>
      </c>
      <c r="BK95" s="227">
        <f>ROUND(I95*H95,2)</f>
        <v>0</v>
      </c>
      <c r="BL95" s="18" t="s">
        <v>185</v>
      </c>
      <c r="BM95" s="226" t="s">
        <v>1364</v>
      </c>
    </row>
    <row r="96" spans="1:47" s="2" customFormat="1" ht="12">
      <c r="A96" s="40"/>
      <c r="B96" s="41"/>
      <c r="C96" s="42"/>
      <c r="D96" s="228" t="s">
        <v>187</v>
      </c>
      <c r="E96" s="42"/>
      <c r="F96" s="229" t="s">
        <v>1365</v>
      </c>
      <c r="G96" s="42"/>
      <c r="H96" s="42"/>
      <c r="I96" s="230"/>
      <c r="J96" s="42"/>
      <c r="K96" s="42"/>
      <c r="L96" s="46"/>
      <c r="M96" s="231"/>
      <c r="N96" s="232"/>
      <c r="O96" s="87"/>
      <c r="P96" s="87"/>
      <c r="Q96" s="87"/>
      <c r="R96" s="87"/>
      <c r="S96" s="87"/>
      <c r="T96" s="88"/>
      <c r="U96" s="40"/>
      <c r="V96" s="40"/>
      <c r="W96" s="40"/>
      <c r="X96" s="40"/>
      <c r="Y96" s="40"/>
      <c r="Z96" s="40"/>
      <c r="AA96" s="40"/>
      <c r="AB96" s="40"/>
      <c r="AC96" s="40"/>
      <c r="AD96" s="40"/>
      <c r="AE96" s="40"/>
      <c r="AT96" s="18" t="s">
        <v>187</v>
      </c>
      <c r="AU96" s="18" t="s">
        <v>87</v>
      </c>
    </row>
    <row r="97" spans="1:47" s="2" customFormat="1" ht="12">
      <c r="A97" s="40"/>
      <c r="B97" s="41"/>
      <c r="C97" s="42"/>
      <c r="D97" s="228" t="s">
        <v>189</v>
      </c>
      <c r="E97" s="42"/>
      <c r="F97" s="233" t="s">
        <v>1366</v>
      </c>
      <c r="G97" s="42"/>
      <c r="H97" s="42"/>
      <c r="I97" s="230"/>
      <c r="J97" s="42"/>
      <c r="K97" s="42"/>
      <c r="L97" s="46"/>
      <c r="M97" s="231"/>
      <c r="N97" s="232"/>
      <c r="O97" s="87"/>
      <c r="P97" s="87"/>
      <c r="Q97" s="87"/>
      <c r="R97" s="87"/>
      <c r="S97" s="87"/>
      <c r="T97" s="88"/>
      <c r="U97" s="40"/>
      <c r="V97" s="40"/>
      <c r="W97" s="40"/>
      <c r="X97" s="40"/>
      <c r="Y97" s="40"/>
      <c r="Z97" s="40"/>
      <c r="AA97" s="40"/>
      <c r="AB97" s="40"/>
      <c r="AC97" s="40"/>
      <c r="AD97" s="40"/>
      <c r="AE97" s="40"/>
      <c r="AT97" s="18" t="s">
        <v>189</v>
      </c>
      <c r="AU97" s="18" t="s">
        <v>87</v>
      </c>
    </row>
    <row r="98" spans="1:51" s="14" customFormat="1" ht="12">
      <c r="A98" s="14"/>
      <c r="B98" s="244"/>
      <c r="C98" s="245"/>
      <c r="D98" s="228" t="s">
        <v>191</v>
      </c>
      <c r="E98" s="246" t="s">
        <v>39</v>
      </c>
      <c r="F98" s="247" t="s">
        <v>1367</v>
      </c>
      <c r="G98" s="245"/>
      <c r="H98" s="248">
        <v>5.689</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191</v>
      </c>
      <c r="AU98" s="254" t="s">
        <v>87</v>
      </c>
      <c r="AV98" s="14" t="s">
        <v>89</v>
      </c>
      <c r="AW98" s="14" t="s">
        <v>41</v>
      </c>
      <c r="AX98" s="14" t="s">
        <v>80</v>
      </c>
      <c r="AY98" s="254" t="s">
        <v>177</v>
      </c>
    </row>
    <row r="99" spans="1:51" s="14" customFormat="1" ht="12">
      <c r="A99" s="14"/>
      <c r="B99" s="244"/>
      <c r="C99" s="245"/>
      <c r="D99" s="228" t="s">
        <v>191</v>
      </c>
      <c r="E99" s="246" t="s">
        <v>39</v>
      </c>
      <c r="F99" s="247" t="s">
        <v>1368</v>
      </c>
      <c r="G99" s="245"/>
      <c r="H99" s="248">
        <v>0.606</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191</v>
      </c>
      <c r="AU99" s="254" t="s">
        <v>87</v>
      </c>
      <c r="AV99" s="14" t="s">
        <v>89</v>
      </c>
      <c r="AW99" s="14" t="s">
        <v>41</v>
      </c>
      <c r="AX99" s="14" t="s">
        <v>80</v>
      </c>
      <c r="AY99" s="254" t="s">
        <v>177</v>
      </c>
    </row>
    <row r="100" spans="1:51" s="14" customFormat="1" ht="12">
      <c r="A100" s="14"/>
      <c r="B100" s="244"/>
      <c r="C100" s="245"/>
      <c r="D100" s="228" t="s">
        <v>191</v>
      </c>
      <c r="E100" s="246" t="s">
        <v>39</v>
      </c>
      <c r="F100" s="247" t="s">
        <v>1369</v>
      </c>
      <c r="G100" s="245"/>
      <c r="H100" s="248">
        <v>0.238</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191</v>
      </c>
      <c r="AU100" s="254" t="s">
        <v>87</v>
      </c>
      <c r="AV100" s="14" t="s">
        <v>89</v>
      </c>
      <c r="AW100" s="14" t="s">
        <v>41</v>
      </c>
      <c r="AX100" s="14" t="s">
        <v>80</v>
      </c>
      <c r="AY100" s="254" t="s">
        <v>177</v>
      </c>
    </row>
    <row r="101" spans="1:51" s="14" customFormat="1" ht="12">
      <c r="A101" s="14"/>
      <c r="B101" s="244"/>
      <c r="C101" s="245"/>
      <c r="D101" s="228" t="s">
        <v>191</v>
      </c>
      <c r="E101" s="246" t="s">
        <v>39</v>
      </c>
      <c r="F101" s="247" t="s">
        <v>1370</v>
      </c>
      <c r="G101" s="245"/>
      <c r="H101" s="248">
        <v>0.203</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191</v>
      </c>
      <c r="AU101" s="254" t="s">
        <v>87</v>
      </c>
      <c r="AV101" s="14" t="s">
        <v>89</v>
      </c>
      <c r="AW101" s="14" t="s">
        <v>41</v>
      </c>
      <c r="AX101" s="14" t="s">
        <v>80</v>
      </c>
      <c r="AY101" s="254" t="s">
        <v>177</v>
      </c>
    </row>
    <row r="102" spans="1:51" s="14" customFormat="1" ht="12">
      <c r="A102" s="14"/>
      <c r="B102" s="244"/>
      <c r="C102" s="245"/>
      <c r="D102" s="228" t="s">
        <v>191</v>
      </c>
      <c r="E102" s="246" t="s">
        <v>39</v>
      </c>
      <c r="F102" s="247" t="s">
        <v>1371</v>
      </c>
      <c r="G102" s="245"/>
      <c r="H102" s="248">
        <v>0.915</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191</v>
      </c>
      <c r="AU102" s="254" t="s">
        <v>87</v>
      </c>
      <c r="AV102" s="14" t="s">
        <v>89</v>
      </c>
      <c r="AW102" s="14" t="s">
        <v>41</v>
      </c>
      <c r="AX102" s="14" t="s">
        <v>80</v>
      </c>
      <c r="AY102" s="254" t="s">
        <v>177</v>
      </c>
    </row>
    <row r="103" spans="1:51" s="16" customFormat="1" ht="12">
      <c r="A103" s="16"/>
      <c r="B103" s="284"/>
      <c r="C103" s="285"/>
      <c r="D103" s="228" t="s">
        <v>191</v>
      </c>
      <c r="E103" s="286" t="s">
        <v>39</v>
      </c>
      <c r="F103" s="287" t="s">
        <v>490</v>
      </c>
      <c r="G103" s="285"/>
      <c r="H103" s="288">
        <v>7.651</v>
      </c>
      <c r="I103" s="289"/>
      <c r="J103" s="285"/>
      <c r="K103" s="285"/>
      <c r="L103" s="290"/>
      <c r="M103" s="291"/>
      <c r="N103" s="292"/>
      <c r="O103" s="292"/>
      <c r="P103" s="292"/>
      <c r="Q103" s="292"/>
      <c r="R103" s="292"/>
      <c r="S103" s="292"/>
      <c r="T103" s="293"/>
      <c r="U103" s="16"/>
      <c r="V103" s="16"/>
      <c r="W103" s="16"/>
      <c r="X103" s="16"/>
      <c r="Y103" s="16"/>
      <c r="Z103" s="16"/>
      <c r="AA103" s="16"/>
      <c r="AB103" s="16"/>
      <c r="AC103" s="16"/>
      <c r="AD103" s="16"/>
      <c r="AE103" s="16"/>
      <c r="AT103" s="294" t="s">
        <v>191</v>
      </c>
      <c r="AU103" s="294" t="s">
        <v>87</v>
      </c>
      <c r="AV103" s="16" t="s">
        <v>200</v>
      </c>
      <c r="AW103" s="16" t="s">
        <v>41</v>
      </c>
      <c r="AX103" s="16" t="s">
        <v>80</v>
      </c>
      <c r="AY103" s="294" t="s">
        <v>177</v>
      </c>
    </row>
    <row r="104" spans="1:51" s="14" customFormat="1" ht="12">
      <c r="A104" s="14"/>
      <c r="B104" s="244"/>
      <c r="C104" s="245"/>
      <c r="D104" s="228" t="s">
        <v>191</v>
      </c>
      <c r="E104" s="246" t="s">
        <v>39</v>
      </c>
      <c r="F104" s="247" t="s">
        <v>1372</v>
      </c>
      <c r="G104" s="245"/>
      <c r="H104" s="248">
        <v>0.053</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191</v>
      </c>
      <c r="AU104" s="254" t="s">
        <v>87</v>
      </c>
      <c r="AV104" s="14" t="s">
        <v>89</v>
      </c>
      <c r="AW104" s="14" t="s">
        <v>41</v>
      </c>
      <c r="AX104" s="14" t="s">
        <v>80</v>
      </c>
      <c r="AY104" s="254" t="s">
        <v>177</v>
      </c>
    </row>
    <row r="105" spans="1:51" s="16" customFormat="1" ht="12">
      <c r="A105" s="16"/>
      <c r="B105" s="284"/>
      <c r="C105" s="285"/>
      <c r="D105" s="228" t="s">
        <v>191</v>
      </c>
      <c r="E105" s="286" t="s">
        <v>39</v>
      </c>
      <c r="F105" s="287" t="s">
        <v>490</v>
      </c>
      <c r="G105" s="285"/>
      <c r="H105" s="288">
        <v>0.053</v>
      </c>
      <c r="I105" s="289"/>
      <c r="J105" s="285"/>
      <c r="K105" s="285"/>
      <c r="L105" s="290"/>
      <c r="M105" s="291"/>
      <c r="N105" s="292"/>
      <c r="O105" s="292"/>
      <c r="P105" s="292"/>
      <c r="Q105" s="292"/>
      <c r="R105" s="292"/>
      <c r="S105" s="292"/>
      <c r="T105" s="293"/>
      <c r="U105" s="16"/>
      <c r="V105" s="16"/>
      <c r="W105" s="16"/>
      <c r="X105" s="16"/>
      <c r="Y105" s="16"/>
      <c r="Z105" s="16"/>
      <c r="AA105" s="16"/>
      <c r="AB105" s="16"/>
      <c r="AC105" s="16"/>
      <c r="AD105" s="16"/>
      <c r="AE105" s="16"/>
      <c r="AT105" s="294" t="s">
        <v>191</v>
      </c>
      <c r="AU105" s="294" t="s">
        <v>87</v>
      </c>
      <c r="AV105" s="16" t="s">
        <v>200</v>
      </c>
      <c r="AW105" s="16" t="s">
        <v>41</v>
      </c>
      <c r="AX105" s="16" t="s">
        <v>80</v>
      </c>
      <c r="AY105" s="294" t="s">
        <v>177</v>
      </c>
    </row>
    <row r="106" spans="1:51" s="15" customFormat="1" ht="12">
      <c r="A106" s="15"/>
      <c r="B106" s="255"/>
      <c r="C106" s="256"/>
      <c r="D106" s="228" t="s">
        <v>191</v>
      </c>
      <c r="E106" s="257" t="s">
        <v>1343</v>
      </c>
      <c r="F106" s="258" t="s">
        <v>194</v>
      </c>
      <c r="G106" s="256"/>
      <c r="H106" s="259">
        <v>7.704</v>
      </c>
      <c r="I106" s="260"/>
      <c r="J106" s="256"/>
      <c r="K106" s="256"/>
      <c r="L106" s="261"/>
      <c r="M106" s="262"/>
      <c r="N106" s="263"/>
      <c r="O106" s="263"/>
      <c r="P106" s="263"/>
      <c r="Q106" s="263"/>
      <c r="R106" s="263"/>
      <c r="S106" s="263"/>
      <c r="T106" s="264"/>
      <c r="U106" s="15"/>
      <c r="V106" s="15"/>
      <c r="W106" s="15"/>
      <c r="X106" s="15"/>
      <c r="Y106" s="15"/>
      <c r="Z106" s="15"/>
      <c r="AA106" s="15"/>
      <c r="AB106" s="15"/>
      <c r="AC106" s="15"/>
      <c r="AD106" s="15"/>
      <c r="AE106" s="15"/>
      <c r="AT106" s="265" t="s">
        <v>191</v>
      </c>
      <c r="AU106" s="265" t="s">
        <v>87</v>
      </c>
      <c r="AV106" s="15" t="s">
        <v>185</v>
      </c>
      <c r="AW106" s="15" t="s">
        <v>41</v>
      </c>
      <c r="AX106" s="15" t="s">
        <v>87</v>
      </c>
      <c r="AY106" s="265" t="s">
        <v>177</v>
      </c>
    </row>
    <row r="107" spans="1:65" s="2" customFormat="1" ht="24.15" customHeight="1">
      <c r="A107" s="40"/>
      <c r="B107" s="41"/>
      <c r="C107" s="215" t="s">
        <v>178</v>
      </c>
      <c r="D107" s="215" t="s">
        <v>180</v>
      </c>
      <c r="E107" s="216" t="s">
        <v>1373</v>
      </c>
      <c r="F107" s="217" t="s">
        <v>1374</v>
      </c>
      <c r="G107" s="218" t="s">
        <v>1351</v>
      </c>
      <c r="H107" s="302"/>
      <c r="I107" s="220"/>
      <c r="J107" s="221">
        <f>ROUND(I107*H107,2)</f>
        <v>0</v>
      </c>
      <c r="K107" s="217" t="s">
        <v>184</v>
      </c>
      <c r="L107" s="46"/>
      <c r="M107" s="222" t="s">
        <v>39</v>
      </c>
      <c r="N107" s="223" t="s">
        <v>53</v>
      </c>
      <c r="O107" s="87"/>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323</v>
      </c>
      <c r="AT107" s="226" t="s">
        <v>180</v>
      </c>
      <c r="AU107" s="226" t="s">
        <v>87</v>
      </c>
      <c r="AY107" s="18" t="s">
        <v>177</v>
      </c>
      <c r="BE107" s="227">
        <f>IF(N107="základní",J107,0)</f>
        <v>0</v>
      </c>
      <c r="BF107" s="227">
        <f>IF(N107="snížená",J107,0)</f>
        <v>0</v>
      </c>
      <c r="BG107" s="227">
        <f>IF(N107="zákl. přenesená",J107,0)</f>
        <v>0</v>
      </c>
      <c r="BH107" s="227">
        <f>IF(N107="sníž. přenesená",J107,0)</f>
        <v>0</v>
      </c>
      <c r="BI107" s="227">
        <f>IF(N107="nulová",J107,0)</f>
        <v>0</v>
      </c>
      <c r="BJ107" s="18" t="s">
        <v>185</v>
      </c>
      <c r="BK107" s="227">
        <f>ROUND(I107*H107,2)</f>
        <v>0</v>
      </c>
      <c r="BL107" s="18" t="s">
        <v>323</v>
      </c>
      <c r="BM107" s="226" t="s">
        <v>1375</v>
      </c>
    </row>
    <row r="108" spans="1:47" s="2" customFormat="1" ht="12">
      <c r="A108" s="40"/>
      <c r="B108" s="41"/>
      <c r="C108" s="42"/>
      <c r="D108" s="228" t="s">
        <v>187</v>
      </c>
      <c r="E108" s="42"/>
      <c r="F108" s="229" t="s">
        <v>1376</v>
      </c>
      <c r="G108" s="42"/>
      <c r="H108" s="42"/>
      <c r="I108" s="230"/>
      <c r="J108" s="42"/>
      <c r="K108" s="42"/>
      <c r="L108" s="46"/>
      <c r="M108" s="231"/>
      <c r="N108" s="232"/>
      <c r="O108" s="87"/>
      <c r="P108" s="87"/>
      <c r="Q108" s="87"/>
      <c r="R108" s="87"/>
      <c r="S108" s="87"/>
      <c r="T108" s="88"/>
      <c r="U108" s="40"/>
      <c r="V108" s="40"/>
      <c r="W108" s="40"/>
      <c r="X108" s="40"/>
      <c r="Y108" s="40"/>
      <c r="Z108" s="40"/>
      <c r="AA108" s="40"/>
      <c r="AB108" s="40"/>
      <c r="AC108" s="40"/>
      <c r="AD108" s="40"/>
      <c r="AE108" s="40"/>
      <c r="AT108" s="18" t="s">
        <v>187</v>
      </c>
      <c r="AU108" s="18" t="s">
        <v>87</v>
      </c>
    </row>
    <row r="109" spans="1:47" s="2" customFormat="1" ht="12">
      <c r="A109" s="40"/>
      <c r="B109" s="41"/>
      <c r="C109" s="42"/>
      <c r="D109" s="228" t="s">
        <v>189</v>
      </c>
      <c r="E109" s="42"/>
      <c r="F109" s="233" t="s">
        <v>1377</v>
      </c>
      <c r="G109" s="42"/>
      <c r="H109" s="42"/>
      <c r="I109" s="230"/>
      <c r="J109" s="42"/>
      <c r="K109" s="42"/>
      <c r="L109" s="46"/>
      <c r="M109" s="231"/>
      <c r="N109" s="232"/>
      <c r="O109" s="87"/>
      <c r="P109" s="87"/>
      <c r="Q109" s="87"/>
      <c r="R109" s="87"/>
      <c r="S109" s="87"/>
      <c r="T109" s="88"/>
      <c r="U109" s="40"/>
      <c r="V109" s="40"/>
      <c r="W109" s="40"/>
      <c r="X109" s="40"/>
      <c r="Y109" s="40"/>
      <c r="Z109" s="40"/>
      <c r="AA109" s="40"/>
      <c r="AB109" s="40"/>
      <c r="AC109" s="40"/>
      <c r="AD109" s="40"/>
      <c r="AE109" s="40"/>
      <c r="AT109" s="18" t="s">
        <v>189</v>
      </c>
      <c r="AU109" s="18" t="s">
        <v>87</v>
      </c>
    </row>
    <row r="110" spans="1:65" s="2" customFormat="1" ht="33" customHeight="1">
      <c r="A110" s="40"/>
      <c r="B110" s="41"/>
      <c r="C110" s="215" t="s">
        <v>223</v>
      </c>
      <c r="D110" s="215" t="s">
        <v>180</v>
      </c>
      <c r="E110" s="216" t="s">
        <v>1378</v>
      </c>
      <c r="F110" s="217" t="s">
        <v>1379</v>
      </c>
      <c r="G110" s="218" t="s">
        <v>1351</v>
      </c>
      <c r="H110" s="302"/>
      <c r="I110" s="220"/>
      <c r="J110" s="221">
        <f>ROUND(I110*H110,2)</f>
        <v>0</v>
      </c>
      <c r="K110" s="217" t="s">
        <v>184</v>
      </c>
      <c r="L110" s="46"/>
      <c r="M110" s="222" t="s">
        <v>39</v>
      </c>
      <c r="N110" s="223" t="s">
        <v>53</v>
      </c>
      <c r="O110" s="87"/>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185</v>
      </c>
      <c r="AT110" s="226" t="s">
        <v>180</v>
      </c>
      <c r="AU110" s="226" t="s">
        <v>87</v>
      </c>
      <c r="AY110" s="18" t="s">
        <v>177</v>
      </c>
      <c r="BE110" s="227">
        <f>IF(N110="základní",J110,0)</f>
        <v>0</v>
      </c>
      <c r="BF110" s="227">
        <f>IF(N110="snížená",J110,0)</f>
        <v>0</v>
      </c>
      <c r="BG110" s="227">
        <f>IF(N110="zákl. přenesená",J110,0)</f>
        <v>0</v>
      </c>
      <c r="BH110" s="227">
        <f>IF(N110="sníž. přenesená",J110,0)</f>
        <v>0</v>
      </c>
      <c r="BI110" s="227">
        <f>IF(N110="nulová",J110,0)</f>
        <v>0</v>
      </c>
      <c r="BJ110" s="18" t="s">
        <v>185</v>
      </c>
      <c r="BK110" s="227">
        <f>ROUND(I110*H110,2)</f>
        <v>0</v>
      </c>
      <c r="BL110" s="18" t="s">
        <v>185</v>
      </c>
      <c r="BM110" s="226" t="s">
        <v>1380</v>
      </c>
    </row>
    <row r="111" spans="1:47" s="2" customFormat="1" ht="12">
      <c r="A111" s="40"/>
      <c r="B111" s="41"/>
      <c r="C111" s="42"/>
      <c r="D111" s="228" t="s">
        <v>187</v>
      </c>
      <c r="E111" s="42"/>
      <c r="F111" s="229" t="s">
        <v>1379</v>
      </c>
      <c r="G111" s="42"/>
      <c r="H111" s="42"/>
      <c r="I111" s="230"/>
      <c r="J111" s="42"/>
      <c r="K111" s="42"/>
      <c r="L111" s="46"/>
      <c r="M111" s="231"/>
      <c r="N111" s="232"/>
      <c r="O111" s="87"/>
      <c r="P111" s="87"/>
      <c r="Q111" s="87"/>
      <c r="R111" s="87"/>
      <c r="S111" s="87"/>
      <c r="T111" s="88"/>
      <c r="U111" s="40"/>
      <c r="V111" s="40"/>
      <c r="W111" s="40"/>
      <c r="X111" s="40"/>
      <c r="Y111" s="40"/>
      <c r="Z111" s="40"/>
      <c r="AA111" s="40"/>
      <c r="AB111" s="40"/>
      <c r="AC111" s="40"/>
      <c r="AD111" s="40"/>
      <c r="AE111" s="40"/>
      <c r="AT111" s="18" t="s">
        <v>187</v>
      </c>
      <c r="AU111" s="18" t="s">
        <v>87</v>
      </c>
    </row>
    <row r="112" spans="1:47" s="2" customFormat="1" ht="12">
      <c r="A112" s="40"/>
      <c r="B112" s="41"/>
      <c r="C112" s="42"/>
      <c r="D112" s="228" t="s">
        <v>280</v>
      </c>
      <c r="E112" s="42"/>
      <c r="F112" s="233" t="s">
        <v>1381</v>
      </c>
      <c r="G112" s="42"/>
      <c r="H112" s="42"/>
      <c r="I112" s="230"/>
      <c r="J112" s="42"/>
      <c r="K112" s="42"/>
      <c r="L112" s="46"/>
      <c r="M112" s="231"/>
      <c r="N112" s="232"/>
      <c r="O112" s="87"/>
      <c r="P112" s="87"/>
      <c r="Q112" s="87"/>
      <c r="R112" s="87"/>
      <c r="S112" s="87"/>
      <c r="T112" s="88"/>
      <c r="U112" s="40"/>
      <c r="V112" s="40"/>
      <c r="W112" s="40"/>
      <c r="X112" s="40"/>
      <c r="Y112" s="40"/>
      <c r="Z112" s="40"/>
      <c r="AA112" s="40"/>
      <c r="AB112" s="40"/>
      <c r="AC112" s="40"/>
      <c r="AD112" s="40"/>
      <c r="AE112" s="40"/>
      <c r="AT112" s="18" t="s">
        <v>280</v>
      </c>
      <c r="AU112" s="18" t="s">
        <v>87</v>
      </c>
    </row>
    <row r="113" spans="1:65" s="2" customFormat="1" ht="24.15" customHeight="1">
      <c r="A113" s="40"/>
      <c r="B113" s="41"/>
      <c r="C113" s="215" t="s">
        <v>230</v>
      </c>
      <c r="D113" s="215" t="s">
        <v>180</v>
      </c>
      <c r="E113" s="216" t="s">
        <v>1382</v>
      </c>
      <c r="F113" s="217" t="s">
        <v>1383</v>
      </c>
      <c r="G113" s="218" t="s">
        <v>1351</v>
      </c>
      <c r="H113" s="302"/>
      <c r="I113" s="220"/>
      <c r="J113" s="221">
        <f>ROUND(I113*H113,2)</f>
        <v>0</v>
      </c>
      <c r="K113" s="217" t="s">
        <v>184</v>
      </c>
      <c r="L113" s="46"/>
      <c r="M113" s="222" t="s">
        <v>39</v>
      </c>
      <c r="N113" s="223" t="s">
        <v>53</v>
      </c>
      <c r="O113" s="87"/>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323</v>
      </c>
      <c r="AT113" s="226" t="s">
        <v>180</v>
      </c>
      <c r="AU113" s="226" t="s">
        <v>87</v>
      </c>
      <c r="AY113" s="18" t="s">
        <v>177</v>
      </c>
      <c r="BE113" s="227">
        <f>IF(N113="základní",J113,0)</f>
        <v>0</v>
      </c>
      <c r="BF113" s="227">
        <f>IF(N113="snížená",J113,0)</f>
        <v>0</v>
      </c>
      <c r="BG113" s="227">
        <f>IF(N113="zákl. přenesená",J113,0)</f>
        <v>0</v>
      </c>
      <c r="BH113" s="227">
        <f>IF(N113="sníž. přenesená",J113,0)</f>
        <v>0</v>
      </c>
      <c r="BI113" s="227">
        <f>IF(N113="nulová",J113,0)</f>
        <v>0</v>
      </c>
      <c r="BJ113" s="18" t="s">
        <v>185</v>
      </c>
      <c r="BK113" s="227">
        <f>ROUND(I113*H113,2)</f>
        <v>0</v>
      </c>
      <c r="BL113" s="18" t="s">
        <v>323</v>
      </c>
      <c r="BM113" s="226" t="s">
        <v>1384</v>
      </c>
    </row>
    <row r="114" spans="1:47" s="2" customFormat="1" ht="12">
      <c r="A114" s="40"/>
      <c r="B114" s="41"/>
      <c r="C114" s="42"/>
      <c r="D114" s="228" t="s">
        <v>187</v>
      </c>
      <c r="E114" s="42"/>
      <c r="F114" s="229" t="s">
        <v>1385</v>
      </c>
      <c r="G114" s="42"/>
      <c r="H114" s="42"/>
      <c r="I114" s="230"/>
      <c r="J114" s="42"/>
      <c r="K114" s="42"/>
      <c r="L114" s="46"/>
      <c r="M114" s="231"/>
      <c r="N114" s="232"/>
      <c r="O114" s="87"/>
      <c r="P114" s="87"/>
      <c r="Q114" s="87"/>
      <c r="R114" s="87"/>
      <c r="S114" s="87"/>
      <c r="T114" s="88"/>
      <c r="U114" s="40"/>
      <c r="V114" s="40"/>
      <c r="W114" s="40"/>
      <c r="X114" s="40"/>
      <c r="Y114" s="40"/>
      <c r="Z114" s="40"/>
      <c r="AA114" s="40"/>
      <c r="AB114" s="40"/>
      <c r="AC114" s="40"/>
      <c r="AD114" s="40"/>
      <c r="AE114" s="40"/>
      <c r="AT114" s="18" t="s">
        <v>187</v>
      </c>
      <c r="AU114" s="18" t="s">
        <v>87</v>
      </c>
    </row>
    <row r="115" spans="1:47" s="2" customFormat="1" ht="12">
      <c r="A115" s="40"/>
      <c r="B115" s="41"/>
      <c r="C115" s="42"/>
      <c r="D115" s="228" t="s">
        <v>189</v>
      </c>
      <c r="E115" s="42"/>
      <c r="F115" s="233" t="s">
        <v>1386</v>
      </c>
      <c r="G115" s="42"/>
      <c r="H115" s="42"/>
      <c r="I115" s="230"/>
      <c r="J115" s="42"/>
      <c r="K115" s="42"/>
      <c r="L115" s="46"/>
      <c r="M115" s="231"/>
      <c r="N115" s="232"/>
      <c r="O115" s="87"/>
      <c r="P115" s="87"/>
      <c r="Q115" s="87"/>
      <c r="R115" s="87"/>
      <c r="S115" s="87"/>
      <c r="T115" s="88"/>
      <c r="U115" s="40"/>
      <c r="V115" s="40"/>
      <c r="W115" s="40"/>
      <c r="X115" s="40"/>
      <c r="Y115" s="40"/>
      <c r="Z115" s="40"/>
      <c r="AA115" s="40"/>
      <c r="AB115" s="40"/>
      <c r="AC115" s="40"/>
      <c r="AD115" s="40"/>
      <c r="AE115" s="40"/>
      <c r="AT115" s="18" t="s">
        <v>189</v>
      </c>
      <c r="AU115" s="18" t="s">
        <v>87</v>
      </c>
    </row>
    <row r="116" spans="1:47" s="2" customFormat="1" ht="12">
      <c r="A116" s="40"/>
      <c r="B116" s="41"/>
      <c r="C116" s="42"/>
      <c r="D116" s="228" t="s">
        <v>280</v>
      </c>
      <c r="E116" s="42"/>
      <c r="F116" s="233" t="s">
        <v>1387</v>
      </c>
      <c r="G116" s="42"/>
      <c r="H116" s="42"/>
      <c r="I116" s="230"/>
      <c r="J116" s="42"/>
      <c r="K116" s="42"/>
      <c r="L116" s="46"/>
      <c r="M116" s="231"/>
      <c r="N116" s="232"/>
      <c r="O116" s="87"/>
      <c r="P116" s="87"/>
      <c r="Q116" s="87"/>
      <c r="R116" s="87"/>
      <c r="S116" s="87"/>
      <c r="T116" s="88"/>
      <c r="U116" s="40"/>
      <c r="V116" s="40"/>
      <c r="W116" s="40"/>
      <c r="X116" s="40"/>
      <c r="Y116" s="40"/>
      <c r="Z116" s="40"/>
      <c r="AA116" s="40"/>
      <c r="AB116" s="40"/>
      <c r="AC116" s="40"/>
      <c r="AD116" s="40"/>
      <c r="AE116" s="40"/>
      <c r="AT116" s="18" t="s">
        <v>280</v>
      </c>
      <c r="AU116" s="18" t="s">
        <v>87</v>
      </c>
    </row>
    <row r="117" spans="1:65" s="2" customFormat="1" ht="66.75" customHeight="1">
      <c r="A117" s="40"/>
      <c r="B117" s="41"/>
      <c r="C117" s="215" t="s">
        <v>238</v>
      </c>
      <c r="D117" s="215" t="s">
        <v>180</v>
      </c>
      <c r="E117" s="216" t="s">
        <v>1388</v>
      </c>
      <c r="F117" s="217" t="s">
        <v>1389</v>
      </c>
      <c r="G117" s="218" t="s">
        <v>1351</v>
      </c>
      <c r="H117" s="302"/>
      <c r="I117" s="220"/>
      <c r="J117" s="221">
        <f>ROUND(I117*H117,2)</f>
        <v>0</v>
      </c>
      <c r="K117" s="217" t="s">
        <v>184</v>
      </c>
      <c r="L117" s="46"/>
      <c r="M117" s="222" t="s">
        <v>39</v>
      </c>
      <c r="N117" s="223" t="s">
        <v>53</v>
      </c>
      <c r="O117" s="87"/>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323</v>
      </c>
      <c r="AT117" s="226" t="s">
        <v>180</v>
      </c>
      <c r="AU117" s="226" t="s">
        <v>87</v>
      </c>
      <c r="AY117" s="18" t="s">
        <v>177</v>
      </c>
      <c r="BE117" s="227">
        <f>IF(N117="základní",J117,0)</f>
        <v>0</v>
      </c>
      <c r="BF117" s="227">
        <f>IF(N117="snížená",J117,0)</f>
        <v>0</v>
      </c>
      <c r="BG117" s="227">
        <f>IF(N117="zákl. přenesená",J117,0)</f>
        <v>0</v>
      </c>
      <c r="BH117" s="227">
        <f>IF(N117="sníž. přenesená",J117,0)</f>
        <v>0</v>
      </c>
      <c r="BI117" s="227">
        <f>IF(N117="nulová",J117,0)</f>
        <v>0</v>
      </c>
      <c r="BJ117" s="18" t="s">
        <v>185</v>
      </c>
      <c r="BK117" s="227">
        <f>ROUND(I117*H117,2)</f>
        <v>0</v>
      </c>
      <c r="BL117" s="18" t="s">
        <v>323</v>
      </c>
      <c r="BM117" s="226" t="s">
        <v>1390</v>
      </c>
    </row>
    <row r="118" spans="1:47" s="2" customFormat="1" ht="12">
      <c r="A118" s="40"/>
      <c r="B118" s="41"/>
      <c r="C118" s="42"/>
      <c r="D118" s="228" t="s">
        <v>187</v>
      </c>
      <c r="E118" s="42"/>
      <c r="F118" s="229" t="s">
        <v>1389</v>
      </c>
      <c r="G118" s="42"/>
      <c r="H118" s="42"/>
      <c r="I118" s="230"/>
      <c r="J118" s="42"/>
      <c r="K118" s="42"/>
      <c r="L118" s="46"/>
      <c r="M118" s="231"/>
      <c r="N118" s="232"/>
      <c r="O118" s="87"/>
      <c r="P118" s="87"/>
      <c r="Q118" s="87"/>
      <c r="R118" s="87"/>
      <c r="S118" s="87"/>
      <c r="T118" s="88"/>
      <c r="U118" s="40"/>
      <c r="V118" s="40"/>
      <c r="W118" s="40"/>
      <c r="X118" s="40"/>
      <c r="Y118" s="40"/>
      <c r="Z118" s="40"/>
      <c r="AA118" s="40"/>
      <c r="AB118" s="40"/>
      <c r="AC118" s="40"/>
      <c r="AD118" s="40"/>
      <c r="AE118" s="40"/>
      <c r="AT118" s="18" t="s">
        <v>187</v>
      </c>
      <c r="AU118" s="18" t="s">
        <v>87</v>
      </c>
    </row>
    <row r="119" spans="1:65" s="2" customFormat="1" ht="24.15" customHeight="1">
      <c r="A119" s="40"/>
      <c r="B119" s="41"/>
      <c r="C119" s="215" t="s">
        <v>245</v>
      </c>
      <c r="D119" s="215" t="s">
        <v>180</v>
      </c>
      <c r="E119" s="216" t="s">
        <v>1391</v>
      </c>
      <c r="F119" s="217" t="s">
        <v>1392</v>
      </c>
      <c r="G119" s="218" t="s">
        <v>1393</v>
      </c>
      <c r="H119" s="219">
        <v>4</v>
      </c>
      <c r="I119" s="220"/>
      <c r="J119" s="221">
        <f>ROUND(I119*H119,2)</f>
        <v>0</v>
      </c>
      <c r="K119" s="217" t="s">
        <v>184</v>
      </c>
      <c r="L119" s="46"/>
      <c r="M119" s="222" t="s">
        <v>39</v>
      </c>
      <c r="N119" s="223" t="s">
        <v>53</v>
      </c>
      <c r="O119" s="87"/>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323</v>
      </c>
      <c r="AT119" s="226" t="s">
        <v>180</v>
      </c>
      <c r="AU119" s="226" t="s">
        <v>87</v>
      </c>
      <c r="AY119" s="18" t="s">
        <v>177</v>
      </c>
      <c r="BE119" s="227">
        <f>IF(N119="základní",J119,0)</f>
        <v>0</v>
      </c>
      <c r="BF119" s="227">
        <f>IF(N119="snížená",J119,0)</f>
        <v>0</v>
      </c>
      <c r="BG119" s="227">
        <f>IF(N119="zákl. přenesená",J119,0)</f>
        <v>0</v>
      </c>
      <c r="BH119" s="227">
        <f>IF(N119="sníž. přenesená",J119,0)</f>
        <v>0</v>
      </c>
      <c r="BI119" s="227">
        <f>IF(N119="nulová",J119,0)</f>
        <v>0</v>
      </c>
      <c r="BJ119" s="18" t="s">
        <v>185</v>
      </c>
      <c r="BK119" s="227">
        <f>ROUND(I119*H119,2)</f>
        <v>0</v>
      </c>
      <c r="BL119" s="18" t="s">
        <v>323</v>
      </c>
      <c r="BM119" s="226" t="s">
        <v>1394</v>
      </c>
    </row>
    <row r="120" spans="1:47" s="2" customFormat="1" ht="12">
      <c r="A120" s="40"/>
      <c r="B120" s="41"/>
      <c r="C120" s="42"/>
      <c r="D120" s="228" t="s">
        <v>187</v>
      </c>
      <c r="E120" s="42"/>
      <c r="F120" s="229" t="s">
        <v>1392</v>
      </c>
      <c r="G120" s="42"/>
      <c r="H120" s="42"/>
      <c r="I120" s="230"/>
      <c r="J120" s="42"/>
      <c r="K120" s="42"/>
      <c r="L120" s="46"/>
      <c r="M120" s="231"/>
      <c r="N120" s="232"/>
      <c r="O120" s="87"/>
      <c r="P120" s="87"/>
      <c r="Q120" s="87"/>
      <c r="R120" s="87"/>
      <c r="S120" s="87"/>
      <c r="T120" s="88"/>
      <c r="U120" s="40"/>
      <c r="V120" s="40"/>
      <c r="W120" s="40"/>
      <c r="X120" s="40"/>
      <c r="Y120" s="40"/>
      <c r="Z120" s="40"/>
      <c r="AA120" s="40"/>
      <c r="AB120" s="40"/>
      <c r="AC120" s="40"/>
      <c r="AD120" s="40"/>
      <c r="AE120" s="40"/>
      <c r="AT120" s="18" t="s">
        <v>187</v>
      </c>
      <c r="AU120" s="18" t="s">
        <v>87</v>
      </c>
    </row>
    <row r="121" spans="1:47" s="2" customFormat="1" ht="12">
      <c r="A121" s="40"/>
      <c r="B121" s="41"/>
      <c r="C121" s="42"/>
      <c r="D121" s="228" t="s">
        <v>280</v>
      </c>
      <c r="E121" s="42"/>
      <c r="F121" s="233" t="s">
        <v>1395</v>
      </c>
      <c r="G121" s="42"/>
      <c r="H121" s="42"/>
      <c r="I121" s="230"/>
      <c r="J121" s="42"/>
      <c r="K121" s="42"/>
      <c r="L121" s="46"/>
      <c r="M121" s="231"/>
      <c r="N121" s="232"/>
      <c r="O121" s="87"/>
      <c r="P121" s="87"/>
      <c r="Q121" s="87"/>
      <c r="R121" s="87"/>
      <c r="S121" s="87"/>
      <c r="T121" s="88"/>
      <c r="U121" s="40"/>
      <c r="V121" s="40"/>
      <c r="W121" s="40"/>
      <c r="X121" s="40"/>
      <c r="Y121" s="40"/>
      <c r="Z121" s="40"/>
      <c r="AA121" s="40"/>
      <c r="AB121" s="40"/>
      <c r="AC121" s="40"/>
      <c r="AD121" s="40"/>
      <c r="AE121" s="40"/>
      <c r="AT121" s="18" t="s">
        <v>280</v>
      </c>
      <c r="AU121" s="18" t="s">
        <v>87</v>
      </c>
    </row>
    <row r="122" spans="1:65" s="2" customFormat="1" ht="24.15" customHeight="1">
      <c r="A122" s="40"/>
      <c r="B122" s="41"/>
      <c r="C122" s="215" t="s">
        <v>250</v>
      </c>
      <c r="D122" s="215" t="s">
        <v>180</v>
      </c>
      <c r="E122" s="216" t="s">
        <v>1396</v>
      </c>
      <c r="F122" s="217" t="s">
        <v>1397</v>
      </c>
      <c r="G122" s="218" t="s">
        <v>203</v>
      </c>
      <c r="H122" s="219">
        <v>15708</v>
      </c>
      <c r="I122" s="220"/>
      <c r="J122" s="221">
        <f>ROUND(I122*H122,2)</f>
        <v>0</v>
      </c>
      <c r="K122" s="217" t="s">
        <v>184</v>
      </c>
      <c r="L122" s="46"/>
      <c r="M122" s="222" t="s">
        <v>39</v>
      </c>
      <c r="N122" s="223" t="s">
        <v>53</v>
      </c>
      <c r="O122" s="87"/>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323</v>
      </c>
      <c r="AT122" s="226" t="s">
        <v>180</v>
      </c>
      <c r="AU122" s="226" t="s">
        <v>87</v>
      </c>
      <c r="AY122" s="18" t="s">
        <v>177</v>
      </c>
      <c r="BE122" s="227">
        <f>IF(N122="základní",J122,0)</f>
        <v>0</v>
      </c>
      <c r="BF122" s="227">
        <f>IF(N122="snížená",J122,0)</f>
        <v>0</v>
      </c>
      <c r="BG122" s="227">
        <f>IF(N122="zákl. přenesená",J122,0)</f>
        <v>0</v>
      </c>
      <c r="BH122" s="227">
        <f>IF(N122="sníž. přenesená",J122,0)</f>
        <v>0</v>
      </c>
      <c r="BI122" s="227">
        <f>IF(N122="nulová",J122,0)</f>
        <v>0</v>
      </c>
      <c r="BJ122" s="18" t="s">
        <v>185</v>
      </c>
      <c r="BK122" s="227">
        <f>ROUND(I122*H122,2)</f>
        <v>0</v>
      </c>
      <c r="BL122" s="18" t="s">
        <v>323</v>
      </c>
      <c r="BM122" s="226" t="s">
        <v>1398</v>
      </c>
    </row>
    <row r="123" spans="1:47" s="2" customFormat="1" ht="12">
      <c r="A123" s="40"/>
      <c r="B123" s="41"/>
      <c r="C123" s="42"/>
      <c r="D123" s="228" t="s">
        <v>187</v>
      </c>
      <c r="E123" s="42"/>
      <c r="F123" s="229" t="s">
        <v>1399</v>
      </c>
      <c r="G123" s="42"/>
      <c r="H123" s="42"/>
      <c r="I123" s="230"/>
      <c r="J123" s="42"/>
      <c r="K123" s="42"/>
      <c r="L123" s="46"/>
      <c r="M123" s="231"/>
      <c r="N123" s="232"/>
      <c r="O123" s="87"/>
      <c r="P123" s="87"/>
      <c r="Q123" s="87"/>
      <c r="R123" s="87"/>
      <c r="S123" s="87"/>
      <c r="T123" s="88"/>
      <c r="U123" s="40"/>
      <c r="V123" s="40"/>
      <c r="W123" s="40"/>
      <c r="X123" s="40"/>
      <c r="Y123" s="40"/>
      <c r="Z123" s="40"/>
      <c r="AA123" s="40"/>
      <c r="AB123" s="40"/>
      <c r="AC123" s="40"/>
      <c r="AD123" s="40"/>
      <c r="AE123" s="40"/>
      <c r="AT123" s="18" t="s">
        <v>187</v>
      </c>
      <c r="AU123" s="18" t="s">
        <v>87</v>
      </c>
    </row>
    <row r="124" spans="1:47" s="2" customFormat="1" ht="12">
      <c r="A124" s="40"/>
      <c r="B124" s="41"/>
      <c r="C124" s="42"/>
      <c r="D124" s="228" t="s">
        <v>189</v>
      </c>
      <c r="E124" s="42"/>
      <c r="F124" s="233" t="s">
        <v>1400</v>
      </c>
      <c r="G124" s="42"/>
      <c r="H124" s="42"/>
      <c r="I124" s="230"/>
      <c r="J124" s="42"/>
      <c r="K124" s="42"/>
      <c r="L124" s="46"/>
      <c r="M124" s="231"/>
      <c r="N124" s="232"/>
      <c r="O124" s="87"/>
      <c r="P124" s="87"/>
      <c r="Q124" s="87"/>
      <c r="R124" s="87"/>
      <c r="S124" s="87"/>
      <c r="T124" s="88"/>
      <c r="U124" s="40"/>
      <c r="V124" s="40"/>
      <c r="W124" s="40"/>
      <c r="X124" s="40"/>
      <c r="Y124" s="40"/>
      <c r="Z124" s="40"/>
      <c r="AA124" s="40"/>
      <c r="AB124" s="40"/>
      <c r="AC124" s="40"/>
      <c r="AD124" s="40"/>
      <c r="AE124" s="40"/>
      <c r="AT124" s="18" t="s">
        <v>189</v>
      </c>
      <c r="AU124" s="18" t="s">
        <v>87</v>
      </c>
    </row>
    <row r="125" spans="1:51" s="14" customFormat="1" ht="12">
      <c r="A125" s="14"/>
      <c r="B125" s="244"/>
      <c r="C125" s="245"/>
      <c r="D125" s="228" t="s">
        <v>191</v>
      </c>
      <c r="E125" s="246" t="s">
        <v>39</v>
      </c>
      <c r="F125" s="247" t="s">
        <v>1401</v>
      </c>
      <c r="G125" s="245"/>
      <c r="H125" s="248">
        <v>15408</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191</v>
      </c>
      <c r="AU125" s="254" t="s">
        <v>87</v>
      </c>
      <c r="AV125" s="14" t="s">
        <v>89</v>
      </c>
      <c r="AW125" s="14" t="s">
        <v>41</v>
      </c>
      <c r="AX125" s="14" t="s">
        <v>80</v>
      </c>
      <c r="AY125" s="254" t="s">
        <v>177</v>
      </c>
    </row>
    <row r="126" spans="1:51" s="14" customFormat="1" ht="12">
      <c r="A126" s="14"/>
      <c r="B126" s="244"/>
      <c r="C126" s="245"/>
      <c r="D126" s="228" t="s">
        <v>191</v>
      </c>
      <c r="E126" s="246" t="s">
        <v>39</v>
      </c>
      <c r="F126" s="247" t="s">
        <v>1402</v>
      </c>
      <c r="G126" s="245"/>
      <c r="H126" s="248">
        <v>300</v>
      </c>
      <c r="I126" s="249"/>
      <c r="J126" s="245"/>
      <c r="K126" s="245"/>
      <c r="L126" s="250"/>
      <c r="M126" s="251"/>
      <c r="N126" s="252"/>
      <c r="O126" s="252"/>
      <c r="P126" s="252"/>
      <c r="Q126" s="252"/>
      <c r="R126" s="252"/>
      <c r="S126" s="252"/>
      <c r="T126" s="253"/>
      <c r="U126" s="14"/>
      <c r="V126" s="14"/>
      <c r="W126" s="14"/>
      <c r="X126" s="14"/>
      <c r="Y126" s="14"/>
      <c r="Z126" s="14"/>
      <c r="AA126" s="14"/>
      <c r="AB126" s="14"/>
      <c r="AC126" s="14"/>
      <c r="AD126" s="14"/>
      <c r="AE126" s="14"/>
      <c r="AT126" s="254" t="s">
        <v>191</v>
      </c>
      <c r="AU126" s="254" t="s">
        <v>87</v>
      </c>
      <c r="AV126" s="14" t="s">
        <v>89</v>
      </c>
      <c r="AW126" s="14" t="s">
        <v>41</v>
      </c>
      <c r="AX126" s="14" t="s">
        <v>80</v>
      </c>
      <c r="AY126" s="254" t="s">
        <v>177</v>
      </c>
    </row>
    <row r="127" spans="1:51" s="15" customFormat="1" ht="12">
      <c r="A127" s="15"/>
      <c r="B127" s="255"/>
      <c r="C127" s="256"/>
      <c r="D127" s="228" t="s">
        <v>191</v>
      </c>
      <c r="E127" s="257" t="s">
        <v>39</v>
      </c>
      <c r="F127" s="258" t="s">
        <v>194</v>
      </c>
      <c r="G127" s="256"/>
      <c r="H127" s="259">
        <v>15708</v>
      </c>
      <c r="I127" s="260"/>
      <c r="J127" s="256"/>
      <c r="K127" s="256"/>
      <c r="L127" s="261"/>
      <c r="M127" s="262"/>
      <c r="N127" s="263"/>
      <c r="O127" s="263"/>
      <c r="P127" s="263"/>
      <c r="Q127" s="263"/>
      <c r="R127" s="263"/>
      <c r="S127" s="263"/>
      <c r="T127" s="264"/>
      <c r="U127" s="15"/>
      <c r="V127" s="15"/>
      <c r="W127" s="15"/>
      <c r="X127" s="15"/>
      <c r="Y127" s="15"/>
      <c r="Z127" s="15"/>
      <c r="AA127" s="15"/>
      <c r="AB127" s="15"/>
      <c r="AC127" s="15"/>
      <c r="AD127" s="15"/>
      <c r="AE127" s="15"/>
      <c r="AT127" s="265" t="s">
        <v>191</v>
      </c>
      <c r="AU127" s="265" t="s">
        <v>87</v>
      </c>
      <c r="AV127" s="15" t="s">
        <v>185</v>
      </c>
      <c r="AW127" s="15" t="s">
        <v>41</v>
      </c>
      <c r="AX127" s="15" t="s">
        <v>87</v>
      </c>
      <c r="AY127" s="265" t="s">
        <v>177</v>
      </c>
    </row>
    <row r="128" spans="1:65" s="2" customFormat="1" ht="24.15" customHeight="1">
      <c r="A128" s="40"/>
      <c r="B128" s="41"/>
      <c r="C128" s="215" t="s">
        <v>256</v>
      </c>
      <c r="D128" s="215" t="s">
        <v>180</v>
      </c>
      <c r="E128" s="216" t="s">
        <v>1403</v>
      </c>
      <c r="F128" s="217" t="s">
        <v>1404</v>
      </c>
      <c r="G128" s="218" t="s">
        <v>1351</v>
      </c>
      <c r="H128" s="302"/>
      <c r="I128" s="220"/>
      <c r="J128" s="221">
        <f>ROUND(I128*H128,2)</f>
        <v>0</v>
      </c>
      <c r="K128" s="217" t="s">
        <v>184</v>
      </c>
      <c r="L128" s="46"/>
      <c r="M128" s="222" t="s">
        <v>39</v>
      </c>
      <c r="N128" s="223" t="s">
        <v>53</v>
      </c>
      <c r="O128" s="87"/>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185</v>
      </c>
      <c r="AT128" s="226" t="s">
        <v>180</v>
      </c>
      <c r="AU128" s="226" t="s">
        <v>87</v>
      </c>
      <c r="AY128" s="18" t="s">
        <v>177</v>
      </c>
      <c r="BE128" s="227">
        <f>IF(N128="základní",J128,0)</f>
        <v>0</v>
      </c>
      <c r="BF128" s="227">
        <f>IF(N128="snížená",J128,0)</f>
        <v>0</v>
      </c>
      <c r="BG128" s="227">
        <f>IF(N128="zákl. přenesená",J128,0)</f>
        <v>0</v>
      </c>
      <c r="BH128" s="227">
        <f>IF(N128="sníž. přenesená",J128,0)</f>
        <v>0</v>
      </c>
      <c r="BI128" s="227">
        <f>IF(N128="nulová",J128,0)</f>
        <v>0</v>
      </c>
      <c r="BJ128" s="18" t="s">
        <v>185</v>
      </c>
      <c r="BK128" s="227">
        <f>ROUND(I128*H128,2)</f>
        <v>0</v>
      </c>
      <c r="BL128" s="18" t="s">
        <v>185</v>
      </c>
      <c r="BM128" s="226" t="s">
        <v>1405</v>
      </c>
    </row>
    <row r="129" spans="1:47" s="2" customFormat="1" ht="12">
      <c r="A129" s="40"/>
      <c r="B129" s="41"/>
      <c r="C129" s="42"/>
      <c r="D129" s="228" t="s">
        <v>187</v>
      </c>
      <c r="E129" s="42"/>
      <c r="F129" s="229" t="s">
        <v>1404</v>
      </c>
      <c r="G129" s="42"/>
      <c r="H129" s="42"/>
      <c r="I129" s="230"/>
      <c r="J129" s="42"/>
      <c r="K129" s="42"/>
      <c r="L129" s="46"/>
      <c r="M129" s="231"/>
      <c r="N129" s="232"/>
      <c r="O129" s="87"/>
      <c r="P129" s="87"/>
      <c r="Q129" s="87"/>
      <c r="R129" s="87"/>
      <c r="S129" s="87"/>
      <c r="T129" s="88"/>
      <c r="U129" s="40"/>
      <c r="V129" s="40"/>
      <c r="W129" s="40"/>
      <c r="X129" s="40"/>
      <c r="Y129" s="40"/>
      <c r="Z129" s="40"/>
      <c r="AA129" s="40"/>
      <c r="AB129" s="40"/>
      <c r="AC129" s="40"/>
      <c r="AD129" s="40"/>
      <c r="AE129" s="40"/>
      <c r="AT129" s="18" t="s">
        <v>187</v>
      </c>
      <c r="AU129" s="18" t="s">
        <v>87</v>
      </c>
    </row>
    <row r="130" spans="1:47" s="2" customFormat="1" ht="12">
      <c r="A130" s="40"/>
      <c r="B130" s="41"/>
      <c r="C130" s="42"/>
      <c r="D130" s="228" t="s">
        <v>280</v>
      </c>
      <c r="E130" s="42"/>
      <c r="F130" s="233" t="s">
        <v>1406</v>
      </c>
      <c r="G130" s="42"/>
      <c r="H130" s="42"/>
      <c r="I130" s="230"/>
      <c r="J130" s="42"/>
      <c r="K130" s="42"/>
      <c r="L130" s="46"/>
      <c r="M130" s="231"/>
      <c r="N130" s="232"/>
      <c r="O130" s="87"/>
      <c r="P130" s="87"/>
      <c r="Q130" s="87"/>
      <c r="R130" s="87"/>
      <c r="S130" s="87"/>
      <c r="T130" s="88"/>
      <c r="U130" s="40"/>
      <c r="V130" s="40"/>
      <c r="W130" s="40"/>
      <c r="X130" s="40"/>
      <c r="Y130" s="40"/>
      <c r="Z130" s="40"/>
      <c r="AA130" s="40"/>
      <c r="AB130" s="40"/>
      <c r="AC130" s="40"/>
      <c r="AD130" s="40"/>
      <c r="AE130" s="40"/>
      <c r="AT130" s="18" t="s">
        <v>280</v>
      </c>
      <c r="AU130" s="18" t="s">
        <v>87</v>
      </c>
    </row>
    <row r="131" spans="1:65" s="2" customFormat="1" ht="21.75" customHeight="1">
      <c r="A131" s="40"/>
      <c r="B131" s="41"/>
      <c r="C131" s="215" t="s">
        <v>262</v>
      </c>
      <c r="D131" s="215" t="s">
        <v>180</v>
      </c>
      <c r="E131" s="216" t="s">
        <v>1407</v>
      </c>
      <c r="F131" s="217" t="s">
        <v>1408</v>
      </c>
      <c r="G131" s="218" t="s">
        <v>1351</v>
      </c>
      <c r="H131" s="302"/>
      <c r="I131" s="220"/>
      <c r="J131" s="221">
        <f>ROUND(I131*H131,2)</f>
        <v>0</v>
      </c>
      <c r="K131" s="217" t="s">
        <v>184</v>
      </c>
      <c r="L131" s="46"/>
      <c r="M131" s="222" t="s">
        <v>39</v>
      </c>
      <c r="N131" s="223" t="s">
        <v>53</v>
      </c>
      <c r="O131" s="87"/>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185</v>
      </c>
      <c r="AT131" s="226" t="s">
        <v>180</v>
      </c>
      <c r="AU131" s="226" t="s">
        <v>87</v>
      </c>
      <c r="AY131" s="18" t="s">
        <v>177</v>
      </c>
      <c r="BE131" s="227">
        <f>IF(N131="základní",J131,0)</f>
        <v>0</v>
      </c>
      <c r="BF131" s="227">
        <f>IF(N131="snížená",J131,0)</f>
        <v>0</v>
      </c>
      <c r="BG131" s="227">
        <f>IF(N131="zákl. přenesená",J131,0)</f>
        <v>0</v>
      </c>
      <c r="BH131" s="227">
        <f>IF(N131="sníž. přenesená",J131,0)</f>
        <v>0</v>
      </c>
      <c r="BI131" s="227">
        <f>IF(N131="nulová",J131,0)</f>
        <v>0</v>
      </c>
      <c r="BJ131" s="18" t="s">
        <v>185</v>
      </c>
      <c r="BK131" s="227">
        <f>ROUND(I131*H131,2)</f>
        <v>0</v>
      </c>
      <c r="BL131" s="18" t="s">
        <v>185</v>
      </c>
      <c r="BM131" s="226" t="s">
        <v>1409</v>
      </c>
    </row>
    <row r="132" spans="1:47" s="2" customFormat="1" ht="12">
      <c r="A132" s="40"/>
      <c r="B132" s="41"/>
      <c r="C132" s="42"/>
      <c r="D132" s="228" t="s">
        <v>187</v>
      </c>
      <c r="E132" s="42"/>
      <c r="F132" s="229" t="s">
        <v>1408</v>
      </c>
      <c r="G132" s="42"/>
      <c r="H132" s="42"/>
      <c r="I132" s="230"/>
      <c r="J132" s="42"/>
      <c r="K132" s="42"/>
      <c r="L132" s="46"/>
      <c r="M132" s="231"/>
      <c r="N132" s="232"/>
      <c r="O132" s="87"/>
      <c r="P132" s="87"/>
      <c r="Q132" s="87"/>
      <c r="R132" s="87"/>
      <c r="S132" s="87"/>
      <c r="T132" s="88"/>
      <c r="U132" s="40"/>
      <c r="V132" s="40"/>
      <c r="W132" s="40"/>
      <c r="X132" s="40"/>
      <c r="Y132" s="40"/>
      <c r="Z132" s="40"/>
      <c r="AA132" s="40"/>
      <c r="AB132" s="40"/>
      <c r="AC132" s="40"/>
      <c r="AD132" s="40"/>
      <c r="AE132" s="40"/>
      <c r="AT132" s="18" t="s">
        <v>187</v>
      </c>
      <c r="AU132" s="18" t="s">
        <v>87</v>
      </c>
    </row>
    <row r="133" spans="1:65" s="2" customFormat="1" ht="24.15" customHeight="1">
      <c r="A133" s="40"/>
      <c r="B133" s="41"/>
      <c r="C133" s="215" t="s">
        <v>267</v>
      </c>
      <c r="D133" s="215" t="s">
        <v>180</v>
      </c>
      <c r="E133" s="216" t="s">
        <v>1410</v>
      </c>
      <c r="F133" s="217" t="s">
        <v>1411</v>
      </c>
      <c r="G133" s="218" t="s">
        <v>1351</v>
      </c>
      <c r="H133" s="302"/>
      <c r="I133" s="220"/>
      <c r="J133" s="221">
        <f>ROUND(I133*H133,2)</f>
        <v>0</v>
      </c>
      <c r="K133" s="217" t="s">
        <v>184</v>
      </c>
      <c r="L133" s="46"/>
      <c r="M133" s="222" t="s">
        <v>39</v>
      </c>
      <c r="N133" s="223" t="s">
        <v>53</v>
      </c>
      <c r="O133" s="87"/>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185</v>
      </c>
      <c r="AT133" s="226" t="s">
        <v>180</v>
      </c>
      <c r="AU133" s="226" t="s">
        <v>87</v>
      </c>
      <c r="AY133" s="18" t="s">
        <v>177</v>
      </c>
      <c r="BE133" s="227">
        <f>IF(N133="základní",J133,0)</f>
        <v>0</v>
      </c>
      <c r="BF133" s="227">
        <f>IF(N133="snížená",J133,0)</f>
        <v>0</v>
      </c>
      <c r="BG133" s="227">
        <f>IF(N133="zákl. přenesená",J133,0)</f>
        <v>0</v>
      </c>
      <c r="BH133" s="227">
        <f>IF(N133="sníž. přenesená",J133,0)</f>
        <v>0</v>
      </c>
      <c r="BI133" s="227">
        <f>IF(N133="nulová",J133,0)</f>
        <v>0</v>
      </c>
      <c r="BJ133" s="18" t="s">
        <v>185</v>
      </c>
      <c r="BK133" s="227">
        <f>ROUND(I133*H133,2)</f>
        <v>0</v>
      </c>
      <c r="BL133" s="18" t="s">
        <v>185</v>
      </c>
      <c r="BM133" s="226" t="s">
        <v>1412</v>
      </c>
    </row>
    <row r="134" spans="1:47" s="2" customFormat="1" ht="12">
      <c r="A134" s="40"/>
      <c r="B134" s="41"/>
      <c r="C134" s="42"/>
      <c r="D134" s="228" t="s">
        <v>187</v>
      </c>
      <c r="E134" s="42"/>
      <c r="F134" s="229" t="s">
        <v>1411</v>
      </c>
      <c r="G134" s="42"/>
      <c r="H134" s="42"/>
      <c r="I134" s="230"/>
      <c r="J134" s="42"/>
      <c r="K134" s="42"/>
      <c r="L134" s="46"/>
      <c r="M134" s="231"/>
      <c r="N134" s="232"/>
      <c r="O134" s="87"/>
      <c r="P134" s="87"/>
      <c r="Q134" s="87"/>
      <c r="R134" s="87"/>
      <c r="S134" s="87"/>
      <c r="T134" s="88"/>
      <c r="U134" s="40"/>
      <c r="V134" s="40"/>
      <c r="W134" s="40"/>
      <c r="X134" s="40"/>
      <c r="Y134" s="40"/>
      <c r="Z134" s="40"/>
      <c r="AA134" s="40"/>
      <c r="AB134" s="40"/>
      <c r="AC134" s="40"/>
      <c r="AD134" s="40"/>
      <c r="AE134" s="40"/>
      <c r="AT134" s="18" t="s">
        <v>187</v>
      </c>
      <c r="AU134" s="18" t="s">
        <v>87</v>
      </c>
    </row>
    <row r="135" spans="1:65" s="2" customFormat="1" ht="37.8" customHeight="1">
      <c r="A135" s="40"/>
      <c r="B135" s="41"/>
      <c r="C135" s="215" t="s">
        <v>274</v>
      </c>
      <c r="D135" s="215" t="s">
        <v>180</v>
      </c>
      <c r="E135" s="216" t="s">
        <v>1413</v>
      </c>
      <c r="F135" s="217" t="s">
        <v>1414</v>
      </c>
      <c r="G135" s="218" t="s">
        <v>392</v>
      </c>
      <c r="H135" s="219">
        <v>7.704</v>
      </c>
      <c r="I135" s="220"/>
      <c r="J135" s="221">
        <f>ROUND(I135*H135,2)</f>
        <v>0</v>
      </c>
      <c r="K135" s="217" t="s">
        <v>184</v>
      </c>
      <c r="L135" s="46"/>
      <c r="M135" s="222" t="s">
        <v>39</v>
      </c>
      <c r="N135" s="223" t="s">
        <v>53</v>
      </c>
      <c r="O135" s="87"/>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323</v>
      </c>
      <c r="AT135" s="226" t="s">
        <v>180</v>
      </c>
      <c r="AU135" s="226" t="s">
        <v>87</v>
      </c>
      <c r="AY135" s="18" t="s">
        <v>177</v>
      </c>
      <c r="BE135" s="227">
        <f>IF(N135="základní",J135,0)</f>
        <v>0</v>
      </c>
      <c r="BF135" s="227">
        <f>IF(N135="snížená",J135,0)</f>
        <v>0</v>
      </c>
      <c r="BG135" s="227">
        <f>IF(N135="zákl. přenesená",J135,0)</f>
        <v>0</v>
      </c>
      <c r="BH135" s="227">
        <f>IF(N135="sníž. přenesená",J135,0)</f>
        <v>0</v>
      </c>
      <c r="BI135" s="227">
        <f>IF(N135="nulová",J135,0)</f>
        <v>0</v>
      </c>
      <c r="BJ135" s="18" t="s">
        <v>185</v>
      </c>
      <c r="BK135" s="227">
        <f>ROUND(I135*H135,2)</f>
        <v>0</v>
      </c>
      <c r="BL135" s="18" t="s">
        <v>323</v>
      </c>
      <c r="BM135" s="226" t="s">
        <v>1415</v>
      </c>
    </row>
    <row r="136" spans="1:47" s="2" customFormat="1" ht="12">
      <c r="A136" s="40"/>
      <c r="B136" s="41"/>
      <c r="C136" s="42"/>
      <c r="D136" s="228" t="s">
        <v>187</v>
      </c>
      <c r="E136" s="42"/>
      <c r="F136" s="229" t="s">
        <v>1416</v>
      </c>
      <c r="G136" s="42"/>
      <c r="H136" s="42"/>
      <c r="I136" s="230"/>
      <c r="J136" s="42"/>
      <c r="K136" s="42"/>
      <c r="L136" s="46"/>
      <c r="M136" s="231"/>
      <c r="N136" s="232"/>
      <c r="O136" s="87"/>
      <c r="P136" s="87"/>
      <c r="Q136" s="87"/>
      <c r="R136" s="87"/>
      <c r="S136" s="87"/>
      <c r="T136" s="88"/>
      <c r="U136" s="40"/>
      <c r="V136" s="40"/>
      <c r="W136" s="40"/>
      <c r="X136" s="40"/>
      <c r="Y136" s="40"/>
      <c r="Z136" s="40"/>
      <c r="AA136" s="40"/>
      <c r="AB136" s="40"/>
      <c r="AC136" s="40"/>
      <c r="AD136" s="40"/>
      <c r="AE136" s="40"/>
      <c r="AT136" s="18" t="s">
        <v>187</v>
      </c>
      <c r="AU136" s="18" t="s">
        <v>87</v>
      </c>
    </row>
    <row r="137" spans="1:47" s="2" customFormat="1" ht="12">
      <c r="A137" s="40"/>
      <c r="B137" s="41"/>
      <c r="C137" s="42"/>
      <c r="D137" s="228" t="s">
        <v>189</v>
      </c>
      <c r="E137" s="42"/>
      <c r="F137" s="233" t="s">
        <v>1417</v>
      </c>
      <c r="G137" s="42"/>
      <c r="H137" s="42"/>
      <c r="I137" s="230"/>
      <c r="J137" s="42"/>
      <c r="K137" s="42"/>
      <c r="L137" s="46"/>
      <c r="M137" s="231"/>
      <c r="N137" s="232"/>
      <c r="O137" s="87"/>
      <c r="P137" s="87"/>
      <c r="Q137" s="87"/>
      <c r="R137" s="87"/>
      <c r="S137" s="87"/>
      <c r="T137" s="88"/>
      <c r="U137" s="40"/>
      <c r="V137" s="40"/>
      <c r="W137" s="40"/>
      <c r="X137" s="40"/>
      <c r="Y137" s="40"/>
      <c r="Z137" s="40"/>
      <c r="AA137" s="40"/>
      <c r="AB137" s="40"/>
      <c r="AC137" s="40"/>
      <c r="AD137" s="40"/>
      <c r="AE137" s="40"/>
      <c r="AT137" s="18" t="s">
        <v>189</v>
      </c>
      <c r="AU137" s="18" t="s">
        <v>87</v>
      </c>
    </row>
    <row r="138" spans="1:47" s="2" customFormat="1" ht="12">
      <c r="A138" s="40"/>
      <c r="B138" s="41"/>
      <c r="C138" s="42"/>
      <c r="D138" s="228" t="s">
        <v>280</v>
      </c>
      <c r="E138" s="42"/>
      <c r="F138" s="233" t="s">
        <v>1418</v>
      </c>
      <c r="G138" s="42"/>
      <c r="H138" s="42"/>
      <c r="I138" s="230"/>
      <c r="J138" s="42"/>
      <c r="K138" s="42"/>
      <c r="L138" s="46"/>
      <c r="M138" s="231"/>
      <c r="N138" s="232"/>
      <c r="O138" s="87"/>
      <c r="P138" s="87"/>
      <c r="Q138" s="87"/>
      <c r="R138" s="87"/>
      <c r="S138" s="87"/>
      <c r="T138" s="88"/>
      <c r="U138" s="40"/>
      <c r="V138" s="40"/>
      <c r="W138" s="40"/>
      <c r="X138" s="40"/>
      <c r="Y138" s="40"/>
      <c r="Z138" s="40"/>
      <c r="AA138" s="40"/>
      <c r="AB138" s="40"/>
      <c r="AC138" s="40"/>
      <c r="AD138" s="40"/>
      <c r="AE138" s="40"/>
      <c r="AT138" s="18" t="s">
        <v>280</v>
      </c>
      <c r="AU138" s="18" t="s">
        <v>87</v>
      </c>
    </row>
    <row r="139" spans="1:51" s="14" customFormat="1" ht="12">
      <c r="A139" s="14"/>
      <c r="B139" s="244"/>
      <c r="C139" s="245"/>
      <c r="D139" s="228" t="s">
        <v>191</v>
      </c>
      <c r="E139" s="246" t="s">
        <v>39</v>
      </c>
      <c r="F139" s="247" t="s">
        <v>1343</v>
      </c>
      <c r="G139" s="245"/>
      <c r="H139" s="248">
        <v>7.704</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191</v>
      </c>
      <c r="AU139" s="254" t="s">
        <v>87</v>
      </c>
      <c r="AV139" s="14" t="s">
        <v>89</v>
      </c>
      <c r="AW139" s="14" t="s">
        <v>41</v>
      </c>
      <c r="AX139" s="14" t="s">
        <v>80</v>
      </c>
      <c r="AY139" s="254" t="s">
        <v>177</v>
      </c>
    </row>
    <row r="140" spans="1:51" s="15" customFormat="1" ht="12">
      <c r="A140" s="15"/>
      <c r="B140" s="255"/>
      <c r="C140" s="256"/>
      <c r="D140" s="228" t="s">
        <v>191</v>
      </c>
      <c r="E140" s="257" t="s">
        <v>39</v>
      </c>
      <c r="F140" s="258" t="s">
        <v>194</v>
      </c>
      <c r="G140" s="256"/>
      <c r="H140" s="259">
        <v>7.704</v>
      </c>
      <c r="I140" s="260"/>
      <c r="J140" s="256"/>
      <c r="K140" s="256"/>
      <c r="L140" s="261"/>
      <c r="M140" s="262"/>
      <c r="N140" s="263"/>
      <c r="O140" s="263"/>
      <c r="P140" s="263"/>
      <c r="Q140" s="263"/>
      <c r="R140" s="263"/>
      <c r="S140" s="263"/>
      <c r="T140" s="264"/>
      <c r="U140" s="15"/>
      <c r="V140" s="15"/>
      <c r="W140" s="15"/>
      <c r="X140" s="15"/>
      <c r="Y140" s="15"/>
      <c r="Z140" s="15"/>
      <c r="AA140" s="15"/>
      <c r="AB140" s="15"/>
      <c r="AC140" s="15"/>
      <c r="AD140" s="15"/>
      <c r="AE140" s="15"/>
      <c r="AT140" s="265" t="s">
        <v>191</v>
      </c>
      <c r="AU140" s="265" t="s">
        <v>87</v>
      </c>
      <c r="AV140" s="15" t="s">
        <v>185</v>
      </c>
      <c r="AW140" s="15" t="s">
        <v>41</v>
      </c>
      <c r="AX140" s="15" t="s">
        <v>87</v>
      </c>
      <c r="AY140" s="265" t="s">
        <v>177</v>
      </c>
    </row>
    <row r="141" spans="1:65" s="2" customFormat="1" ht="21.75" customHeight="1">
      <c r="A141" s="40"/>
      <c r="B141" s="41"/>
      <c r="C141" s="215" t="s">
        <v>8</v>
      </c>
      <c r="D141" s="215" t="s">
        <v>180</v>
      </c>
      <c r="E141" s="216" t="s">
        <v>1419</v>
      </c>
      <c r="F141" s="217" t="s">
        <v>1420</v>
      </c>
      <c r="G141" s="218" t="s">
        <v>1351</v>
      </c>
      <c r="H141" s="302"/>
      <c r="I141" s="220"/>
      <c r="J141" s="221">
        <f>ROUND(I141*H141,2)</f>
        <v>0</v>
      </c>
      <c r="K141" s="217" t="s">
        <v>184</v>
      </c>
      <c r="L141" s="46"/>
      <c r="M141" s="222" t="s">
        <v>39</v>
      </c>
      <c r="N141" s="223" t="s">
        <v>53</v>
      </c>
      <c r="O141" s="87"/>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185</v>
      </c>
      <c r="AT141" s="226" t="s">
        <v>180</v>
      </c>
      <c r="AU141" s="226" t="s">
        <v>87</v>
      </c>
      <c r="AY141" s="18" t="s">
        <v>177</v>
      </c>
      <c r="BE141" s="227">
        <f>IF(N141="základní",J141,0)</f>
        <v>0</v>
      </c>
      <c r="BF141" s="227">
        <f>IF(N141="snížená",J141,0)</f>
        <v>0</v>
      </c>
      <c r="BG141" s="227">
        <f>IF(N141="zákl. přenesená",J141,0)</f>
        <v>0</v>
      </c>
      <c r="BH141" s="227">
        <f>IF(N141="sníž. přenesená",J141,0)</f>
        <v>0</v>
      </c>
      <c r="BI141" s="227">
        <f>IF(N141="nulová",J141,0)</f>
        <v>0</v>
      </c>
      <c r="BJ141" s="18" t="s">
        <v>185</v>
      </c>
      <c r="BK141" s="227">
        <f>ROUND(I141*H141,2)</f>
        <v>0</v>
      </c>
      <c r="BL141" s="18" t="s">
        <v>185</v>
      </c>
      <c r="BM141" s="226" t="s">
        <v>1421</v>
      </c>
    </row>
    <row r="142" spans="1:47" s="2" customFormat="1" ht="12">
      <c r="A142" s="40"/>
      <c r="B142" s="41"/>
      <c r="C142" s="42"/>
      <c r="D142" s="228" t="s">
        <v>187</v>
      </c>
      <c r="E142" s="42"/>
      <c r="F142" s="229" t="s">
        <v>1420</v>
      </c>
      <c r="G142" s="42"/>
      <c r="H142" s="42"/>
      <c r="I142" s="230"/>
      <c r="J142" s="42"/>
      <c r="K142" s="42"/>
      <c r="L142" s="46"/>
      <c r="M142" s="231"/>
      <c r="N142" s="232"/>
      <c r="O142" s="87"/>
      <c r="P142" s="87"/>
      <c r="Q142" s="87"/>
      <c r="R142" s="87"/>
      <c r="S142" s="87"/>
      <c r="T142" s="88"/>
      <c r="U142" s="40"/>
      <c r="V142" s="40"/>
      <c r="W142" s="40"/>
      <c r="X142" s="40"/>
      <c r="Y142" s="40"/>
      <c r="Z142" s="40"/>
      <c r="AA142" s="40"/>
      <c r="AB142" s="40"/>
      <c r="AC142" s="40"/>
      <c r="AD142" s="40"/>
      <c r="AE142" s="40"/>
      <c r="AT142" s="18" t="s">
        <v>187</v>
      </c>
      <c r="AU142" s="18" t="s">
        <v>87</v>
      </c>
    </row>
    <row r="143" spans="1:65" s="2" customFormat="1" ht="44.25" customHeight="1">
      <c r="A143" s="40"/>
      <c r="B143" s="41"/>
      <c r="C143" s="215" t="s">
        <v>289</v>
      </c>
      <c r="D143" s="215" t="s">
        <v>180</v>
      </c>
      <c r="E143" s="216" t="s">
        <v>1422</v>
      </c>
      <c r="F143" s="217" t="s">
        <v>1423</v>
      </c>
      <c r="G143" s="218" t="s">
        <v>1351</v>
      </c>
      <c r="H143" s="302"/>
      <c r="I143" s="220"/>
      <c r="J143" s="221">
        <f>ROUND(I143*H143,2)</f>
        <v>0</v>
      </c>
      <c r="K143" s="217" t="s">
        <v>184</v>
      </c>
      <c r="L143" s="46"/>
      <c r="M143" s="222" t="s">
        <v>39</v>
      </c>
      <c r="N143" s="223" t="s">
        <v>53</v>
      </c>
      <c r="O143" s="87"/>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185</v>
      </c>
      <c r="AT143" s="226" t="s">
        <v>180</v>
      </c>
      <c r="AU143" s="226" t="s">
        <v>87</v>
      </c>
      <c r="AY143" s="18" t="s">
        <v>177</v>
      </c>
      <c r="BE143" s="227">
        <f>IF(N143="základní",J143,0)</f>
        <v>0</v>
      </c>
      <c r="BF143" s="227">
        <f>IF(N143="snížená",J143,0)</f>
        <v>0</v>
      </c>
      <c r="BG143" s="227">
        <f>IF(N143="zákl. přenesená",J143,0)</f>
        <v>0</v>
      </c>
      <c r="BH143" s="227">
        <f>IF(N143="sníž. přenesená",J143,0)</f>
        <v>0</v>
      </c>
      <c r="BI143" s="227">
        <f>IF(N143="nulová",J143,0)</f>
        <v>0</v>
      </c>
      <c r="BJ143" s="18" t="s">
        <v>185</v>
      </c>
      <c r="BK143" s="227">
        <f>ROUND(I143*H143,2)</f>
        <v>0</v>
      </c>
      <c r="BL143" s="18" t="s">
        <v>185</v>
      </c>
      <c r="BM143" s="226" t="s">
        <v>1424</v>
      </c>
    </row>
    <row r="144" spans="1:47" s="2" customFormat="1" ht="12">
      <c r="A144" s="40"/>
      <c r="B144" s="41"/>
      <c r="C144" s="42"/>
      <c r="D144" s="228" t="s">
        <v>187</v>
      </c>
      <c r="E144" s="42"/>
      <c r="F144" s="229" t="s">
        <v>1423</v>
      </c>
      <c r="G144" s="42"/>
      <c r="H144" s="42"/>
      <c r="I144" s="230"/>
      <c r="J144" s="42"/>
      <c r="K144" s="42"/>
      <c r="L144" s="46"/>
      <c r="M144" s="278"/>
      <c r="N144" s="279"/>
      <c r="O144" s="280"/>
      <c r="P144" s="280"/>
      <c r="Q144" s="280"/>
      <c r="R144" s="280"/>
      <c r="S144" s="280"/>
      <c r="T144" s="281"/>
      <c r="U144" s="40"/>
      <c r="V144" s="40"/>
      <c r="W144" s="40"/>
      <c r="X144" s="40"/>
      <c r="Y144" s="40"/>
      <c r="Z144" s="40"/>
      <c r="AA144" s="40"/>
      <c r="AB144" s="40"/>
      <c r="AC144" s="40"/>
      <c r="AD144" s="40"/>
      <c r="AE144" s="40"/>
      <c r="AT144" s="18" t="s">
        <v>187</v>
      </c>
      <c r="AU144" s="18" t="s">
        <v>87</v>
      </c>
    </row>
    <row r="145" spans="1:31" s="2" customFormat="1" ht="6.95" customHeight="1">
      <c r="A145" s="40"/>
      <c r="B145" s="62"/>
      <c r="C145" s="63"/>
      <c r="D145" s="63"/>
      <c r="E145" s="63"/>
      <c r="F145" s="63"/>
      <c r="G145" s="63"/>
      <c r="H145" s="63"/>
      <c r="I145" s="63"/>
      <c r="J145" s="63"/>
      <c r="K145" s="63"/>
      <c r="L145" s="46"/>
      <c r="M145" s="40"/>
      <c r="O145" s="40"/>
      <c r="P145" s="40"/>
      <c r="Q145" s="40"/>
      <c r="R145" s="40"/>
      <c r="S145" s="40"/>
      <c r="T145" s="40"/>
      <c r="U145" s="40"/>
      <c r="V145" s="40"/>
      <c r="W145" s="40"/>
      <c r="X145" s="40"/>
      <c r="Y145" s="40"/>
      <c r="Z145" s="40"/>
      <c r="AA145" s="40"/>
      <c r="AB145" s="40"/>
      <c r="AC145" s="40"/>
      <c r="AD145" s="40"/>
      <c r="AE145" s="40"/>
    </row>
  </sheetData>
  <sheetProtection password="CDD6" sheet="1" objects="1" scenarios="1" formatColumns="0" formatRows="0" autoFilter="0"/>
  <autoFilter ref="C85:K144"/>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134</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1425</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1426</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ROUND((SUM(BE85:BE87)),2)</f>
        <v>0</v>
      </c>
      <c r="G35" s="40"/>
      <c r="H35" s="40"/>
      <c r="I35" s="160">
        <v>0.21</v>
      </c>
      <c r="J35" s="159">
        <f>ROUND(((SUM(BE85:BE87))*I35),2)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ROUND((SUM(BF85:BF87)),2)</f>
        <v>0</v>
      </c>
      <c r="G36" s="40"/>
      <c r="H36" s="40"/>
      <c r="I36" s="160">
        <v>0.15</v>
      </c>
      <c r="J36" s="159">
        <f>ROUND(((SUM(BF85:BF87))*I36),2)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ROUND((SUM(BG85:BG87)),2)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ROUND((SUM(BH85:BH87)),2)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ROUND((SUM(BI85:BI87)),2)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1425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 xml:space="preserve">Č14 - NEOCEŇOVAT!  - výh.7</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J85</f>
        <v>0</v>
      </c>
      <c r="K63" s="42"/>
      <c r="L63" s="147"/>
      <c r="S63" s="40"/>
      <c r="T63" s="40"/>
      <c r="U63" s="40"/>
      <c r="V63" s="40"/>
      <c r="W63" s="40"/>
      <c r="X63" s="40"/>
      <c r="Y63" s="40"/>
      <c r="Z63" s="40"/>
      <c r="AA63" s="40"/>
      <c r="AB63" s="40"/>
      <c r="AC63" s="40"/>
      <c r="AD63" s="40"/>
      <c r="AE63" s="40"/>
      <c r="AU63" s="18" t="s">
        <v>158</v>
      </c>
    </row>
    <row r="64" spans="1:31" s="2" customFormat="1" ht="21.8" customHeight="1" hidden="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hidden="1">
      <c r="A65" s="40"/>
      <c r="B65" s="62"/>
      <c r="C65" s="63"/>
      <c r="D65" s="63"/>
      <c r="E65" s="63"/>
      <c r="F65" s="63"/>
      <c r="G65" s="63"/>
      <c r="H65" s="63"/>
      <c r="I65" s="63"/>
      <c r="J65" s="63"/>
      <c r="K65" s="63"/>
      <c r="L65" s="147"/>
      <c r="S65" s="40"/>
      <c r="T65" s="40"/>
      <c r="U65" s="40"/>
      <c r="V65" s="40"/>
      <c r="W65" s="40"/>
      <c r="X65" s="40"/>
      <c r="Y65" s="40"/>
      <c r="Z65" s="40"/>
      <c r="AA65" s="40"/>
      <c r="AB65" s="40"/>
      <c r="AC65" s="40"/>
      <c r="AD65" s="40"/>
      <c r="AE65" s="40"/>
    </row>
    <row r="66" ht="12" hidden="1"/>
    <row r="67" ht="12" hidden="1"/>
    <row r="68" ht="12" hidden="1"/>
    <row r="69" spans="1:31" s="2" customFormat="1" ht="6.95" customHeight="1">
      <c r="A69" s="40"/>
      <c r="B69" s="64"/>
      <c r="C69" s="65"/>
      <c r="D69" s="65"/>
      <c r="E69" s="65"/>
      <c r="F69" s="65"/>
      <c r="G69" s="65"/>
      <c r="H69" s="65"/>
      <c r="I69" s="65"/>
      <c r="J69" s="65"/>
      <c r="K69" s="65"/>
      <c r="L69" s="147"/>
      <c r="S69" s="40"/>
      <c r="T69" s="40"/>
      <c r="U69" s="40"/>
      <c r="V69" s="40"/>
      <c r="W69" s="40"/>
      <c r="X69" s="40"/>
      <c r="Y69" s="40"/>
      <c r="Z69" s="40"/>
      <c r="AA69" s="40"/>
      <c r="AB69" s="40"/>
      <c r="AC69" s="40"/>
      <c r="AD69" s="40"/>
      <c r="AE69" s="40"/>
    </row>
    <row r="70" spans="1:31" s="2" customFormat="1" ht="24.95" customHeight="1">
      <c r="A70" s="40"/>
      <c r="B70" s="41"/>
      <c r="C70" s="24" t="s">
        <v>162</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26.25" customHeight="1">
      <c r="A73" s="40"/>
      <c r="B73" s="41"/>
      <c r="C73" s="42"/>
      <c r="D73" s="42"/>
      <c r="E73" s="172" t="str">
        <f>E7</f>
        <v>Oprava staničních kolejí v žst. Řehlovice - změna č.1 po prohlídce staveniště</v>
      </c>
      <c r="F73" s="33"/>
      <c r="G73" s="33"/>
      <c r="H73" s="33"/>
      <c r="I73" s="42"/>
      <c r="J73" s="42"/>
      <c r="K73" s="42"/>
      <c r="L73" s="147"/>
      <c r="S73" s="40"/>
      <c r="T73" s="40"/>
      <c r="U73" s="40"/>
      <c r="V73" s="40"/>
      <c r="W73" s="40"/>
      <c r="X73" s="40"/>
      <c r="Y73" s="40"/>
      <c r="Z73" s="40"/>
      <c r="AA73" s="40"/>
      <c r="AB73" s="40"/>
      <c r="AC73" s="40"/>
      <c r="AD73" s="40"/>
      <c r="AE73" s="40"/>
    </row>
    <row r="74" spans="2:12" s="1" customFormat="1" ht="12" customHeight="1">
      <c r="B74" s="22"/>
      <c r="C74" s="33" t="s">
        <v>150</v>
      </c>
      <c r="D74" s="23"/>
      <c r="E74" s="23"/>
      <c r="F74" s="23"/>
      <c r="G74" s="23"/>
      <c r="H74" s="23"/>
      <c r="I74" s="23"/>
      <c r="J74" s="23"/>
      <c r="K74" s="23"/>
      <c r="L74" s="21"/>
    </row>
    <row r="75" spans="1:31" s="2" customFormat="1" ht="16.5" customHeight="1">
      <c r="A75" s="40"/>
      <c r="B75" s="41"/>
      <c r="C75" s="42"/>
      <c r="D75" s="42"/>
      <c r="E75" s="172" t="s">
        <v>1425</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152</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2" t="str">
        <f>E11</f>
        <v xml:space="preserve">Č14 - NEOCEŇOVAT!  - výh.7</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F14</f>
        <v>žst. Řehlovice</v>
      </c>
      <c r="G79" s="42"/>
      <c r="H79" s="42"/>
      <c r="I79" s="33" t="s">
        <v>24</v>
      </c>
      <c r="J79" s="75" t="str">
        <f>IF(J14="","",J14)</f>
        <v>24. 1. 2023</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3" t="s">
        <v>30</v>
      </c>
      <c r="D81" s="42"/>
      <c r="E81" s="42"/>
      <c r="F81" s="28" t="str">
        <f>E17</f>
        <v>SŽ s.o., OŘ UNL, ST Most</v>
      </c>
      <c r="G81" s="42"/>
      <c r="H81" s="42"/>
      <c r="I81" s="33" t="s">
        <v>38</v>
      </c>
      <c r="J81" s="38" t="str">
        <f>E23</f>
        <v xml:space="preserve"> </v>
      </c>
      <c r="K81" s="42"/>
      <c r="L81" s="147"/>
      <c r="S81" s="40"/>
      <c r="T81" s="40"/>
      <c r="U81" s="40"/>
      <c r="V81" s="40"/>
      <c r="W81" s="40"/>
      <c r="X81" s="40"/>
      <c r="Y81" s="40"/>
      <c r="Z81" s="40"/>
      <c r="AA81" s="40"/>
      <c r="AB81" s="40"/>
      <c r="AC81" s="40"/>
      <c r="AD81" s="40"/>
      <c r="AE81" s="40"/>
    </row>
    <row r="82" spans="1:31" s="2" customFormat="1" ht="54.45" customHeight="1">
      <c r="A82" s="40"/>
      <c r="B82" s="41"/>
      <c r="C82" s="33" t="s">
        <v>36</v>
      </c>
      <c r="D82" s="42"/>
      <c r="E82" s="42"/>
      <c r="F82" s="28" t="str">
        <f>IF(E20="","",E20)</f>
        <v>Vyplň údaj</v>
      </c>
      <c r="G82" s="42"/>
      <c r="H82" s="42"/>
      <c r="I82" s="33" t="s">
        <v>42</v>
      </c>
      <c r="J82" s="38" t="str">
        <f>E26</f>
        <v>Ing.Horák Jiří, 602155923, horak@spravazeleznic.cz</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163</v>
      </c>
      <c r="D84" s="191" t="s">
        <v>65</v>
      </c>
      <c r="E84" s="191" t="s">
        <v>61</v>
      </c>
      <c r="F84" s="191" t="s">
        <v>62</v>
      </c>
      <c r="G84" s="191" t="s">
        <v>164</v>
      </c>
      <c r="H84" s="191" t="s">
        <v>165</v>
      </c>
      <c r="I84" s="191" t="s">
        <v>166</v>
      </c>
      <c r="J84" s="191" t="s">
        <v>157</v>
      </c>
      <c r="K84" s="192" t="s">
        <v>167</v>
      </c>
      <c r="L84" s="193"/>
      <c r="M84" s="95" t="s">
        <v>39</v>
      </c>
      <c r="N84" s="96" t="s">
        <v>50</v>
      </c>
      <c r="O84" s="96" t="s">
        <v>168</v>
      </c>
      <c r="P84" s="96" t="s">
        <v>169</v>
      </c>
      <c r="Q84" s="96" t="s">
        <v>170</v>
      </c>
      <c r="R84" s="96" t="s">
        <v>171</v>
      </c>
      <c r="S84" s="96" t="s">
        <v>172</v>
      </c>
      <c r="T84" s="97" t="s">
        <v>173</v>
      </c>
      <c r="U84" s="188"/>
      <c r="V84" s="188"/>
      <c r="W84" s="188"/>
      <c r="X84" s="188"/>
      <c r="Y84" s="188"/>
      <c r="Z84" s="188"/>
      <c r="AA84" s="188"/>
      <c r="AB84" s="188"/>
      <c r="AC84" s="188"/>
      <c r="AD84" s="188"/>
      <c r="AE84" s="188"/>
    </row>
    <row r="85" spans="1:63" s="2" customFormat="1" ht="22.8" customHeight="1">
      <c r="A85" s="40"/>
      <c r="B85" s="41"/>
      <c r="C85" s="102" t="s">
        <v>174</v>
      </c>
      <c r="D85" s="42"/>
      <c r="E85" s="42"/>
      <c r="F85" s="42"/>
      <c r="G85" s="42"/>
      <c r="H85" s="42"/>
      <c r="I85" s="42"/>
      <c r="J85" s="194">
        <f>BK85</f>
        <v>0</v>
      </c>
      <c r="K85" s="42"/>
      <c r="L85" s="46"/>
      <c r="M85" s="98"/>
      <c r="N85" s="195"/>
      <c r="O85" s="99"/>
      <c r="P85" s="196">
        <f>SUM(P86:P87)</f>
        <v>0</v>
      </c>
      <c r="Q85" s="99"/>
      <c r="R85" s="196">
        <f>SUM(R86:R87)</f>
        <v>14.49</v>
      </c>
      <c r="S85" s="99"/>
      <c r="T85" s="197">
        <f>SUM(T86:T87)</f>
        <v>0</v>
      </c>
      <c r="U85" s="40"/>
      <c r="V85" s="40"/>
      <c r="W85" s="40"/>
      <c r="X85" s="40"/>
      <c r="Y85" s="40"/>
      <c r="Z85" s="40"/>
      <c r="AA85" s="40"/>
      <c r="AB85" s="40"/>
      <c r="AC85" s="40"/>
      <c r="AD85" s="40"/>
      <c r="AE85" s="40"/>
      <c r="AT85" s="18" t="s">
        <v>79</v>
      </c>
      <c r="AU85" s="18" t="s">
        <v>158</v>
      </c>
      <c r="BK85" s="198">
        <f>SUM(BK86:BK87)</f>
        <v>0</v>
      </c>
    </row>
    <row r="86" spans="1:65" s="2" customFormat="1" ht="24.15" customHeight="1">
      <c r="A86" s="40"/>
      <c r="B86" s="41"/>
      <c r="C86" s="266" t="s">
        <v>87</v>
      </c>
      <c r="D86" s="266" t="s">
        <v>320</v>
      </c>
      <c r="E86" s="267" t="s">
        <v>342</v>
      </c>
      <c r="F86" s="268" t="s">
        <v>1427</v>
      </c>
      <c r="G86" s="269" t="s">
        <v>270</v>
      </c>
      <c r="H86" s="270">
        <v>1</v>
      </c>
      <c r="I86" s="271"/>
      <c r="J86" s="272">
        <f>ROUND(I86*H86,2)</f>
        <v>0</v>
      </c>
      <c r="K86" s="268" t="s">
        <v>1428</v>
      </c>
      <c r="L86" s="273"/>
      <c r="M86" s="274" t="s">
        <v>39</v>
      </c>
      <c r="N86" s="275" t="s">
        <v>53</v>
      </c>
      <c r="O86" s="87"/>
      <c r="P86" s="224">
        <f>O86*H86</f>
        <v>0</v>
      </c>
      <c r="Q86" s="224">
        <v>14.49</v>
      </c>
      <c r="R86" s="224">
        <f>Q86*H86</f>
        <v>14.49</v>
      </c>
      <c r="S86" s="224">
        <v>0</v>
      </c>
      <c r="T86" s="225">
        <f>S86*H86</f>
        <v>0</v>
      </c>
      <c r="U86" s="40"/>
      <c r="V86" s="40"/>
      <c r="W86" s="40"/>
      <c r="X86" s="40"/>
      <c r="Y86" s="40"/>
      <c r="Z86" s="40"/>
      <c r="AA86" s="40"/>
      <c r="AB86" s="40"/>
      <c r="AC86" s="40"/>
      <c r="AD86" s="40"/>
      <c r="AE86" s="40"/>
      <c r="AR86" s="226" t="s">
        <v>238</v>
      </c>
      <c r="AT86" s="226" t="s">
        <v>320</v>
      </c>
      <c r="AU86" s="226" t="s">
        <v>80</v>
      </c>
      <c r="AY86" s="18" t="s">
        <v>177</v>
      </c>
      <c r="BE86" s="227">
        <f>IF(N86="základní",J86,0)</f>
        <v>0</v>
      </c>
      <c r="BF86" s="227">
        <f>IF(N86="snížená",J86,0)</f>
        <v>0</v>
      </c>
      <c r="BG86" s="227">
        <f>IF(N86="zákl. přenesená",J86,0)</f>
        <v>0</v>
      </c>
      <c r="BH86" s="227">
        <f>IF(N86="sníž. přenesená",J86,0)</f>
        <v>0</v>
      </c>
      <c r="BI86" s="227">
        <f>IF(N86="nulová",J86,0)</f>
        <v>0</v>
      </c>
      <c r="BJ86" s="18" t="s">
        <v>185</v>
      </c>
      <c r="BK86" s="227">
        <f>ROUND(I86*H86,2)</f>
        <v>0</v>
      </c>
      <c r="BL86" s="18" t="s">
        <v>185</v>
      </c>
      <c r="BM86" s="226" t="s">
        <v>1429</v>
      </c>
    </row>
    <row r="87" spans="1:47" s="2" customFormat="1" ht="12">
      <c r="A87" s="40"/>
      <c r="B87" s="41"/>
      <c r="C87" s="42"/>
      <c r="D87" s="228" t="s">
        <v>187</v>
      </c>
      <c r="E87" s="42"/>
      <c r="F87" s="229" t="s">
        <v>1427</v>
      </c>
      <c r="G87" s="42"/>
      <c r="H87" s="42"/>
      <c r="I87" s="230"/>
      <c r="J87" s="42"/>
      <c r="K87" s="42"/>
      <c r="L87" s="46"/>
      <c r="M87" s="278"/>
      <c r="N87" s="279"/>
      <c r="O87" s="280"/>
      <c r="P87" s="280"/>
      <c r="Q87" s="280"/>
      <c r="R87" s="280"/>
      <c r="S87" s="280"/>
      <c r="T87" s="281"/>
      <c r="U87" s="40"/>
      <c r="V87" s="40"/>
      <c r="W87" s="40"/>
      <c r="X87" s="40"/>
      <c r="Y87" s="40"/>
      <c r="Z87" s="40"/>
      <c r="AA87" s="40"/>
      <c r="AB87" s="40"/>
      <c r="AC87" s="40"/>
      <c r="AD87" s="40"/>
      <c r="AE87" s="40"/>
      <c r="AT87" s="18" t="s">
        <v>187</v>
      </c>
      <c r="AU87" s="18" t="s">
        <v>80</v>
      </c>
    </row>
    <row r="88" spans="1:31" s="2" customFormat="1" ht="6.95" customHeight="1">
      <c r="A88" s="40"/>
      <c r="B88" s="62"/>
      <c r="C88" s="63"/>
      <c r="D88" s="63"/>
      <c r="E88" s="63"/>
      <c r="F88" s="63"/>
      <c r="G88" s="63"/>
      <c r="H88" s="63"/>
      <c r="I88" s="63"/>
      <c r="J88" s="63"/>
      <c r="K88" s="63"/>
      <c r="L88" s="46"/>
      <c r="M88" s="40"/>
      <c r="O88" s="40"/>
      <c r="P88" s="40"/>
      <c r="Q88" s="40"/>
      <c r="R88" s="40"/>
      <c r="S88" s="40"/>
      <c r="T88" s="40"/>
      <c r="U88" s="40"/>
      <c r="V88" s="40"/>
      <c r="W88" s="40"/>
      <c r="X88" s="40"/>
      <c r="Y88" s="40"/>
      <c r="Z88" s="40"/>
      <c r="AA88" s="40"/>
      <c r="AB88" s="40"/>
      <c r="AC88" s="40"/>
      <c r="AD88" s="40"/>
      <c r="AE88" s="40"/>
    </row>
  </sheetData>
  <sheetProtection password="CDD6" sheet="1" objects="1" scenarios="1" formatColumns="0" formatRows="0" autoFilter="0"/>
  <autoFilter ref="C84:K87"/>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137</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1425</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1430</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ROUND((SUM(BE85:BE91)),2)</f>
        <v>0</v>
      </c>
      <c r="G35" s="40"/>
      <c r="H35" s="40"/>
      <c r="I35" s="160">
        <v>0.21</v>
      </c>
      <c r="J35" s="159">
        <f>ROUND(((SUM(BE85:BE91))*I35),2)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ROUND((SUM(BF85:BF91)),2)</f>
        <v>0</v>
      </c>
      <c r="G36" s="40"/>
      <c r="H36" s="40"/>
      <c r="I36" s="160">
        <v>0.15</v>
      </c>
      <c r="J36" s="159">
        <f>ROUND(((SUM(BF85:BF91))*I36),2)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ROUND((SUM(BG85:BG91)),2)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ROUND((SUM(BH85:BH91)),2)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ROUND((SUM(BI85:BI91)),2)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1425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 xml:space="preserve">Č21 - NEOCEŇOVAT!  - 2.TK Trmice - Řehlovice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J85</f>
        <v>0</v>
      </c>
      <c r="K63" s="42"/>
      <c r="L63" s="147"/>
      <c r="S63" s="40"/>
      <c r="T63" s="40"/>
      <c r="U63" s="40"/>
      <c r="V63" s="40"/>
      <c r="W63" s="40"/>
      <c r="X63" s="40"/>
      <c r="Y63" s="40"/>
      <c r="Z63" s="40"/>
      <c r="AA63" s="40"/>
      <c r="AB63" s="40"/>
      <c r="AC63" s="40"/>
      <c r="AD63" s="40"/>
      <c r="AE63" s="40"/>
      <c r="AU63" s="18" t="s">
        <v>158</v>
      </c>
    </row>
    <row r="64" spans="1:31" s="2" customFormat="1" ht="21.8" customHeight="1" hidden="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hidden="1">
      <c r="A65" s="40"/>
      <c r="B65" s="62"/>
      <c r="C65" s="63"/>
      <c r="D65" s="63"/>
      <c r="E65" s="63"/>
      <c r="F65" s="63"/>
      <c r="G65" s="63"/>
      <c r="H65" s="63"/>
      <c r="I65" s="63"/>
      <c r="J65" s="63"/>
      <c r="K65" s="63"/>
      <c r="L65" s="147"/>
      <c r="S65" s="40"/>
      <c r="T65" s="40"/>
      <c r="U65" s="40"/>
      <c r="V65" s="40"/>
      <c r="W65" s="40"/>
      <c r="X65" s="40"/>
      <c r="Y65" s="40"/>
      <c r="Z65" s="40"/>
      <c r="AA65" s="40"/>
      <c r="AB65" s="40"/>
      <c r="AC65" s="40"/>
      <c r="AD65" s="40"/>
      <c r="AE65" s="40"/>
    </row>
    <row r="66" ht="12" hidden="1"/>
    <row r="67" ht="12" hidden="1"/>
    <row r="68" ht="12" hidden="1"/>
    <row r="69" spans="1:31" s="2" customFormat="1" ht="6.95" customHeight="1">
      <c r="A69" s="40"/>
      <c r="B69" s="64"/>
      <c r="C69" s="65"/>
      <c r="D69" s="65"/>
      <c r="E69" s="65"/>
      <c r="F69" s="65"/>
      <c r="G69" s="65"/>
      <c r="H69" s="65"/>
      <c r="I69" s="65"/>
      <c r="J69" s="65"/>
      <c r="K69" s="65"/>
      <c r="L69" s="147"/>
      <c r="S69" s="40"/>
      <c r="T69" s="40"/>
      <c r="U69" s="40"/>
      <c r="V69" s="40"/>
      <c r="W69" s="40"/>
      <c r="X69" s="40"/>
      <c r="Y69" s="40"/>
      <c r="Z69" s="40"/>
      <c r="AA69" s="40"/>
      <c r="AB69" s="40"/>
      <c r="AC69" s="40"/>
      <c r="AD69" s="40"/>
      <c r="AE69" s="40"/>
    </row>
    <row r="70" spans="1:31" s="2" customFormat="1" ht="24.95" customHeight="1">
      <c r="A70" s="40"/>
      <c r="B70" s="41"/>
      <c r="C70" s="24" t="s">
        <v>162</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26.25" customHeight="1">
      <c r="A73" s="40"/>
      <c r="B73" s="41"/>
      <c r="C73" s="42"/>
      <c r="D73" s="42"/>
      <c r="E73" s="172" t="str">
        <f>E7</f>
        <v>Oprava staničních kolejí v žst. Řehlovice - změna č.1 po prohlídce staveniště</v>
      </c>
      <c r="F73" s="33"/>
      <c r="G73" s="33"/>
      <c r="H73" s="33"/>
      <c r="I73" s="42"/>
      <c r="J73" s="42"/>
      <c r="K73" s="42"/>
      <c r="L73" s="147"/>
      <c r="S73" s="40"/>
      <c r="T73" s="40"/>
      <c r="U73" s="40"/>
      <c r="V73" s="40"/>
      <c r="W73" s="40"/>
      <c r="X73" s="40"/>
      <c r="Y73" s="40"/>
      <c r="Z73" s="40"/>
      <c r="AA73" s="40"/>
      <c r="AB73" s="40"/>
      <c r="AC73" s="40"/>
      <c r="AD73" s="40"/>
      <c r="AE73" s="40"/>
    </row>
    <row r="74" spans="2:12" s="1" customFormat="1" ht="12" customHeight="1">
      <c r="B74" s="22"/>
      <c r="C74" s="33" t="s">
        <v>150</v>
      </c>
      <c r="D74" s="23"/>
      <c r="E74" s="23"/>
      <c r="F74" s="23"/>
      <c r="G74" s="23"/>
      <c r="H74" s="23"/>
      <c r="I74" s="23"/>
      <c r="J74" s="23"/>
      <c r="K74" s="23"/>
      <c r="L74" s="21"/>
    </row>
    <row r="75" spans="1:31" s="2" customFormat="1" ht="16.5" customHeight="1">
      <c r="A75" s="40"/>
      <c r="B75" s="41"/>
      <c r="C75" s="42"/>
      <c r="D75" s="42"/>
      <c r="E75" s="172" t="s">
        <v>1425</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152</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2" t="str">
        <f>E11</f>
        <v xml:space="preserve">Č21 - NEOCEŇOVAT!  - 2.TK Trmice - Řehlovice</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F14</f>
        <v>žst. Řehlovice</v>
      </c>
      <c r="G79" s="42"/>
      <c r="H79" s="42"/>
      <c r="I79" s="33" t="s">
        <v>24</v>
      </c>
      <c r="J79" s="75" t="str">
        <f>IF(J14="","",J14)</f>
        <v>24. 1. 2023</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3" t="s">
        <v>30</v>
      </c>
      <c r="D81" s="42"/>
      <c r="E81" s="42"/>
      <c r="F81" s="28" t="str">
        <f>E17</f>
        <v>SŽ s.o., OŘ UNL, ST Most</v>
      </c>
      <c r="G81" s="42"/>
      <c r="H81" s="42"/>
      <c r="I81" s="33" t="s">
        <v>38</v>
      </c>
      <c r="J81" s="38" t="str">
        <f>E23</f>
        <v xml:space="preserve"> </v>
      </c>
      <c r="K81" s="42"/>
      <c r="L81" s="147"/>
      <c r="S81" s="40"/>
      <c r="T81" s="40"/>
      <c r="U81" s="40"/>
      <c r="V81" s="40"/>
      <c r="W81" s="40"/>
      <c r="X81" s="40"/>
      <c r="Y81" s="40"/>
      <c r="Z81" s="40"/>
      <c r="AA81" s="40"/>
      <c r="AB81" s="40"/>
      <c r="AC81" s="40"/>
      <c r="AD81" s="40"/>
      <c r="AE81" s="40"/>
    </row>
    <row r="82" spans="1:31" s="2" customFormat="1" ht="54.45" customHeight="1">
      <c r="A82" s="40"/>
      <c r="B82" s="41"/>
      <c r="C82" s="33" t="s">
        <v>36</v>
      </c>
      <c r="D82" s="42"/>
      <c r="E82" s="42"/>
      <c r="F82" s="28" t="str">
        <f>IF(E20="","",E20)</f>
        <v>Vyplň údaj</v>
      </c>
      <c r="G82" s="42"/>
      <c r="H82" s="42"/>
      <c r="I82" s="33" t="s">
        <v>42</v>
      </c>
      <c r="J82" s="38" t="str">
        <f>E26</f>
        <v>Ing.Horák Jiří, 602155923, horak@spravazeleznic.cz</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163</v>
      </c>
      <c r="D84" s="191" t="s">
        <v>65</v>
      </c>
      <c r="E84" s="191" t="s">
        <v>61</v>
      </c>
      <c r="F84" s="191" t="s">
        <v>62</v>
      </c>
      <c r="G84" s="191" t="s">
        <v>164</v>
      </c>
      <c r="H84" s="191" t="s">
        <v>165</v>
      </c>
      <c r="I84" s="191" t="s">
        <v>166</v>
      </c>
      <c r="J84" s="191" t="s">
        <v>157</v>
      </c>
      <c r="K84" s="192" t="s">
        <v>167</v>
      </c>
      <c r="L84" s="193"/>
      <c r="M84" s="95" t="s">
        <v>39</v>
      </c>
      <c r="N84" s="96" t="s">
        <v>50</v>
      </c>
      <c r="O84" s="96" t="s">
        <v>168</v>
      </c>
      <c r="P84" s="96" t="s">
        <v>169</v>
      </c>
      <c r="Q84" s="96" t="s">
        <v>170</v>
      </c>
      <c r="R84" s="96" t="s">
        <v>171</v>
      </c>
      <c r="S84" s="96" t="s">
        <v>172</v>
      </c>
      <c r="T84" s="97" t="s">
        <v>173</v>
      </c>
      <c r="U84" s="188"/>
      <c r="V84" s="188"/>
      <c r="W84" s="188"/>
      <c r="X84" s="188"/>
      <c r="Y84" s="188"/>
      <c r="Z84" s="188"/>
      <c r="AA84" s="188"/>
      <c r="AB84" s="188"/>
      <c r="AC84" s="188"/>
      <c r="AD84" s="188"/>
      <c r="AE84" s="188"/>
    </row>
    <row r="85" spans="1:63" s="2" customFormat="1" ht="22.8" customHeight="1">
      <c r="A85" s="40"/>
      <c r="B85" s="41"/>
      <c r="C85" s="102" t="s">
        <v>174</v>
      </c>
      <c r="D85" s="42"/>
      <c r="E85" s="42"/>
      <c r="F85" s="42"/>
      <c r="G85" s="42"/>
      <c r="H85" s="42"/>
      <c r="I85" s="42"/>
      <c r="J85" s="194">
        <f>BK85</f>
        <v>0</v>
      </c>
      <c r="K85" s="42"/>
      <c r="L85" s="46"/>
      <c r="M85" s="98"/>
      <c r="N85" s="195"/>
      <c r="O85" s="99"/>
      <c r="P85" s="196">
        <f>SUM(P86:P91)</f>
        <v>0</v>
      </c>
      <c r="Q85" s="99"/>
      <c r="R85" s="196">
        <f>SUM(R86:R91)</f>
        <v>9.08776</v>
      </c>
      <c r="S85" s="99"/>
      <c r="T85" s="197">
        <f>SUM(T86:T91)</f>
        <v>0</v>
      </c>
      <c r="U85" s="40"/>
      <c r="V85" s="40"/>
      <c r="W85" s="40"/>
      <c r="X85" s="40"/>
      <c r="Y85" s="40"/>
      <c r="Z85" s="40"/>
      <c r="AA85" s="40"/>
      <c r="AB85" s="40"/>
      <c r="AC85" s="40"/>
      <c r="AD85" s="40"/>
      <c r="AE85" s="40"/>
      <c r="AT85" s="18" t="s">
        <v>79</v>
      </c>
      <c r="AU85" s="18" t="s">
        <v>158</v>
      </c>
      <c r="BK85" s="198">
        <f>SUM(BK86:BK91)</f>
        <v>0</v>
      </c>
    </row>
    <row r="86" spans="1:65" s="2" customFormat="1" ht="16.5" customHeight="1">
      <c r="A86" s="40"/>
      <c r="B86" s="41"/>
      <c r="C86" s="266" t="s">
        <v>87</v>
      </c>
      <c r="D86" s="266" t="s">
        <v>320</v>
      </c>
      <c r="E86" s="267" t="s">
        <v>1431</v>
      </c>
      <c r="F86" s="268" t="s">
        <v>1432</v>
      </c>
      <c r="G86" s="269" t="s">
        <v>203</v>
      </c>
      <c r="H86" s="270">
        <v>110</v>
      </c>
      <c r="I86" s="271"/>
      <c r="J86" s="272">
        <f>ROUND(I86*H86,2)</f>
        <v>0</v>
      </c>
      <c r="K86" s="268" t="s">
        <v>39</v>
      </c>
      <c r="L86" s="273"/>
      <c r="M86" s="274" t="s">
        <v>39</v>
      </c>
      <c r="N86" s="275" t="s">
        <v>53</v>
      </c>
      <c r="O86" s="87"/>
      <c r="P86" s="224">
        <f>O86*H86</f>
        <v>0</v>
      </c>
      <c r="Q86" s="224">
        <v>0.04939</v>
      </c>
      <c r="R86" s="224">
        <f>Q86*H86</f>
        <v>5.4329</v>
      </c>
      <c r="S86" s="224">
        <v>0</v>
      </c>
      <c r="T86" s="225">
        <f>S86*H86</f>
        <v>0</v>
      </c>
      <c r="U86" s="40"/>
      <c r="V86" s="40"/>
      <c r="W86" s="40"/>
      <c r="X86" s="40"/>
      <c r="Y86" s="40"/>
      <c r="Z86" s="40"/>
      <c r="AA86" s="40"/>
      <c r="AB86" s="40"/>
      <c r="AC86" s="40"/>
      <c r="AD86" s="40"/>
      <c r="AE86" s="40"/>
      <c r="AR86" s="226" t="s">
        <v>238</v>
      </c>
      <c r="AT86" s="226" t="s">
        <v>320</v>
      </c>
      <c r="AU86" s="226" t="s">
        <v>80</v>
      </c>
      <c r="AY86" s="18" t="s">
        <v>177</v>
      </c>
      <c r="BE86" s="227">
        <f>IF(N86="základní",J86,0)</f>
        <v>0</v>
      </c>
      <c r="BF86" s="227">
        <f>IF(N86="snížená",J86,0)</f>
        <v>0</v>
      </c>
      <c r="BG86" s="227">
        <f>IF(N86="zákl. přenesená",J86,0)</f>
        <v>0</v>
      </c>
      <c r="BH86" s="227">
        <f>IF(N86="sníž. přenesená",J86,0)</f>
        <v>0</v>
      </c>
      <c r="BI86" s="227">
        <f>IF(N86="nulová",J86,0)</f>
        <v>0</v>
      </c>
      <c r="BJ86" s="18" t="s">
        <v>185</v>
      </c>
      <c r="BK86" s="227">
        <f>ROUND(I86*H86,2)</f>
        <v>0</v>
      </c>
      <c r="BL86" s="18" t="s">
        <v>185</v>
      </c>
      <c r="BM86" s="226" t="s">
        <v>1433</v>
      </c>
    </row>
    <row r="87" spans="1:47" s="2" customFormat="1" ht="12">
      <c r="A87" s="40"/>
      <c r="B87" s="41"/>
      <c r="C87" s="42"/>
      <c r="D87" s="228" t="s">
        <v>187</v>
      </c>
      <c r="E87" s="42"/>
      <c r="F87" s="229" t="s">
        <v>1432</v>
      </c>
      <c r="G87" s="42"/>
      <c r="H87" s="42"/>
      <c r="I87" s="230"/>
      <c r="J87" s="42"/>
      <c r="K87" s="42"/>
      <c r="L87" s="46"/>
      <c r="M87" s="231"/>
      <c r="N87" s="232"/>
      <c r="O87" s="87"/>
      <c r="P87" s="87"/>
      <c r="Q87" s="87"/>
      <c r="R87" s="87"/>
      <c r="S87" s="87"/>
      <c r="T87" s="88"/>
      <c r="U87" s="40"/>
      <c r="V87" s="40"/>
      <c r="W87" s="40"/>
      <c r="X87" s="40"/>
      <c r="Y87" s="40"/>
      <c r="Z87" s="40"/>
      <c r="AA87" s="40"/>
      <c r="AB87" s="40"/>
      <c r="AC87" s="40"/>
      <c r="AD87" s="40"/>
      <c r="AE87" s="40"/>
      <c r="AT87" s="18" t="s">
        <v>187</v>
      </c>
      <c r="AU87" s="18" t="s">
        <v>80</v>
      </c>
    </row>
    <row r="88" spans="1:47" s="2" customFormat="1" ht="12">
      <c r="A88" s="40"/>
      <c r="B88" s="41"/>
      <c r="C88" s="42"/>
      <c r="D88" s="228" t="s">
        <v>280</v>
      </c>
      <c r="E88" s="42"/>
      <c r="F88" s="233" t="s">
        <v>1434</v>
      </c>
      <c r="G88" s="42"/>
      <c r="H88" s="42"/>
      <c r="I88" s="230"/>
      <c r="J88" s="42"/>
      <c r="K88" s="42"/>
      <c r="L88" s="46"/>
      <c r="M88" s="231"/>
      <c r="N88" s="232"/>
      <c r="O88" s="87"/>
      <c r="P88" s="87"/>
      <c r="Q88" s="87"/>
      <c r="R88" s="87"/>
      <c r="S88" s="87"/>
      <c r="T88" s="88"/>
      <c r="U88" s="40"/>
      <c r="V88" s="40"/>
      <c r="W88" s="40"/>
      <c r="X88" s="40"/>
      <c r="Y88" s="40"/>
      <c r="Z88" s="40"/>
      <c r="AA88" s="40"/>
      <c r="AB88" s="40"/>
      <c r="AC88" s="40"/>
      <c r="AD88" s="40"/>
      <c r="AE88" s="40"/>
      <c r="AT88" s="18" t="s">
        <v>280</v>
      </c>
      <c r="AU88" s="18" t="s">
        <v>80</v>
      </c>
    </row>
    <row r="89" spans="1:65" s="2" customFormat="1" ht="16.5" customHeight="1">
      <c r="A89" s="40"/>
      <c r="B89" s="41"/>
      <c r="C89" s="266" t="s">
        <v>89</v>
      </c>
      <c r="D89" s="266" t="s">
        <v>320</v>
      </c>
      <c r="E89" s="267" t="s">
        <v>719</v>
      </c>
      <c r="F89" s="268" t="s">
        <v>1435</v>
      </c>
      <c r="G89" s="269" t="s">
        <v>203</v>
      </c>
      <c r="H89" s="270">
        <v>74</v>
      </c>
      <c r="I89" s="271"/>
      <c r="J89" s="272">
        <f>ROUND(I89*H89,2)</f>
        <v>0</v>
      </c>
      <c r="K89" s="268" t="s">
        <v>39</v>
      </c>
      <c r="L89" s="273"/>
      <c r="M89" s="274" t="s">
        <v>39</v>
      </c>
      <c r="N89" s="275" t="s">
        <v>53</v>
      </c>
      <c r="O89" s="87"/>
      <c r="P89" s="224">
        <f>O89*H89</f>
        <v>0</v>
      </c>
      <c r="Q89" s="224">
        <v>0.04939</v>
      </c>
      <c r="R89" s="224">
        <f>Q89*H89</f>
        <v>3.65486</v>
      </c>
      <c r="S89" s="224">
        <v>0</v>
      </c>
      <c r="T89" s="225">
        <f>S89*H89</f>
        <v>0</v>
      </c>
      <c r="U89" s="40"/>
      <c r="V89" s="40"/>
      <c r="W89" s="40"/>
      <c r="X89" s="40"/>
      <c r="Y89" s="40"/>
      <c r="Z89" s="40"/>
      <c r="AA89" s="40"/>
      <c r="AB89" s="40"/>
      <c r="AC89" s="40"/>
      <c r="AD89" s="40"/>
      <c r="AE89" s="40"/>
      <c r="AR89" s="226" t="s">
        <v>238</v>
      </c>
      <c r="AT89" s="226" t="s">
        <v>320</v>
      </c>
      <c r="AU89" s="226" t="s">
        <v>80</v>
      </c>
      <c r="AY89" s="18" t="s">
        <v>177</v>
      </c>
      <c r="BE89" s="227">
        <f>IF(N89="základní",J89,0)</f>
        <v>0</v>
      </c>
      <c r="BF89" s="227">
        <f>IF(N89="snížená",J89,0)</f>
        <v>0</v>
      </c>
      <c r="BG89" s="227">
        <f>IF(N89="zákl. přenesená",J89,0)</f>
        <v>0</v>
      </c>
      <c r="BH89" s="227">
        <f>IF(N89="sníž. přenesená",J89,0)</f>
        <v>0</v>
      </c>
      <c r="BI89" s="227">
        <f>IF(N89="nulová",J89,0)</f>
        <v>0</v>
      </c>
      <c r="BJ89" s="18" t="s">
        <v>185</v>
      </c>
      <c r="BK89" s="227">
        <f>ROUND(I89*H89,2)</f>
        <v>0</v>
      </c>
      <c r="BL89" s="18" t="s">
        <v>185</v>
      </c>
      <c r="BM89" s="226" t="s">
        <v>1436</v>
      </c>
    </row>
    <row r="90" spans="1:47" s="2" customFormat="1" ht="12">
      <c r="A90" s="40"/>
      <c r="B90" s="41"/>
      <c r="C90" s="42"/>
      <c r="D90" s="228" t="s">
        <v>187</v>
      </c>
      <c r="E90" s="42"/>
      <c r="F90" s="229" t="s">
        <v>1437</v>
      </c>
      <c r="G90" s="42"/>
      <c r="H90" s="42"/>
      <c r="I90" s="230"/>
      <c r="J90" s="42"/>
      <c r="K90" s="42"/>
      <c r="L90" s="46"/>
      <c r="M90" s="231"/>
      <c r="N90" s="232"/>
      <c r="O90" s="87"/>
      <c r="P90" s="87"/>
      <c r="Q90" s="87"/>
      <c r="R90" s="87"/>
      <c r="S90" s="87"/>
      <c r="T90" s="88"/>
      <c r="U90" s="40"/>
      <c r="V90" s="40"/>
      <c r="W90" s="40"/>
      <c r="X90" s="40"/>
      <c r="Y90" s="40"/>
      <c r="Z90" s="40"/>
      <c r="AA90" s="40"/>
      <c r="AB90" s="40"/>
      <c r="AC90" s="40"/>
      <c r="AD90" s="40"/>
      <c r="AE90" s="40"/>
      <c r="AT90" s="18" t="s">
        <v>187</v>
      </c>
      <c r="AU90" s="18" t="s">
        <v>80</v>
      </c>
    </row>
    <row r="91" spans="1:47" s="2" customFormat="1" ht="12">
      <c r="A91" s="40"/>
      <c r="B91" s="41"/>
      <c r="C91" s="42"/>
      <c r="D91" s="228" t="s">
        <v>280</v>
      </c>
      <c r="E91" s="42"/>
      <c r="F91" s="233" t="s">
        <v>1434</v>
      </c>
      <c r="G91" s="42"/>
      <c r="H91" s="42"/>
      <c r="I91" s="230"/>
      <c r="J91" s="42"/>
      <c r="K91" s="42"/>
      <c r="L91" s="46"/>
      <c r="M91" s="278"/>
      <c r="N91" s="279"/>
      <c r="O91" s="280"/>
      <c r="P91" s="280"/>
      <c r="Q91" s="280"/>
      <c r="R91" s="280"/>
      <c r="S91" s="280"/>
      <c r="T91" s="281"/>
      <c r="U91" s="40"/>
      <c r="V91" s="40"/>
      <c r="W91" s="40"/>
      <c r="X91" s="40"/>
      <c r="Y91" s="40"/>
      <c r="Z91" s="40"/>
      <c r="AA91" s="40"/>
      <c r="AB91" s="40"/>
      <c r="AC91" s="40"/>
      <c r="AD91" s="40"/>
      <c r="AE91" s="40"/>
      <c r="AT91" s="18" t="s">
        <v>280</v>
      </c>
      <c r="AU91" s="18" t="s">
        <v>80</v>
      </c>
    </row>
    <row r="92" spans="1:31" s="2" customFormat="1" ht="6.95" customHeight="1">
      <c r="A92" s="40"/>
      <c r="B92" s="62"/>
      <c r="C92" s="63"/>
      <c r="D92" s="63"/>
      <c r="E92" s="63"/>
      <c r="F92" s="63"/>
      <c r="G92" s="63"/>
      <c r="H92" s="63"/>
      <c r="I92" s="63"/>
      <c r="J92" s="63"/>
      <c r="K92" s="63"/>
      <c r="L92" s="46"/>
      <c r="M92" s="40"/>
      <c r="O92" s="40"/>
      <c r="P92" s="40"/>
      <c r="Q92" s="40"/>
      <c r="R92" s="40"/>
      <c r="S92" s="40"/>
      <c r="T92" s="40"/>
      <c r="U92" s="40"/>
      <c r="V92" s="40"/>
      <c r="W92" s="40"/>
      <c r="X92" s="40"/>
      <c r="Y92" s="40"/>
      <c r="Z92" s="40"/>
      <c r="AA92" s="40"/>
      <c r="AB92" s="40"/>
      <c r="AC92" s="40"/>
      <c r="AD92" s="40"/>
      <c r="AE92" s="40"/>
    </row>
  </sheetData>
  <sheetProtection password="CDD6" sheet="1" objects="1" scenarios="1" formatColumns="0" formatRows="0" autoFilter="0"/>
  <autoFilter ref="C84:K91"/>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139</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1425</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1438</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ROUND((SUM(BE85:BE95)),2)</f>
        <v>0</v>
      </c>
      <c r="G35" s="40"/>
      <c r="H35" s="40"/>
      <c r="I35" s="160">
        <v>0.21</v>
      </c>
      <c r="J35" s="159">
        <f>ROUND(((SUM(BE85:BE95))*I35),2)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ROUND((SUM(BF85:BF95)),2)</f>
        <v>0</v>
      </c>
      <c r="G36" s="40"/>
      <c r="H36" s="40"/>
      <c r="I36" s="160">
        <v>0.15</v>
      </c>
      <c r="J36" s="159">
        <f>ROUND(((SUM(BF85:BF95))*I36),2)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ROUND((SUM(BG85:BG95)),2)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ROUND((SUM(BH85:BH95)),2)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ROUND((SUM(BI85:BI95)),2)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1425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 xml:space="preserve">Č22 - NEOCEŇOVAT!  - 5. SK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J85</f>
        <v>0</v>
      </c>
      <c r="K63" s="42"/>
      <c r="L63" s="147"/>
      <c r="S63" s="40"/>
      <c r="T63" s="40"/>
      <c r="U63" s="40"/>
      <c r="V63" s="40"/>
      <c r="W63" s="40"/>
      <c r="X63" s="40"/>
      <c r="Y63" s="40"/>
      <c r="Z63" s="40"/>
      <c r="AA63" s="40"/>
      <c r="AB63" s="40"/>
      <c r="AC63" s="40"/>
      <c r="AD63" s="40"/>
      <c r="AE63" s="40"/>
      <c r="AU63" s="18" t="s">
        <v>158</v>
      </c>
    </row>
    <row r="64" spans="1:31" s="2" customFormat="1" ht="21.8" customHeight="1" hidden="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hidden="1">
      <c r="A65" s="40"/>
      <c r="B65" s="62"/>
      <c r="C65" s="63"/>
      <c r="D65" s="63"/>
      <c r="E65" s="63"/>
      <c r="F65" s="63"/>
      <c r="G65" s="63"/>
      <c r="H65" s="63"/>
      <c r="I65" s="63"/>
      <c r="J65" s="63"/>
      <c r="K65" s="63"/>
      <c r="L65" s="147"/>
      <c r="S65" s="40"/>
      <c r="T65" s="40"/>
      <c r="U65" s="40"/>
      <c r="V65" s="40"/>
      <c r="W65" s="40"/>
      <c r="X65" s="40"/>
      <c r="Y65" s="40"/>
      <c r="Z65" s="40"/>
      <c r="AA65" s="40"/>
      <c r="AB65" s="40"/>
      <c r="AC65" s="40"/>
      <c r="AD65" s="40"/>
      <c r="AE65" s="40"/>
    </row>
    <row r="66" ht="12" hidden="1"/>
    <row r="67" ht="12" hidden="1"/>
    <row r="68" ht="12" hidden="1"/>
    <row r="69" spans="1:31" s="2" customFormat="1" ht="6.95" customHeight="1">
      <c r="A69" s="40"/>
      <c r="B69" s="64"/>
      <c r="C69" s="65"/>
      <c r="D69" s="65"/>
      <c r="E69" s="65"/>
      <c r="F69" s="65"/>
      <c r="G69" s="65"/>
      <c r="H69" s="65"/>
      <c r="I69" s="65"/>
      <c r="J69" s="65"/>
      <c r="K69" s="65"/>
      <c r="L69" s="147"/>
      <c r="S69" s="40"/>
      <c r="T69" s="40"/>
      <c r="U69" s="40"/>
      <c r="V69" s="40"/>
      <c r="W69" s="40"/>
      <c r="X69" s="40"/>
      <c r="Y69" s="40"/>
      <c r="Z69" s="40"/>
      <c r="AA69" s="40"/>
      <c r="AB69" s="40"/>
      <c r="AC69" s="40"/>
      <c r="AD69" s="40"/>
      <c r="AE69" s="40"/>
    </row>
    <row r="70" spans="1:31" s="2" customFormat="1" ht="24.95" customHeight="1">
      <c r="A70" s="40"/>
      <c r="B70" s="41"/>
      <c r="C70" s="24" t="s">
        <v>162</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26.25" customHeight="1">
      <c r="A73" s="40"/>
      <c r="B73" s="41"/>
      <c r="C73" s="42"/>
      <c r="D73" s="42"/>
      <c r="E73" s="172" t="str">
        <f>E7</f>
        <v>Oprava staničních kolejí v žst. Řehlovice - změna č.1 po prohlídce staveniště</v>
      </c>
      <c r="F73" s="33"/>
      <c r="G73" s="33"/>
      <c r="H73" s="33"/>
      <c r="I73" s="42"/>
      <c r="J73" s="42"/>
      <c r="K73" s="42"/>
      <c r="L73" s="147"/>
      <c r="S73" s="40"/>
      <c r="T73" s="40"/>
      <c r="U73" s="40"/>
      <c r="V73" s="40"/>
      <c r="W73" s="40"/>
      <c r="X73" s="40"/>
      <c r="Y73" s="40"/>
      <c r="Z73" s="40"/>
      <c r="AA73" s="40"/>
      <c r="AB73" s="40"/>
      <c r="AC73" s="40"/>
      <c r="AD73" s="40"/>
      <c r="AE73" s="40"/>
    </row>
    <row r="74" spans="2:12" s="1" customFormat="1" ht="12" customHeight="1">
      <c r="B74" s="22"/>
      <c r="C74" s="33" t="s">
        <v>150</v>
      </c>
      <c r="D74" s="23"/>
      <c r="E74" s="23"/>
      <c r="F74" s="23"/>
      <c r="G74" s="23"/>
      <c r="H74" s="23"/>
      <c r="I74" s="23"/>
      <c r="J74" s="23"/>
      <c r="K74" s="23"/>
      <c r="L74" s="21"/>
    </row>
    <row r="75" spans="1:31" s="2" customFormat="1" ht="16.5" customHeight="1">
      <c r="A75" s="40"/>
      <c r="B75" s="41"/>
      <c r="C75" s="42"/>
      <c r="D75" s="42"/>
      <c r="E75" s="172" t="s">
        <v>1425</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152</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2" t="str">
        <f>E11</f>
        <v xml:space="preserve">Č22 - NEOCEŇOVAT!  - 5. SK</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F14</f>
        <v>žst. Řehlovice</v>
      </c>
      <c r="G79" s="42"/>
      <c r="H79" s="42"/>
      <c r="I79" s="33" t="s">
        <v>24</v>
      </c>
      <c r="J79" s="75" t="str">
        <f>IF(J14="","",J14)</f>
        <v>24. 1. 2023</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3" t="s">
        <v>30</v>
      </c>
      <c r="D81" s="42"/>
      <c r="E81" s="42"/>
      <c r="F81" s="28" t="str">
        <f>E17</f>
        <v>SŽ s.o., OŘ UNL, ST Most</v>
      </c>
      <c r="G81" s="42"/>
      <c r="H81" s="42"/>
      <c r="I81" s="33" t="s">
        <v>38</v>
      </c>
      <c r="J81" s="38" t="str">
        <f>E23</f>
        <v xml:space="preserve"> </v>
      </c>
      <c r="K81" s="42"/>
      <c r="L81" s="147"/>
      <c r="S81" s="40"/>
      <c r="T81" s="40"/>
      <c r="U81" s="40"/>
      <c r="V81" s="40"/>
      <c r="W81" s="40"/>
      <c r="X81" s="40"/>
      <c r="Y81" s="40"/>
      <c r="Z81" s="40"/>
      <c r="AA81" s="40"/>
      <c r="AB81" s="40"/>
      <c r="AC81" s="40"/>
      <c r="AD81" s="40"/>
      <c r="AE81" s="40"/>
    </row>
    <row r="82" spans="1:31" s="2" customFormat="1" ht="54.45" customHeight="1">
      <c r="A82" s="40"/>
      <c r="B82" s="41"/>
      <c r="C82" s="33" t="s">
        <v>36</v>
      </c>
      <c r="D82" s="42"/>
      <c r="E82" s="42"/>
      <c r="F82" s="28" t="str">
        <f>IF(E20="","",E20)</f>
        <v>Vyplň údaj</v>
      </c>
      <c r="G82" s="42"/>
      <c r="H82" s="42"/>
      <c r="I82" s="33" t="s">
        <v>42</v>
      </c>
      <c r="J82" s="38" t="str">
        <f>E26</f>
        <v>Ing.Horák Jiří, 602155923, horak@spravazeleznic.cz</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163</v>
      </c>
      <c r="D84" s="191" t="s">
        <v>65</v>
      </c>
      <c r="E84" s="191" t="s">
        <v>61</v>
      </c>
      <c r="F84" s="191" t="s">
        <v>62</v>
      </c>
      <c r="G84" s="191" t="s">
        <v>164</v>
      </c>
      <c r="H84" s="191" t="s">
        <v>165</v>
      </c>
      <c r="I84" s="191" t="s">
        <v>166</v>
      </c>
      <c r="J84" s="191" t="s">
        <v>157</v>
      </c>
      <c r="K84" s="192" t="s">
        <v>167</v>
      </c>
      <c r="L84" s="193"/>
      <c r="M84" s="95" t="s">
        <v>39</v>
      </c>
      <c r="N84" s="96" t="s">
        <v>50</v>
      </c>
      <c r="O84" s="96" t="s">
        <v>168</v>
      </c>
      <c r="P84" s="96" t="s">
        <v>169</v>
      </c>
      <c r="Q84" s="96" t="s">
        <v>170</v>
      </c>
      <c r="R84" s="96" t="s">
        <v>171</v>
      </c>
      <c r="S84" s="96" t="s">
        <v>172</v>
      </c>
      <c r="T84" s="97" t="s">
        <v>173</v>
      </c>
      <c r="U84" s="188"/>
      <c r="V84" s="188"/>
      <c r="W84" s="188"/>
      <c r="X84" s="188"/>
      <c r="Y84" s="188"/>
      <c r="Z84" s="188"/>
      <c r="AA84" s="188"/>
      <c r="AB84" s="188"/>
      <c r="AC84" s="188"/>
      <c r="AD84" s="188"/>
      <c r="AE84" s="188"/>
    </row>
    <row r="85" spans="1:63" s="2" customFormat="1" ht="22.8" customHeight="1">
      <c r="A85" s="40"/>
      <c r="B85" s="41"/>
      <c r="C85" s="102" t="s">
        <v>174</v>
      </c>
      <c r="D85" s="42"/>
      <c r="E85" s="42"/>
      <c r="F85" s="42"/>
      <c r="G85" s="42"/>
      <c r="H85" s="42"/>
      <c r="I85" s="42"/>
      <c r="J85" s="194">
        <f>BK85</f>
        <v>0</v>
      </c>
      <c r="K85" s="42"/>
      <c r="L85" s="46"/>
      <c r="M85" s="98"/>
      <c r="N85" s="195"/>
      <c r="O85" s="99"/>
      <c r="P85" s="196">
        <f>SUM(P86:P95)</f>
        <v>0</v>
      </c>
      <c r="Q85" s="99"/>
      <c r="R85" s="196">
        <f>SUM(R86:R95)</f>
        <v>0</v>
      </c>
      <c r="S85" s="99"/>
      <c r="T85" s="197">
        <f>SUM(T86:T95)</f>
        <v>0</v>
      </c>
      <c r="U85" s="40"/>
      <c r="V85" s="40"/>
      <c r="W85" s="40"/>
      <c r="X85" s="40"/>
      <c r="Y85" s="40"/>
      <c r="Z85" s="40"/>
      <c r="AA85" s="40"/>
      <c r="AB85" s="40"/>
      <c r="AC85" s="40"/>
      <c r="AD85" s="40"/>
      <c r="AE85" s="40"/>
      <c r="AT85" s="18" t="s">
        <v>79</v>
      </c>
      <c r="AU85" s="18" t="s">
        <v>158</v>
      </c>
      <c r="BK85" s="198">
        <f>SUM(BK86:BK95)</f>
        <v>0</v>
      </c>
    </row>
    <row r="86" spans="1:65" s="2" customFormat="1" ht="16.5" customHeight="1">
      <c r="A86" s="40"/>
      <c r="B86" s="41"/>
      <c r="C86" s="266" t="s">
        <v>87</v>
      </c>
      <c r="D86" s="266" t="s">
        <v>320</v>
      </c>
      <c r="E86" s="267" t="s">
        <v>980</v>
      </c>
      <c r="F86" s="268" t="s">
        <v>1439</v>
      </c>
      <c r="G86" s="269" t="s">
        <v>270</v>
      </c>
      <c r="H86" s="270">
        <v>877</v>
      </c>
      <c r="I86" s="271"/>
      <c r="J86" s="272">
        <f>ROUND(I86*H86,2)</f>
        <v>0</v>
      </c>
      <c r="K86" s="268" t="s">
        <v>1428</v>
      </c>
      <c r="L86" s="273"/>
      <c r="M86" s="274" t="s">
        <v>39</v>
      </c>
      <c r="N86" s="275" t="s">
        <v>53</v>
      </c>
      <c r="O86" s="87"/>
      <c r="P86" s="224">
        <f>O86*H86</f>
        <v>0</v>
      </c>
      <c r="Q86" s="224">
        <v>0</v>
      </c>
      <c r="R86" s="224">
        <f>Q86*H86</f>
        <v>0</v>
      </c>
      <c r="S86" s="224">
        <v>0</v>
      </c>
      <c r="T86" s="225">
        <f>S86*H86</f>
        <v>0</v>
      </c>
      <c r="U86" s="40"/>
      <c r="V86" s="40"/>
      <c r="W86" s="40"/>
      <c r="X86" s="40"/>
      <c r="Y86" s="40"/>
      <c r="Z86" s="40"/>
      <c r="AA86" s="40"/>
      <c r="AB86" s="40"/>
      <c r="AC86" s="40"/>
      <c r="AD86" s="40"/>
      <c r="AE86" s="40"/>
      <c r="AR86" s="226" t="s">
        <v>238</v>
      </c>
      <c r="AT86" s="226" t="s">
        <v>320</v>
      </c>
      <c r="AU86" s="226" t="s">
        <v>80</v>
      </c>
      <c r="AY86" s="18" t="s">
        <v>177</v>
      </c>
      <c r="BE86" s="227">
        <f>IF(N86="základní",J86,0)</f>
        <v>0</v>
      </c>
      <c r="BF86" s="227">
        <f>IF(N86="snížená",J86,0)</f>
        <v>0</v>
      </c>
      <c r="BG86" s="227">
        <f>IF(N86="zákl. přenesená",J86,0)</f>
        <v>0</v>
      </c>
      <c r="BH86" s="227">
        <f>IF(N86="sníž. přenesená",J86,0)</f>
        <v>0</v>
      </c>
      <c r="BI86" s="227">
        <f>IF(N86="nulová",J86,0)</f>
        <v>0</v>
      </c>
      <c r="BJ86" s="18" t="s">
        <v>185</v>
      </c>
      <c r="BK86" s="227">
        <f>ROUND(I86*H86,2)</f>
        <v>0</v>
      </c>
      <c r="BL86" s="18" t="s">
        <v>185</v>
      </c>
      <c r="BM86" s="226" t="s">
        <v>1440</v>
      </c>
    </row>
    <row r="87" spans="1:47" s="2" customFormat="1" ht="12">
      <c r="A87" s="40"/>
      <c r="B87" s="41"/>
      <c r="C87" s="42"/>
      <c r="D87" s="228" t="s">
        <v>187</v>
      </c>
      <c r="E87" s="42"/>
      <c r="F87" s="229" t="s">
        <v>1439</v>
      </c>
      <c r="G87" s="42"/>
      <c r="H87" s="42"/>
      <c r="I87" s="230"/>
      <c r="J87" s="42"/>
      <c r="K87" s="42"/>
      <c r="L87" s="46"/>
      <c r="M87" s="231"/>
      <c r="N87" s="232"/>
      <c r="O87" s="87"/>
      <c r="P87" s="87"/>
      <c r="Q87" s="87"/>
      <c r="R87" s="87"/>
      <c r="S87" s="87"/>
      <c r="T87" s="88"/>
      <c r="U87" s="40"/>
      <c r="V87" s="40"/>
      <c r="W87" s="40"/>
      <c r="X87" s="40"/>
      <c r="Y87" s="40"/>
      <c r="Z87" s="40"/>
      <c r="AA87" s="40"/>
      <c r="AB87" s="40"/>
      <c r="AC87" s="40"/>
      <c r="AD87" s="40"/>
      <c r="AE87" s="40"/>
      <c r="AT87" s="18" t="s">
        <v>187</v>
      </c>
      <c r="AU87" s="18" t="s">
        <v>80</v>
      </c>
    </row>
    <row r="88" spans="1:51" s="14" customFormat="1" ht="12">
      <c r="A88" s="14"/>
      <c r="B88" s="244"/>
      <c r="C88" s="245"/>
      <c r="D88" s="228" t="s">
        <v>191</v>
      </c>
      <c r="E88" s="246" t="s">
        <v>39</v>
      </c>
      <c r="F88" s="247" t="s">
        <v>983</v>
      </c>
      <c r="G88" s="245"/>
      <c r="H88" s="248">
        <v>877</v>
      </c>
      <c r="I88" s="249"/>
      <c r="J88" s="245"/>
      <c r="K88" s="245"/>
      <c r="L88" s="250"/>
      <c r="M88" s="251"/>
      <c r="N88" s="252"/>
      <c r="O88" s="252"/>
      <c r="P88" s="252"/>
      <c r="Q88" s="252"/>
      <c r="R88" s="252"/>
      <c r="S88" s="252"/>
      <c r="T88" s="253"/>
      <c r="U88" s="14"/>
      <c r="V88" s="14"/>
      <c r="W88" s="14"/>
      <c r="X88" s="14"/>
      <c r="Y88" s="14"/>
      <c r="Z88" s="14"/>
      <c r="AA88" s="14"/>
      <c r="AB88" s="14"/>
      <c r="AC88" s="14"/>
      <c r="AD88" s="14"/>
      <c r="AE88" s="14"/>
      <c r="AT88" s="254" t="s">
        <v>191</v>
      </c>
      <c r="AU88" s="254" t="s">
        <v>80</v>
      </c>
      <c r="AV88" s="14" t="s">
        <v>89</v>
      </c>
      <c r="AW88" s="14" t="s">
        <v>41</v>
      </c>
      <c r="AX88" s="14" t="s">
        <v>80</v>
      </c>
      <c r="AY88" s="254" t="s">
        <v>177</v>
      </c>
    </row>
    <row r="89" spans="1:51" s="15" customFormat="1" ht="12">
      <c r="A89" s="15"/>
      <c r="B89" s="255"/>
      <c r="C89" s="256"/>
      <c r="D89" s="228" t="s">
        <v>191</v>
      </c>
      <c r="E89" s="257" t="s">
        <v>39</v>
      </c>
      <c r="F89" s="258" t="s">
        <v>194</v>
      </c>
      <c r="G89" s="256"/>
      <c r="H89" s="259">
        <v>877</v>
      </c>
      <c r="I89" s="260"/>
      <c r="J89" s="256"/>
      <c r="K89" s="256"/>
      <c r="L89" s="261"/>
      <c r="M89" s="262"/>
      <c r="N89" s="263"/>
      <c r="O89" s="263"/>
      <c r="P89" s="263"/>
      <c r="Q89" s="263"/>
      <c r="R89" s="263"/>
      <c r="S89" s="263"/>
      <c r="T89" s="264"/>
      <c r="U89" s="15"/>
      <c r="V89" s="15"/>
      <c r="W89" s="15"/>
      <c r="X89" s="15"/>
      <c r="Y89" s="15"/>
      <c r="Z89" s="15"/>
      <c r="AA89" s="15"/>
      <c r="AB89" s="15"/>
      <c r="AC89" s="15"/>
      <c r="AD89" s="15"/>
      <c r="AE89" s="15"/>
      <c r="AT89" s="265" t="s">
        <v>191</v>
      </c>
      <c r="AU89" s="265" t="s">
        <v>80</v>
      </c>
      <c r="AV89" s="15" t="s">
        <v>185</v>
      </c>
      <c r="AW89" s="15" t="s">
        <v>41</v>
      </c>
      <c r="AX89" s="15" t="s">
        <v>87</v>
      </c>
      <c r="AY89" s="265" t="s">
        <v>177</v>
      </c>
    </row>
    <row r="90" spans="1:65" s="2" customFormat="1" ht="16.5" customHeight="1">
      <c r="A90" s="40"/>
      <c r="B90" s="41"/>
      <c r="C90" s="266" t="s">
        <v>89</v>
      </c>
      <c r="D90" s="266" t="s">
        <v>320</v>
      </c>
      <c r="E90" s="267" t="s">
        <v>977</v>
      </c>
      <c r="F90" s="268" t="s">
        <v>1441</v>
      </c>
      <c r="G90" s="269" t="s">
        <v>203</v>
      </c>
      <c r="H90" s="270">
        <v>1200</v>
      </c>
      <c r="I90" s="271"/>
      <c r="J90" s="272">
        <f>ROUND(I90*H90,2)</f>
        <v>0</v>
      </c>
      <c r="K90" s="268" t="s">
        <v>1428</v>
      </c>
      <c r="L90" s="273"/>
      <c r="M90" s="274" t="s">
        <v>39</v>
      </c>
      <c r="N90" s="275" t="s">
        <v>53</v>
      </c>
      <c r="O90" s="87"/>
      <c r="P90" s="224">
        <f>O90*H90</f>
        <v>0</v>
      </c>
      <c r="Q90" s="224">
        <v>0</v>
      </c>
      <c r="R90" s="224">
        <f>Q90*H90</f>
        <v>0</v>
      </c>
      <c r="S90" s="224">
        <v>0</v>
      </c>
      <c r="T90" s="225">
        <f>S90*H90</f>
        <v>0</v>
      </c>
      <c r="U90" s="40"/>
      <c r="V90" s="40"/>
      <c r="W90" s="40"/>
      <c r="X90" s="40"/>
      <c r="Y90" s="40"/>
      <c r="Z90" s="40"/>
      <c r="AA90" s="40"/>
      <c r="AB90" s="40"/>
      <c r="AC90" s="40"/>
      <c r="AD90" s="40"/>
      <c r="AE90" s="40"/>
      <c r="AR90" s="226" t="s">
        <v>238</v>
      </c>
      <c r="AT90" s="226" t="s">
        <v>320</v>
      </c>
      <c r="AU90" s="226" t="s">
        <v>80</v>
      </c>
      <c r="AY90" s="18" t="s">
        <v>177</v>
      </c>
      <c r="BE90" s="227">
        <f>IF(N90="základní",J90,0)</f>
        <v>0</v>
      </c>
      <c r="BF90" s="227">
        <f>IF(N90="snížená",J90,0)</f>
        <v>0</v>
      </c>
      <c r="BG90" s="227">
        <f>IF(N90="zákl. přenesená",J90,0)</f>
        <v>0</v>
      </c>
      <c r="BH90" s="227">
        <f>IF(N90="sníž. přenesená",J90,0)</f>
        <v>0</v>
      </c>
      <c r="BI90" s="227">
        <f>IF(N90="nulová",J90,0)</f>
        <v>0</v>
      </c>
      <c r="BJ90" s="18" t="s">
        <v>185</v>
      </c>
      <c r="BK90" s="227">
        <f>ROUND(I90*H90,2)</f>
        <v>0</v>
      </c>
      <c r="BL90" s="18" t="s">
        <v>185</v>
      </c>
      <c r="BM90" s="226" t="s">
        <v>1442</v>
      </c>
    </row>
    <row r="91" spans="1:47" s="2" customFormat="1" ht="12">
      <c r="A91" s="40"/>
      <c r="B91" s="41"/>
      <c r="C91" s="42"/>
      <c r="D91" s="228" t="s">
        <v>187</v>
      </c>
      <c r="E91" s="42"/>
      <c r="F91" s="229" t="s">
        <v>1441</v>
      </c>
      <c r="G91" s="42"/>
      <c r="H91" s="42"/>
      <c r="I91" s="230"/>
      <c r="J91" s="42"/>
      <c r="K91" s="42"/>
      <c r="L91" s="46"/>
      <c r="M91" s="231"/>
      <c r="N91" s="232"/>
      <c r="O91" s="87"/>
      <c r="P91" s="87"/>
      <c r="Q91" s="87"/>
      <c r="R91" s="87"/>
      <c r="S91" s="87"/>
      <c r="T91" s="88"/>
      <c r="U91" s="40"/>
      <c r="V91" s="40"/>
      <c r="W91" s="40"/>
      <c r="X91" s="40"/>
      <c r="Y91" s="40"/>
      <c r="Z91" s="40"/>
      <c r="AA91" s="40"/>
      <c r="AB91" s="40"/>
      <c r="AC91" s="40"/>
      <c r="AD91" s="40"/>
      <c r="AE91" s="40"/>
      <c r="AT91" s="18" t="s">
        <v>187</v>
      </c>
      <c r="AU91" s="18" t="s">
        <v>80</v>
      </c>
    </row>
    <row r="92" spans="1:65" s="2" customFormat="1" ht="24.15" customHeight="1">
      <c r="A92" s="40"/>
      <c r="B92" s="41"/>
      <c r="C92" s="266" t="s">
        <v>200</v>
      </c>
      <c r="D92" s="266" t="s">
        <v>320</v>
      </c>
      <c r="E92" s="267" t="s">
        <v>984</v>
      </c>
      <c r="F92" s="268" t="s">
        <v>1443</v>
      </c>
      <c r="G92" s="269" t="s">
        <v>270</v>
      </c>
      <c r="H92" s="270">
        <v>4040</v>
      </c>
      <c r="I92" s="271"/>
      <c r="J92" s="272">
        <f>ROUND(I92*H92,2)</f>
        <v>0</v>
      </c>
      <c r="K92" s="268" t="s">
        <v>1428</v>
      </c>
      <c r="L92" s="273"/>
      <c r="M92" s="274" t="s">
        <v>39</v>
      </c>
      <c r="N92" s="275" t="s">
        <v>53</v>
      </c>
      <c r="O92" s="87"/>
      <c r="P92" s="224">
        <f>O92*H92</f>
        <v>0</v>
      </c>
      <c r="Q92" s="224">
        <v>0</v>
      </c>
      <c r="R92" s="224">
        <f>Q92*H92</f>
        <v>0</v>
      </c>
      <c r="S92" s="224">
        <v>0</v>
      </c>
      <c r="T92" s="225">
        <f>S92*H92</f>
        <v>0</v>
      </c>
      <c r="U92" s="40"/>
      <c r="V92" s="40"/>
      <c r="W92" s="40"/>
      <c r="X92" s="40"/>
      <c r="Y92" s="40"/>
      <c r="Z92" s="40"/>
      <c r="AA92" s="40"/>
      <c r="AB92" s="40"/>
      <c r="AC92" s="40"/>
      <c r="AD92" s="40"/>
      <c r="AE92" s="40"/>
      <c r="AR92" s="226" t="s">
        <v>238</v>
      </c>
      <c r="AT92" s="226" t="s">
        <v>320</v>
      </c>
      <c r="AU92" s="226" t="s">
        <v>80</v>
      </c>
      <c r="AY92" s="18" t="s">
        <v>177</v>
      </c>
      <c r="BE92" s="227">
        <f>IF(N92="základní",J92,0)</f>
        <v>0</v>
      </c>
      <c r="BF92" s="227">
        <f>IF(N92="snížená",J92,0)</f>
        <v>0</v>
      </c>
      <c r="BG92" s="227">
        <f>IF(N92="zákl. přenesená",J92,0)</f>
        <v>0</v>
      </c>
      <c r="BH92" s="227">
        <f>IF(N92="sníž. přenesená",J92,0)</f>
        <v>0</v>
      </c>
      <c r="BI92" s="227">
        <f>IF(N92="nulová",J92,0)</f>
        <v>0</v>
      </c>
      <c r="BJ92" s="18" t="s">
        <v>185</v>
      </c>
      <c r="BK92" s="227">
        <f>ROUND(I92*H92,2)</f>
        <v>0</v>
      </c>
      <c r="BL92" s="18" t="s">
        <v>185</v>
      </c>
      <c r="BM92" s="226" t="s">
        <v>1444</v>
      </c>
    </row>
    <row r="93" spans="1:47" s="2" customFormat="1" ht="12">
      <c r="A93" s="40"/>
      <c r="B93" s="41"/>
      <c r="C93" s="42"/>
      <c r="D93" s="228" t="s">
        <v>187</v>
      </c>
      <c r="E93" s="42"/>
      <c r="F93" s="229" t="s">
        <v>1443</v>
      </c>
      <c r="G93" s="42"/>
      <c r="H93" s="42"/>
      <c r="I93" s="230"/>
      <c r="J93" s="42"/>
      <c r="K93" s="42"/>
      <c r="L93" s="46"/>
      <c r="M93" s="231"/>
      <c r="N93" s="232"/>
      <c r="O93" s="87"/>
      <c r="P93" s="87"/>
      <c r="Q93" s="87"/>
      <c r="R93" s="87"/>
      <c r="S93" s="87"/>
      <c r="T93" s="88"/>
      <c r="U93" s="40"/>
      <c r="V93" s="40"/>
      <c r="W93" s="40"/>
      <c r="X93" s="40"/>
      <c r="Y93" s="40"/>
      <c r="Z93" s="40"/>
      <c r="AA93" s="40"/>
      <c r="AB93" s="40"/>
      <c r="AC93" s="40"/>
      <c r="AD93" s="40"/>
      <c r="AE93" s="40"/>
      <c r="AT93" s="18" t="s">
        <v>187</v>
      </c>
      <c r="AU93" s="18" t="s">
        <v>80</v>
      </c>
    </row>
    <row r="94" spans="1:51" s="14" customFormat="1" ht="12">
      <c r="A94" s="14"/>
      <c r="B94" s="244"/>
      <c r="C94" s="245"/>
      <c r="D94" s="228" t="s">
        <v>191</v>
      </c>
      <c r="E94" s="246" t="s">
        <v>39</v>
      </c>
      <c r="F94" s="247" t="s">
        <v>987</v>
      </c>
      <c r="G94" s="245"/>
      <c r="H94" s="248">
        <v>4040</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191</v>
      </c>
      <c r="AU94" s="254" t="s">
        <v>80</v>
      </c>
      <c r="AV94" s="14" t="s">
        <v>89</v>
      </c>
      <c r="AW94" s="14" t="s">
        <v>41</v>
      </c>
      <c r="AX94" s="14" t="s">
        <v>80</v>
      </c>
      <c r="AY94" s="254" t="s">
        <v>177</v>
      </c>
    </row>
    <row r="95" spans="1:51" s="15" customFormat="1" ht="12">
      <c r="A95" s="15"/>
      <c r="B95" s="255"/>
      <c r="C95" s="256"/>
      <c r="D95" s="228" t="s">
        <v>191</v>
      </c>
      <c r="E95" s="257" t="s">
        <v>39</v>
      </c>
      <c r="F95" s="258" t="s">
        <v>194</v>
      </c>
      <c r="G95" s="256"/>
      <c r="H95" s="259">
        <v>4040</v>
      </c>
      <c r="I95" s="260"/>
      <c r="J95" s="256"/>
      <c r="K95" s="256"/>
      <c r="L95" s="261"/>
      <c r="M95" s="298"/>
      <c r="N95" s="299"/>
      <c r="O95" s="299"/>
      <c r="P95" s="299"/>
      <c r="Q95" s="299"/>
      <c r="R95" s="299"/>
      <c r="S95" s="299"/>
      <c r="T95" s="300"/>
      <c r="U95" s="15"/>
      <c r="V95" s="15"/>
      <c r="W95" s="15"/>
      <c r="X95" s="15"/>
      <c r="Y95" s="15"/>
      <c r="Z95" s="15"/>
      <c r="AA95" s="15"/>
      <c r="AB95" s="15"/>
      <c r="AC95" s="15"/>
      <c r="AD95" s="15"/>
      <c r="AE95" s="15"/>
      <c r="AT95" s="265" t="s">
        <v>191</v>
      </c>
      <c r="AU95" s="265" t="s">
        <v>80</v>
      </c>
      <c r="AV95" s="15" t="s">
        <v>185</v>
      </c>
      <c r="AW95" s="15" t="s">
        <v>41</v>
      </c>
      <c r="AX95" s="15" t="s">
        <v>87</v>
      </c>
      <c r="AY95" s="265" t="s">
        <v>177</v>
      </c>
    </row>
    <row r="96" spans="1:31" s="2" customFormat="1" ht="6.95" customHeight="1">
      <c r="A96" s="40"/>
      <c r="B96" s="62"/>
      <c r="C96" s="63"/>
      <c r="D96" s="63"/>
      <c r="E96" s="63"/>
      <c r="F96" s="63"/>
      <c r="G96" s="63"/>
      <c r="H96" s="63"/>
      <c r="I96" s="63"/>
      <c r="J96" s="63"/>
      <c r="K96" s="63"/>
      <c r="L96" s="46"/>
      <c r="M96" s="40"/>
      <c r="O96" s="40"/>
      <c r="P96" s="40"/>
      <c r="Q96" s="40"/>
      <c r="R96" s="40"/>
      <c r="S96" s="40"/>
      <c r="T96" s="40"/>
      <c r="U96" s="40"/>
      <c r="V96" s="40"/>
      <c r="W96" s="40"/>
      <c r="X96" s="40"/>
      <c r="Y96" s="40"/>
      <c r="Z96" s="40"/>
      <c r="AA96" s="40"/>
      <c r="AB96" s="40"/>
      <c r="AC96" s="40"/>
      <c r="AD96" s="40"/>
      <c r="AE96" s="40"/>
    </row>
  </sheetData>
  <sheetProtection password="CDD6" sheet="1" objects="1" scenarios="1" formatColumns="0" formatRows="0" autoFilter="0"/>
  <autoFilter ref="C84:K95"/>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142</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1425</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1445</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ROUND((SUM(BE85:BE93)),2)</f>
        <v>0</v>
      </c>
      <c r="G35" s="40"/>
      <c r="H35" s="40"/>
      <c r="I35" s="160">
        <v>0.21</v>
      </c>
      <c r="J35" s="159">
        <f>ROUND(((SUM(BE85:BE93))*I35),2)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ROUND((SUM(BF85:BF93)),2)</f>
        <v>0</v>
      </c>
      <c r="G36" s="40"/>
      <c r="H36" s="40"/>
      <c r="I36" s="160">
        <v>0.15</v>
      </c>
      <c r="J36" s="159">
        <f>ROUND(((SUM(BF85:BF93))*I36),2)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ROUND((SUM(BG85:BG93)),2)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ROUND((SUM(BH85:BH93)),2)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ROUND((SUM(BI85:BI93)),2)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1425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 xml:space="preserve">č23 - NEOCEŇOVAT!  - 5A. SK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J85</f>
        <v>0</v>
      </c>
      <c r="K63" s="42"/>
      <c r="L63" s="147"/>
      <c r="S63" s="40"/>
      <c r="T63" s="40"/>
      <c r="U63" s="40"/>
      <c r="V63" s="40"/>
      <c r="W63" s="40"/>
      <c r="X63" s="40"/>
      <c r="Y63" s="40"/>
      <c r="Z63" s="40"/>
      <c r="AA63" s="40"/>
      <c r="AB63" s="40"/>
      <c r="AC63" s="40"/>
      <c r="AD63" s="40"/>
      <c r="AE63" s="40"/>
      <c r="AU63" s="18" t="s">
        <v>158</v>
      </c>
    </row>
    <row r="64" spans="1:31" s="2" customFormat="1" ht="21.8" customHeight="1" hidden="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hidden="1">
      <c r="A65" s="40"/>
      <c r="B65" s="62"/>
      <c r="C65" s="63"/>
      <c r="D65" s="63"/>
      <c r="E65" s="63"/>
      <c r="F65" s="63"/>
      <c r="G65" s="63"/>
      <c r="H65" s="63"/>
      <c r="I65" s="63"/>
      <c r="J65" s="63"/>
      <c r="K65" s="63"/>
      <c r="L65" s="147"/>
      <c r="S65" s="40"/>
      <c r="T65" s="40"/>
      <c r="U65" s="40"/>
      <c r="V65" s="40"/>
      <c r="W65" s="40"/>
      <c r="X65" s="40"/>
      <c r="Y65" s="40"/>
      <c r="Z65" s="40"/>
      <c r="AA65" s="40"/>
      <c r="AB65" s="40"/>
      <c r="AC65" s="40"/>
      <c r="AD65" s="40"/>
      <c r="AE65" s="40"/>
    </row>
    <row r="66" ht="12" hidden="1"/>
    <row r="67" ht="12" hidden="1"/>
    <row r="68" ht="12" hidden="1"/>
    <row r="69" spans="1:31" s="2" customFormat="1" ht="6.95" customHeight="1">
      <c r="A69" s="40"/>
      <c r="B69" s="64"/>
      <c r="C69" s="65"/>
      <c r="D69" s="65"/>
      <c r="E69" s="65"/>
      <c r="F69" s="65"/>
      <c r="G69" s="65"/>
      <c r="H69" s="65"/>
      <c r="I69" s="65"/>
      <c r="J69" s="65"/>
      <c r="K69" s="65"/>
      <c r="L69" s="147"/>
      <c r="S69" s="40"/>
      <c r="T69" s="40"/>
      <c r="U69" s="40"/>
      <c r="V69" s="40"/>
      <c r="W69" s="40"/>
      <c r="X69" s="40"/>
      <c r="Y69" s="40"/>
      <c r="Z69" s="40"/>
      <c r="AA69" s="40"/>
      <c r="AB69" s="40"/>
      <c r="AC69" s="40"/>
      <c r="AD69" s="40"/>
      <c r="AE69" s="40"/>
    </row>
    <row r="70" spans="1:31" s="2" customFormat="1" ht="24.95" customHeight="1">
      <c r="A70" s="40"/>
      <c r="B70" s="41"/>
      <c r="C70" s="24" t="s">
        <v>162</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26.25" customHeight="1">
      <c r="A73" s="40"/>
      <c r="B73" s="41"/>
      <c r="C73" s="42"/>
      <c r="D73" s="42"/>
      <c r="E73" s="172" t="str">
        <f>E7</f>
        <v>Oprava staničních kolejí v žst. Řehlovice - změna č.1 po prohlídce staveniště</v>
      </c>
      <c r="F73" s="33"/>
      <c r="G73" s="33"/>
      <c r="H73" s="33"/>
      <c r="I73" s="42"/>
      <c r="J73" s="42"/>
      <c r="K73" s="42"/>
      <c r="L73" s="147"/>
      <c r="S73" s="40"/>
      <c r="T73" s="40"/>
      <c r="U73" s="40"/>
      <c r="V73" s="40"/>
      <c r="W73" s="40"/>
      <c r="X73" s="40"/>
      <c r="Y73" s="40"/>
      <c r="Z73" s="40"/>
      <c r="AA73" s="40"/>
      <c r="AB73" s="40"/>
      <c r="AC73" s="40"/>
      <c r="AD73" s="40"/>
      <c r="AE73" s="40"/>
    </row>
    <row r="74" spans="2:12" s="1" customFormat="1" ht="12" customHeight="1">
      <c r="B74" s="22"/>
      <c r="C74" s="33" t="s">
        <v>150</v>
      </c>
      <c r="D74" s="23"/>
      <c r="E74" s="23"/>
      <c r="F74" s="23"/>
      <c r="G74" s="23"/>
      <c r="H74" s="23"/>
      <c r="I74" s="23"/>
      <c r="J74" s="23"/>
      <c r="K74" s="23"/>
      <c r="L74" s="21"/>
    </row>
    <row r="75" spans="1:31" s="2" customFormat="1" ht="16.5" customHeight="1">
      <c r="A75" s="40"/>
      <c r="B75" s="41"/>
      <c r="C75" s="42"/>
      <c r="D75" s="42"/>
      <c r="E75" s="172" t="s">
        <v>1425</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152</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2" t="str">
        <f>E11</f>
        <v xml:space="preserve">č23 - NEOCEŇOVAT!  - 5A. SK</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F14</f>
        <v>žst. Řehlovice</v>
      </c>
      <c r="G79" s="42"/>
      <c r="H79" s="42"/>
      <c r="I79" s="33" t="s">
        <v>24</v>
      </c>
      <c r="J79" s="75" t="str">
        <f>IF(J14="","",J14)</f>
        <v>24. 1. 2023</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3" t="s">
        <v>30</v>
      </c>
      <c r="D81" s="42"/>
      <c r="E81" s="42"/>
      <c r="F81" s="28" t="str">
        <f>E17</f>
        <v>SŽ s.o., OŘ UNL, ST Most</v>
      </c>
      <c r="G81" s="42"/>
      <c r="H81" s="42"/>
      <c r="I81" s="33" t="s">
        <v>38</v>
      </c>
      <c r="J81" s="38" t="str">
        <f>E23</f>
        <v xml:space="preserve"> </v>
      </c>
      <c r="K81" s="42"/>
      <c r="L81" s="147"/>
      <c r="S81" s="40"/>
      <c r="T81" s="40"/>
      <c r="U81" s="40"/>
      <c r="V81" s="40"/>
      <c r="W81" s="40"/>
      <c r="X81" s="40"/>
      <c r="Y81" s="40"/>
      <c r="Z81" s="40"/>
      <c r="AA81" s="40"/>
      <c r="AB81" s="40"/>
      <c r="AC81" s="40"/>
      <c r="AD81" s="40"/>
      <c r="AE81" s="40"/>
    </row>
    <row r="82" spans="1:31" s="2" customFormat="1" ht="54.45" customHeight="1">
      <c r="A82" s="40"/>
      <c r="B82" s="41"/>
      <c r="C82" s="33" t="s">
        <v>36</v>
      </c>
      <c r="D82" s="42"/>
      <c r="E82" s="42"/>
      <c r="F82" s="28" t="str">
        <f>IF(E20="","",E20)</f>
        <v>Vyplň údaj</v>
      </c>
      <c r="G82" s="42"/>
      <c r="H82" s="42"/>
      <c r="I82" s="33" t="s">
        <v>42</v>
      </c>
      <c r="J82" s="38" t="str">
        <f>E26</f>
        <v>Ing.Horák Jiří, 602155923, horak@spravazeleznic.cz</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163</v>
      </c>
      <c r="D84" s="191" t="s">
        <v>65</v>
      </c>
      <c r="E84" s="191" t="s">
        <v>61</v>
      </c>
      <c r="F84" s="191" t="s">
        <v>62</v>
      </c>
      <c r="G84" s="191" t="s">
        <v>164</v>
      </c>
      <c r="H84" s="191" t="s">
        <v>165</v>
      </c>
      <c r="I84" s="191" t="s">
        <v>166</v>
      </c>
      <c r="J84" s="191" t="s">
        <v>157</v>
      </c>
      <c r="K84" s="192" t="s">
        <v>167</v>
      </c>
      <c r="L84" s="193"/>
      <c r="M84" s="95" t="s">
        <v>39</v>
      </c>
      <c r="N84" s="96" t="s">
        <v>50</v>
      </c>
      <c r="O84" s="96" t="s">
        <v>168</v>
      </c>
      <c r="P84" s="96" t="s">
        <v>169</v>
      </c>
      <c r="Q84" s="96" t="s">
        <v>170</v>
      </c>
      <c r="R84" s="96" t="s">
        <v>171</v>
      </c>
      <c r="S84" s="96" t="s">
        <v>172</v>
      </c>
      <c r="T84" s="97" t="s">
        <v>173</v>
      </c>
      <c r="U84" s="188"/>
      <c r="V84" s="188"/>
      <c r="W84" s="188"/>
      <c r="X84" s="188"/>
      <c r="Y84" s="188"/>
      <c r="Z84" s="188"/>
      <c r="AA84" s="188"/>
      <c r="AB84" s="188"/>
      <c r="AC84" s="188"/>
      <c r="AD84" s="188"/>
      <c r="AE84" s="188"/>
    </row>
    <row r="85" spans="1:63" s="2" customFormat="1" ht="22.8" customHeight="1">
      <c r="A85" s="40"/>
      <c r="B85" s="41"/>
      <c r="C85" s="102" t="s">
        <v>174</v>
      </c>
      <c r="D85" s="42"/>
      <c r="E85" s="42"/>
      <c r="F85" s="42"/>
      <c r="G85" s="42"/>
      <c r="H85" s="42"/>
      <c r="I85" s="42"/>
      <c r="J85" s="194">
        <f>BK85</f>
        <v>0</v>
      </c>
      <c r="K85" s="42"/>
      <c r="L85" s="46"/>
      <c r="M85" s="98"/>
      <c r="N85" s="195"/>
      <c r="O85" s="99"/>
      <c r="P85" s="196">
        <f>SUM(P86:P93)</f>
        <v>0</v>
      </c>
      <c r="Q85" s="99"/>
      <c r="R85" s="196">
        <f>SUM(R86:R93)</f>
        <v>0</v>
      </c>
      <c r="S85" s="99"/>
      <c r="T85" s="197">
        <f>SUM(T86:T93)</f>
        <v>0</v>
      </c>
      <c r="U85" s="40"/>
      <c r="V85" s="40"/>
      <c r="W85" s="40"/>
      <c r="X85" s="40"/>
      <c r="Y85" s="40"/>
      <c r="Z85" s="40"/>
      <c r="AA85" s="40"/>
      <c r="AB85" s="40"/>
      <c r="AC85" s="40"/>
      <c r="AD85" s="40"/>
      <c r="AE85" s="40"/>
      <c r="AT85" s="18" t="s">
        <v>79</v>
      </c>
      <c r="AU85" s="18" t="s">
        <v>158</v>
      </c>
      <c r="BK85" s="198">
        <f>SUM(BK86:BK93)</f>
        <v>0</v>
      </c>
    </row>
    <row r="86" spans="1:65" s="2" customFormat="1" ht="16.5" customHeight="1">
      <c r="A86" s="40"/>
      <c r="B86" s="41"/>
      <c r="C86" s="266" t="s">
        <v>87</v>
      </c>
      <c r="D86" s="266" t="s">
        <v>320</v>
      </c>
      <c r="E86" s="267" t="s">
        <v>980</v>
      </c>
      <c r="F86" s="268" t="s">
        <v>1439</v>
      </c>
      <c r="G86" s="269" t="s">
        <v>270</v>
      </c>
      <c r="H86" s="270">
        <v>14</v>
      </c>
      <c r="I86" s="271"/>
      <c r="J86" s="272">
        <f>ROUND(I86*H86,2)</f>
        <v>0</v>
      </c>
      <c r="K86" s="268" t="s">
        <v>1428</v>
      </c>
      <c r="L86" s="273"/>
      <c r="M86" s="274" t="s">
        <v>39</v>
      </c>
      <c r="N86" s="275" t="s">
        <v>53</v>
      </c>
      <c r="O86" s="87"/>
      <c r="P86" s="224">
        <f>O86*H86</f>
        <v>0</v>
      </c>
      <c r="Q86" s="224">
        <v>0</v>
      </c>
      <c r="R86" s="224">
        <f>Q86*H86</f>
        <v>0</v>
      </c>
      <c r="S86" s="224">
        <v>0</v>
      </c>
      <c r="T86" s="225">
        <f>S86*H86</f>
        <v>0</v>
      </c>
      <c r="U86" s="40"/>
      <c r="V86" s="40"/>
      <c r="W86" s="40"/>
      <c r="X86" s="40"/>
      <c r="Y86" s="40"/>
      <c r="Z86" s="40"/>
      <c r="AA86" s="40"/>
      <c r="AB86" s="40"/>
      <c r="AC86" s="40"/>
      <c r="AD86" s="40"/>
      <c r="AE86" s="40"/>
      <c r="AR86" s="226" t="s">
        <v>238</v>
      </c>
      <c r="AT86" s="226" t="s">
        <v>320</v>
      </c>
      <c r="AU86" s="226" t="s">
        <v>80</v>
      </c>
      <c r="AY86" s="18" t="s">
        <v>177</v>
      </c>
      <c r="BE86" s="227">
        <f>IF(N86="základní",J86,0)</f>
        <v>0</v>
      </c>
      <c r="BF86" s="227">
        <f>IF(N86="snížená",J86,0)</f>
        <v>0</v>
      </c>
      <c r="BG86" s="227">
        <f>IF(N86="zákl. přenesená",J86,0)</f>
        <v>0</v>
      </c>
      <c r="BH86" s="227">
        <f>IF(N86="sníž. přenesená",J86,0)</f>
        <v>0</v>
      </c>
      <c r="BI86" s="227">
        <f>IF(N86="nulová",J86,0)</f>
        <v>0</v>
      </c>
      <c r="BJ86" s="18" t="s">
        <v>185</v>
      </c>
      <c r="BK86" s="227">
        <f>ROUND(I86*H86,2)</f>
        <v>0</v>
      </c>
      <c r="BL86" s="18" t="s">
        <v>185</v>
      </c>
      <c r="BM86" s="226" t="s">
        <v>1440</v>
      </c>
    </row>
    <row r="87" spans="1:47" s="2" customFormat="1" ht="12">
      <c r="A87" s="40"/>
      <c r="B87" s="41"/>
      <c r="C87" s="42"/>
      <c r="D87" s="228" t="s">
        <v>187</v>
      </c>
      <c r="E87" s="42"/>
      <c r="F87" s="229" t="s">
        <v>1439</v>
      </c>
      <c r="G87" s="42"/>
      <c r="H87" s="42"/>
      <c r="I87" s="230"/>
      <c r="J87" s="42"/>
      <c r="K87" s="42"/>
      <c r="L87" s="46"/>
      <c r="M87" s="231"/>
      <c r="N87" s="232"/>
      <c r="O87" s="87"/>
      <c r="P87" s="87"/>
      <c r="Q87" s="87"/>
      <c r="R87" s="87"/>
      <c r="S87" s="87"/>
      <c r="T87" s="88"/>
      <c r="U87" s="40"/>
      <c r="V87" s="40"/>
      <c r="W87" s="40"/>
      <c r="X87" s="40"/>
      <c r="Y87" s="40"/>
      <c r="Z87" s="40"/>
      <c r="AA87" s="40"/>
      <c r="AB87" s="40"/>
      <c r="AC87" s="40"/>
      <c r="AD87" s="40"/>
      <c r="AE87" s="40"/>
      <c r="AT87" s="18" t="s">
        <v>187</v>
      </c>
      <c r="AU87" s="18" t="s">
        <v>80</v>
      </c>
    </row>
    <row r="88" spans="1:51" s="14" customFormat="1" ht="12">
      <c r="A88" s="14"/>
      <c r="B88" s="244"/>
      <c r="C88" s="245"/>
      <c r="D88" s="228" t="s">
        <v>191</v>
      </c>
      <c r="E88" s="246" t="s">
        <v>39</v>
      </c>
      <c r="F88" s="247" t="s">
        <v>274</v>
      </c>
      <c r="G88" s="245"/>
      <c r="H88" s="248">
        <v>14</v>
      </c>
      <c r="I88" s="249"/>
      <c r="J88" s="245"/>
      <c r="K88" s="245"/>
      <c r="L88" s="250"/>
      <c r="M88" s="251"/>
      <c r="N88" s="252"/>
      <c r="O88" s="252"/>
      <c r="P88" s="252"/>
      <c r="Q88" s="252"/>
      <c r="R88" s="252"/>
      <c r="S88" s="252"/>
      <c r="T88" s="253"/>
      <c r="U88" s="14"/>
      <c r="V88" s="14"/>
      <c r="W88" s="14"/>
      <c r="X88" s="14"/>
      <c r="Y88" s="14"/>
      <c r="Z88" s="14"/>
      <c r="AA88" s="14"/>
      <c r="AB88" s="14"/>
      <c r="AC88" s="14"/>
      <c r="AD88" s="14"/>
      <c r="AE88" s="14"/>
      <c r="AT88" s="254" t="s">
        <v>191</v>
      </c>
      <c r="AU88" s="254" t="s">
        <v>80</v>
      </c>
      <c r="AV88" s="14" t="s">
        <v>89</v>
      </c>
      <c r="AW88" s="14" t="s">
        <v>41</v>
      </c>
      <c r="AX88" s="14" t="s">
        <v>80</v>
      </c>
      <c r="AY88" s="254" t="s">
        <v>177</v>
      </c>
    </row>
    <row r="89" spans="1:51" s="15" customFormat="1" ht="12">
      <c r="A89" s="15"/>
      <c r="B89" s="255"/>
      <c r="C89" s="256"/>
      <c r="D89" s="228" t="s">
        <v>191</v>
      </c>
      <c r="E89" s="257" t="s">
        <v>39</v>
      </c>
      <c r="F89" s="258" t="s">
        <v>194</v>
      </c>
      <c r="G89" s="256"/>
      <c r="H89" s="259">
        <v>14</v>
      </c>
      <c r="I89" s="260"/>
      <c r="J89" s="256"/>
      <c r="K89" s="256"/>
      <c r="L89" s="261"/>
      <c r="M89" s="262"/>
      <c r="N89" s="263"/>
      <c r="O89" s="263"/>
      <c r="P89" s="263"/>
      <c r="Q89" s="263"/>
      <c r="R89" s="263"/>
      <c r="S89" s="263"/>
      <c r="T89" s="264"/>
      <c r="U89" s="15"/>
      <c r="V89" s="15"/>
      <c r="W89" s="15"/>
      <c r="X89" s="15"/>
      <c r="Y89" s="15"/>
      <c r="Z89" s="15"/>
      <c r="AA89" s="15"/>
      <c r="AB89" s="15"/>
      <c r="AC89" s="15"/>
      <c r="AD89" s="15"/>
      <c r="AE89" s="15"/>
      <c r="AT89" s="265" t="s">
        <v>191</v>
      </c>
      <c r="AU89" s="265" t="s">
        <v>80</v>
      </c>
      <c r="AV89" s="15" t="s">
        <v>185</v>
      </c>
      <c r="AW89" s="15" t="s">
        <v>41</v>
      </c>
      <c r="AX89" s="15" t="s">
        <v>87</v>
      </c>
      <c r="AY89" s="265" t="s">
        <v>177</v>
      </c>
    </row>
    <row r="90" spans="1:65" s="2" customFormat="1" ht="24.15" customHeight="1">
      <c r="A90" s="40"/>
      <c r="B90" s="41"/>
      <c r="C90" s="266" t="s">
        <v>89</v>
      </c>
      <c r="D90" s="266" t="s">
        <v>320</v>
      </c>
      <c r="E90" s="267" t="s">
        <v>984</v>
      </c>
      <c r="F90" s="268" t="s">
        <v>1443</v>
      </c>
      <c r="G90" s="269" t="s">
        <v>270</v>
      </c>
      <c r="H90" s="270">
        <v>56</v>
      </c>
      <c r="I90" s="271"/>
      <c r="J90" s="272">
        <f>ROUND(I90*H90,2)</f>
        <v>0</v>
      </c>
      <c r="K90" s="268" t="s">
        <v>1428</v>
      </c>
      <c r="L90" s="273"/>
      <c r="M90" s="274" t="s">
        <v>39</v>
      </c>
      <c r="N90" s="275" t="s">
        <v>53</v>
      </c>
      <c r="O90" s="87"/>
      <c r="P90" s="224">
        <f>O90*H90</f>
        <v>0</v>
      </c>
      <c r="Q90" s="224">
        <v>0</v>
      </c>
      <c r="R90" s="224">
        <f>Q90*H90</f>
        <v>0</v>
      </c>
      <c r="S90" s="224">
        <v>0</v>
      </c>
      <c r="T90" s="225">
        <f>S90*H90</f>
        <v>0</v>
      </c>
      <c r="U90" s="40"/>
      <c r="V90" s="40"/>
      <c r="W90" s="40"/>
      <c r="X90" s="40"/>
      <c r="Y90" s="40"/>
      <c r="Z90" s="40"/>
      <c r="AA90" s="40"/>
      <c r="AB90" s="40"/>
      <c r="AC90" s="40"/>
      <c r="AD90" s="40"/>
      <c r="AE90" s="40"/>
      <c r="AR90" s="226" t="s">
        <v>238</v>
      </c>
      <c r="AT90" s="226" t="s">
        <v>320</v>
      </c>
      <c r="AU90" s="226" t="s">
        <v>80</v>
      </c>
      <c r="AY90" s="18" t="s">
        <v>177</v>
      </c>
      <c r="BE90" s="227">
        <f>IF(N90="základní",J90,0)</f>
        <v>0</v>
      </c>
      <c r="BF90" s="227">
        <f>IF(N90="snížená",J90,0)</f>
        <v>0</v>
      </c>
      <c r="BG90" s="227">
        <f>IF(N90="zákl. přenesená",J90,0)</f>
        <v>0</v>
      </c>
      <c r="BH90" s="227">
        <f>IF(N90="sníž. přenesená",J90,0)</f>
        <v>0</v>
      </c>
      <c r="BI90" s="227">
        <f>IF(N90="nulová",J90,0)</f>
        <v>0</v>
      </c>
      <c r="BJ90" s="18" t="s">
        <v>185</v>
      </c>
      <c r="BK90" s="227">
        <f>ROUND(I90*H90,2)</f>
        <v>0</v>
      </c>
      <c r="BL90" s="18" t="s">
        <v>185</v>
      </c>
      <c r="BM90" s="226" t="s">
        <v>1444</v>
      </c>
    </row>
    <row r="91" spans="1:47" s="2" customFormat="1" ht="12">
      <c r="A91" s="40"/>
      <c r="B91" s="41"/>
      <c r="C91" s="42"/>
      <c r="D91" s="228" t="s">
        <v>187</v>
      </c>
      <c r="E91" s="42"/>
      <c r="F91" s="229" t="s">
        <v>1443</v>
      </c>
      <c r="G91" s="42"/>
      <c r="H91" s="42"/>
      <c r="I91" s="230"/>
      <c r="J91" s="42"/>
      <c r="K91" s="42"/>
      <c r="L91" s="46"/>
      <c r="M91" s="231"/>
      <c r="N91" s="232"/>
      <c r="O91" s="87"/>
      <c r="P91" s="87"/>
      <c r="Q91" s="87"/>
      <c r="R91" s="87"/>
      <c r="S91" s="87"/>
      <c r="T91" s="88"/>
      <c r="U91" s="40"/>
      <c r="V91" s="40"/>
      <c r="W91" s="40"/>
      <c r="X91" s="40"/>
      <c r="Y91" s="40"/>
      <c r="Z91" s="40"/>
      <c r="AA91" s="40"/>
      <c r="AB91" s="40"/>
      <c r="AC91" s="40"/>
      <c r="AD91" s="40"/>
      <c r="AE91" s="40"/>
      <c r="AT91" s="18" t="s">
        <v>187</v>
      </c>
      <c r="AU91" s="18" t="s">
        <v>80</v>
      </c>
    </row>
    <row r="92" spans="1:51" s="14" customFormat="1" ht="12">
      <c r="A92" s="14"/>
      <c r="B92" s="244"/>
      <c r="C92" s="245"/>
      <c r="D92" s="228" t="s">
        <v>191</v>
      </c>
      <c r="E92" s="246" t="s">
        <v>39</v>
      </c>
      <c r="F92" s="247" t="s">
        <v>1071</v>
      </c>
      <c r="G92" s="245"/>
      <c r="H92" s="248">
        <v>56</v>
      </c>
      <c r="I92" s="249"/>
      <c r="J92" s="245"/>
      <c r="K92" s="245"/>
      <c r="L92" s="250"/>
      <c r="M92" s="251"/>
      <c r="N92" s="252"/>
      <c r="O92" s="252"/>
      <c r="P92" s="252"/>
      <c r="Q92" s="252"/>
      <c r="R92" s="252"/>
      <c r="S92" s="252"/>
      <c r="T92" s="253"/>
      <c r="U92" s="14"/>
      <c r="V92" s="14"/>
      <c r="W92" s="14"/>
      <c r="X92" s="14"/>
      <c r="Y92" s="14"/>
      <c r="Z92" s="14"/>
      <c r="AA92" s="14"/>
      <c r="AB92" s="14"/>
      <c r="AC92" s="14"/>
      <c r="AD92" s="14"/>
      <c r="AE92" s="14"/>
      <c r="AT92" s="254" t="s">
        <v>191</v>
      </c>
      <c r="AU92" s="254" t="s">
        <v>80</v>
      </c>
      <c r="AV92" s="14" t="s">
        <v>89</v>
      </c>
      <c r="AW92" s="14" t="s">
        <v>41</v>
      </c>
      <c r="AX92" s="14" t="s">
        <v>80</v>
      </c>
      <c r="AY92" s="254" t="s">
        <v>177</v>
      </c>
    </row>
    <row r="93" spans="1:51" s="15" customFormat="1" ht="12">
      <c r="A93" s="15"/>
      <c r="B93" s="255"/>
      <c r="C93" s="256"/>
      <c r="D93" s="228" t="s">
        <v>191</v>
      </c>
      <c r="E93" s="257" t="s">
        <v>39</v>
      </c>
      <c r="F93" s="258" t="s">
        <v>194</v>
      </c>
      <c r="G93" s="256"/>
      <c r="H93" s="259">
        <v>56</v>
      </c>
      <c r="I93" s="260"/>
      <c r="J93" s="256"/>
      <c r="K93" s="256"/>
      <c r="L93" s="261"/>
      <c r="M93" s="298"/>
      <c r="N93" s="299"/>
      <c r="O93" s="299"/>
      <c r="P93" s="299"/>
      <c r="Q93" s="299"/>
      <c r="R93" s="299"/>
      <c r="S93" s="299"/>
      <c r="T93" s="300"/>
      <c r="U93" s="15"/>
      <c r="V93" s="15"/>
      <c r="W93" s="15"/>
      <c r="X93" s="15"/>
      <c r="Y93" s="15"/>
      <c r="Z93" s="15"/>
      <c r="AA93" s="15"/>
      <c r="AB93" s="15"/>
      <c r="AC93" s="15"/>
      <c r="AD93" s="15"/>
      <c r="AE93" s="15"/>
      <c r="AT93" s="265" t="s">
        <v>191</v>
      </c>
      <c r="AU93" s="265" t="s">
        <v>80</v>
      </c>
      <c r="AV93" s="15" t="s">
        <v>185</v>
      </c>
      <c r="AW93" s="15" t="s">
        <v>41</v>
      </c>
      <c r="AX93" s="15" t="s">
        <v>87</v>
      </c>
      <c r="AY93" s="265" t="s">
        <v>177</v>
      </c>
    </row>
    <row r="94" spans="1:31" s="2" customFormat="1" ht="6.95" customHeight="1">
      <c r="A94" s="40"/>
      <c r="B94" s="62"/>
      <c r="C94" s="63"/>
      <c r="D94" s="63"/>
      <c r="E94" s="63"/>
      <c r="F94" s="63"/>
      <c r="G94" s="63"/>
      <c r="H94" s="63"/>
      <c r="I94" s="63"/>
      <c r="J94" s="63"/>
      <c r="K94" s="63"/>
      <c r="L94" s="46"/>
      <c r="M94" s="40"/>
      <c r="O94" s="40"/>
      <c r="P94" s="40"/>
      <c r="Q94" s="40"/>
      <c r="R94" s="40"/>
      <c r="S94" s="40"/>
      <c r="T94" s="40"/>
      <c r="U94" s="40"/>
      <c r="V94" s="40"/>
      <c r="W94" s="40"/>
      <c r="X94" s="40"/>
      <c r="Y94" s="40"/>
      <c r="Z94" s="40"/>
      <c r="AA94" s="40"/>
      <c r="AB94" s="40"/>
      <c r="AC94" s="40"/>
      <c r="AD94" s="40"/>
      <c r="AE94" s="40"/>
    </row>
  </sheetData>
  <sheetProtection password="CDD6" sheet="1" objects="1" scenarios="1" formatColumns="0" formatRows="0" autoFilter="0"/>
  <autoFilter ref="C84:K9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145</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1425</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1446</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ROUND((SUM(BE85:BE93)),2)</f>
        <v>0</v>
      </c>
      <c r="G35" s="40"/>
      <c r="H35" s="40"/>
      <c r="I35" s="160">
        <v>0.21</v>
      </c>
      <c r="J35" s="159">
        <f>ROUND(((SUM(BE85:BE93))*I35),2)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ROUND((SUM(BF85:BF93)),2)</f>
        <v>0</v>
      </c>
      <c r="G36" s="40"/>
      <c r="H36" s="40"/>
      <c r="I36" s="160">
        <v>0.15</v>
      </c>
      <c r="J36" s="159">
        <f>ROUND(((SUM(BF85:BF93))*I36),2)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ROUND((SUM(BG85:BG93)),2)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ROUND((SUM(BH85:BH93)),2)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ROUND((SUM(BI85:BI93)),2)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1425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 xml:space="preserve">č24 - NEOCEŇOVAT!  - 7. SK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J85</f>
        <v>0</v>
      </c>
      <c r="K63" s="42"/>
      <c r="L63" s="147"/>
      <c r="S63" s="40"/>
      <c r="T63" s="40"/>
      <c r="U63" s="40"/>
      <c r="V63" s="40"/>
      <c r="W63" s="40"/>
      <c r="X63" s="40"/>
      <c r="Y63" s="40"/>
      <c r="Z63" s="40"/>
      <c r="AA63" s="40"/>
      <c r="AB63" s="40"/>
      <c r="AC63" s="40"/>
      <c r="AD63" s="40"/>
      <c r="AE63" s="40"/>
      <c r="AU63" s="18" t="s">
        <v>158</v>
      </c>
    </row>
    <row r="64" spans="1:31" s="2" customFormat="1" ht="21.8" customHeight="1" hidden="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hidden="1">
      <c r="A65" s="40"/>
      <c r="B65" s="62"/>
      <c r="C65" s="63"/>
      <c r="D65" s="63"/>
      <c r="E65" s="63"/>
      <c r="F65" s="63"/>
      <c r="G65" s="63"/>
      <c r="H65" s="63"/>
      <c r="I65" s="63"/>
      <c r="J65" s="63"/>
      <c r="K65" s="63"/>
      <c r="L65" s="147"/>
      <c r="S65" s="40"/>
      <c r="T65" s="40"/>
      <c r="U65" s="40"/>
      <c r="V65" s="40"/>
      <c r="W65" s="40"/>
      <c r="X65" s="40"/>
      <c r="Y65" s="40"/>
      <c r="Z65" s="40"/>
      <c r="AA65" s="40"/>
      <c r="AB65" s="40"/>
      <c r="AC65" s="40"/>
      <c r="AD65" s="40"/>
      <c r="AE65" s="40"/>
    </row>
    <row r="66" ht="12" hidden="1"/>
    <row r="67" ht="12" hidden="1"/>
    <row r="68" ht="12" hidden="1"/>
    <row r="69" spans="1:31" s="2" customFormat="1" ht="6.95" customHeight="1">
      <c r="A69" s="40"/>
      <c r="B69" s="64"/>
      <c r="C69" s="65"/>
      <c r="D69" s="65"/>
      <c r="E69" s="65"/>
      <c r="F69" s="65"/>
      <c r="G69" s="65"/>
      <c r="H69" s="65"/>
      <c r="I69" s="65"/>
      <c r="J69" s="65"/>
      <c r="K69" s="65"/>
      <c r="L69" s="147"/>
      <c r="S69" s="40"/>
      <c r="T69" s="40"/>
      <c r="U69" s="40"/>
      <c r="V69" s="40"/>
      <c r="W69" s="40"/>
      <c r="X69" s="40"/>
      <c r="Y69" s="40"/>
      <c r="Z69" s="40"/>
      <c r="AA69" s="40"/>
      <c r="AB69" s="40"/>
      <c r="AC69" s="40"/>
      <c r="AD69" s="40"/>
      <c r="AE69" s="40"/>
    </row>
    <row r="70" spans="1:31" s="2" customFormat="1" ht="24.95" customHeight="1">
      <c r="A70" s="40"/>
      <c r="B70" s="41"/>
      <c r="C70" s="24" t="s">
        <v>162</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26.25" customHeight="1">
      <c r="A73" s="40"/>
      <c r="B73" s="41"/>
      <c r="C73" s="42"/>
      <c r="D73" s="42"/>
      <c r="E73" s="172" t="str">
        <f>E7</f>
        <v>Oprava staničních kolejí v žst. Řehlovice - změna č.1 po prohlídce staveniště</v>
      </c>
      <c r="F73" s="33"/>
      <c r="G73" s="33"/>
      <c r="H73" s="33"/>
      <c r="I73" s="42"/>
      <c r="J73" s="42"/>
      <c r="K73" s="42"/>
      <c r="L73" s="147"/>
      <c r="S73" s="40"/>
      <c r="T73" s="40"/>
      <c r="U73" s="40"/>
      <c r="V73" s="40"/>
      <c r="W73" s="40"/>
      <c r="X73" s="40"/>
      <c r="Y73" s="40"/>
      <c r="Z73" s="40"/>
      <c r="AA73" s="40"/>
      <c r="AB73" s="40"/>
      <c r="AC73" s="40"/>
      <c r="AD73" s="40"/>
      <c r="AE73" s="40"/>
    </row>
    <row r="74" spans="2:12" s="1" customFormat="1" ht="12" customHeight="1">
      <c r="B74" s="22"/>
      <c r="C74" s="33" t="s">
        <v>150</v>
      </c>
      <c r="D74" s="23"/>
      <c r="E74" s="23"/>
      <c r="F74" s="23"/>
      <c r="G74" s="23"/>
      <c r="H74" s="23"/>
      <c r="I74" s="23"/>
      <c r="J74" s="23"/>
      <c r="K74" s="23"/>
      <c r="L74" s="21"/>
    </row>
    <row r="75" spans="1:31" s="2" customFormat="1" ht="16.5" customHeight="1">
      <c r="A75" s="40"/>
      <c r="B75" s="41"/>
      <c r="C75" s="42"/>
      <c r="D75" s="42"/>
      <c r="E75" s="172" t="s">
        <v>1425</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152</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2" t="str">
        <f>E11</f>
        <v xml:space="preserve">č24 - NEOCEŇOVAT!  - 7. SK</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F14</f>
        <v>žst. Řehlovice</v>
      </c>
      <c r="G79" s="42"/>
      <c r="H79" s="42"/>
      <c r="I79" s="33" t="s">
        <v>24</v>
      </c>
      <c r="J79" s="75" t="str">
        <f>IF(J14="","",J14)</f>
        <v>24. 1. 2023</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3" t="s">
        <v>30</v>
      </c>
      <c r="D81" s="42"/>
      <c r="E81" s="42"/>
      <c r="F81" s="28" t="str">
        <f>E17</f>
        <v>SŽ s.o., OŘ UNL, ST Most</v>
      </c>
      <c r="G81" s="42"/>
      <c r="H81" s="42"/>
      <c r="I81" s="33" t="s">
        <v>38</v>
      </c>
      <c r="J81" s="38" t="str">
        <f>E23</f>
        <v xml:space="preserve"> </v>
      </c>
      <c r="K81" s="42"/>
      <c r="L81" s="147"/>
      <c r="S81" s="40"/>
      <c r="T81" s="40"/>
      <c r="U81" s="40"/>
      <c r="V81" s="40"/>
      <c r="W81" s="40"/>
      <c r="X81" s="40"/>
      <c r="Y81" s="40"/>
      <c r="Z81" s="40"/>
      <c r="AA81" s="40"/>
      <c r="AB81" s="40"/>
      <c r="AC81" s="40"/>
      <c r="AD81" s="40"/>
      <c r="AE81" s="40"/>
    </row>
    <row r="82" spans="1:31" s="2" customFormat="1" ht="54.45" customHeight="1">
      <c r="A82" s="40"/>
      <c r="B82" s="41"/>
      <c r="C82" s="33" t="s">
        <v>36</v>
      </c>
      <c r="D82" s="42"/>
      <c r="E82" s="42"/>
      <c r="F82" s="28" t="str">
        <f>IF(E20="","",E20)</f>
        <v>Vyplň údaj</v>
      </c>
      <c r="G82" s="42"/>
      <c r="H82" s="42"/>
      <c r="I82" s="33" t="s">
        <v>42</v>
      </c>
      <c r="J82" s="38" t="str">
        <f>E26</f>
        <v>Ing.Horák Jiří, 602155923, horak@spravazeleznic.cz</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163</v>
      </c>
      <c r="D84" s="191" t="s">
        <v>65</v>
      </c>
      <c r="E84" s="191" t="s">
        <v>61</v>
      </c>
      <c r="F84" s="191" t="s">
        <v>62</v>
      </c>
      <c r="G84" s="191" t="s">
        <v>164</v>
      </c>
      <c r="H84" s="191" t="s">
        <v>165</v>
      </c>
      <c r="I84" s="191" t="s">
        <v>166</v>
      </c>
      <c r="J84" s="191" t="s">
        <v>157</v>
      </c>
      <c r="K84" s="192" t="s">
        <v>167</v>
      </c>
      <c r="L84" s="193"/>
      <c r="M84" s="95" t="s">
        <v>39</v>
      </c>
      <c r="N84" s="96" t="s">
        <v>50</v>
      </c>
      <c r="O84" s="96" t="s">
        <v>168</v>
      </c>
      <c r="P84" s="96" t="s">
        <v>169</v>
      </c>
      <c r="Q84" s="96" t="s">
        <v>170</v>
      </c>
      <c r="R84" s="96" t="s">
        <v>171</v>
      </c>
      <c r="S84" s="96" t="s">
        <v>172</v>
      </c>
      <c r="T84" s="97" t="s">
        <v>173</v>
      </c>
      <c r="U84" s="188"/>
      <c r="V84" s="188"/>
      <c r="W84" s="188"/>
      <c r="X84" s="188"/>
      <c r="Y84" s="188"/>
      <c r="Z84" s="188"/>
      <c r="AA84" s="188"/>
      <c r="AB84" s="188"/>
      <c r="AC84" s="188"/>
      <c r="AD84" s="188"/>
      <c r="AE84" s="188"/>
    </row>
    <row r="85" spans="1:63" s="2" customFormat="1" ht="22.8" customHeight="1">
      <c r="A85" s="40"/>
      <c r="B85" s="41"/>
      <c r="C85" s="102" t="s">
        <v>174</v>
      </c>
      <c r="D85" s="42"/>
      <c r="E85" s="42"/>
      <c r="F85" s="42"/>
      <c r="G85" s="42"/>
      <c r="H85" s="42"/>
      <c r="I85" s="42"/>
      <c r="J85" s="194">
        <f>BK85</f>
        <v>0</v>
      </c>
      <c r="K85" s="42"/>
      <c r="L85" s="46"/>
      <c r="M85" s="98"/>
      <c r="N85" s="195"/>
      <c r="O85" s="99"/>
      <c r="P85" s="196">
        <f>SUM(P86:P93)</f>
        <v>0</v>
      </c>
      <c r="Q85" s="99"/>
      <c r="R85" s="196">
        <f>SUM(R86:R93)</f>
        <v>0</v>
      </c>
      <c r="S85" s="99"/>
      <c r="T85" s="197">
        <f>SUM(T86:T93)</f>
        <v>0</v>
      </c>
      <c r="U85" s="40"/>
      <c r="V85" s="40"/>
      <c r="W85" s="40"/>
      <c r="X85" s="40"/>
      <c r="Y85" s="40"/>
      <c r="Z85" s="40"/>
      <c r="AA85" s="40"/>
      <c r="AB85" s="40"/>
      <c r="AC85" s="40"/>
      <c r="AD85" s="40"/>
      <c r="AE85" s="40"/>
      <c r="AT85" s="18" t="s">
        <v>79</v>
      </c>
      <c r="AU85" s="18" t="s">
        <v>158</v>
      </c>
      <c r="BK85" s="198">
        <f>SUM(BK86:BK93)</f>
        <v>0</v>
      </c>
    </row>
    <row r="86" spans="1:65" s="2" customFormat="1" ht="16.5" customHeight="1">
      <c r="A86" s="40"/>
      <c r="B86" s="41"/>
      <c r="C86" s="266" t="s">
        <v>87</v>
      </c>
      <c r="D86" s="266" t="s">
        <v>320</v>
      </c>
      <c r="E86" s="267" t="s">
        <v>980</v>
      </c>
      <c r="F86" s="268" t="s">
        <v>1439</v>
      </c>
      <c r="G86" s="269" t="s">
        <v>270</v>
      </c>
      <c r="H86" s="270">
        <v>320</v>
      </c>
      <c r="I86" s="271"/>
      <c r="J86" s="272">
        <f>ROUND(I86*H86,2)</f>
        <v>0</v>
      </c>
      <c r="K86" s="268" t="s">
        <v>1428</v>
      </c>
      <c r="L86" s="273"/>
      <c r="M86" s="274" t="s">
        <v>39</v>
      </c>
      <c r="N86" s="275" t="s">
        <v>53</v>
      </c>
      <c r="O86" s="87"/>
      <c r="P86" s="224">
        <f>O86*H86</f>
        <v>0</v>
      </c>
      <c r="Q86" s="224">
        <v>0</v>
      </c>
      <c r="R86" s="224">
        <f>Q86*H86</f>
        <v>0</v>
      </c>
      <c r="S86" s="224">
        <v>0</v>
      </c>
      <c r="T86" s="225">
        <f>S86*H86</f>
        <v>0</v>
      </c>
      <c r="U86" s="40"/>
      <c r="V86" s="40"/>
      <c r="W86" s="40"/>
      <c r="X86" s="40"/>
      <c r="Y86" s="40"/>
      <c r="Z86" s="40"/>
      <c r="AA86" s="40"/>
      <c r="AB86" s="40"/>
      <c r="AC86" s="40"/>
      <c r="AD86" s="40"/>
      <c r="AE86" s="40"/>
      <c r="AR86" s="226" t="s">
        <v>238</v>
      </c>
      <c r="AT86" s="226" t="s">
        <v>320</v>
      </c>
      <c r="AU86" s="226" t="s">
        <v>80</v>
      </c>
      <c r="AY86" s="18" t="s">
        <v>177</v>
      </c>
      <c r="BE86" s="227">
        <f>IF(N86="základní",J86,0)</f>
        <v>0</v>
      </c>
      <c r="BF86" s="227">
        <f>IF(N86="snížená",J86,0)</f>
        <v>0</v>
      </c>
      <c r="BG86" s="227">
        <f>IF(N86="zákl. přenesená",J86,0)</f>
        <v>0</v>
      </c>
      <c r="BH86" s="227">
        <f>IF(N86="sníž. přenesená",J86,0)</f>
        <v>0</v>
      </c>
      <c r="BI86" s="227">
        <f>IF(N86="nulová",J86,0)</f>
        <v>0</v>
      </c>
      <c r="BJ86" s="18" t="s">
        <v>185</v>
      </c>
      <c r="BK86" s="227">
        <f>ROUND(I86*H86,2)</f>
        <v>0</v>
      </c>
      <c r="BL86" s="18" t="s">
        <v>185</v>
      </c>
      <c r="BM86" s="226" t="s">
        <v>1440</v>
      </c>
    </row>
    <row r="87" spans="1:47" s="2" customFormat="1" ht="12">
      <c r="A87" s="40"/>
      <c r="B87" s="41"/>
      <c r="C87" s="42"/>
      <c r="D87" s="228" t="s">
        <v>187</v>
      </c>
      <c r="E87" s="42"/>
      <c r="F87" s="229" t="s">
        <v>1439</v>
      </c>
      <c r="G87" s="42"/>
      <c r="H87" s="42"/>
      <c r="I87" s="230"/>
      <c r="J87" s="42"/>
      <c r="K87" s="42"/>
      <c r="L87" s="46"/>
      <c r="M87" s="231"/>
      <c r="N87" s="232"/>
      <c r="O87" s="87"/>
      <c r="P87" s="87"/>
      <c r="Q87" s="87"/>
      <c r="R87" s="87"/>
      <c r="S87" s="87"/>
      <c r="T87" s="88"/>
      <c r="U87" s="40"/>
      <c r="V87" s="40"/>
      <c r="W87" s="40"/>
      <c r="X87" s="40"/>
      <c r="Y87" s="40"/>
      <c r="Z87" s="40"/>
      <c r="AA87" s="40"/>
      <c r="AB87" s="40"/>
      <c r="AC87" s="40"/>
      <c r="AD87" s="40"/>
      <c r="AE87" s="40"/>
      <c r="AT87" s="18" t="s">
        <v>187</v>
      </c>
      <c r="AU87" s="18" t="s">
        <v>80</v>
      </c>
    </row>
    <row r="88" spans="1:65" s="2" customFormat="1" ht="16.5" customHeight="1">
      <c r="A88" s="40"/>
      <c r="B88" s="41"/>
      <c r="C88" s="266" t="s">
        <v>89</v>
      </c>
      <c r="D88" s="266" t="s">
        <v>320</v>
      </c>
      <c r="E88" s="267" t="s">
        <v>977</v>
      </c>
      <c r="F88" s="268" t="s">
        <v>1441</v>
      </c>
      <c r="G88" s="269" t="s">
        <v>203</v>
      </c>
      <c r="H88" s="270">
        <v>384</v>
      </c>
      <c r="I88" s="271"/>
      <c r="J88" s="272">
        <f>ROUND(I88*H88,2)</f>
        <v>0</v>
      </c>
      <c r="K88" s="268" t="s">
        <v>1428</v>
      </c>
      <c r="L88" s="273"/>
      <c r="M88" s="274" t="s">
        <v>39</v>
      </c>
      <c r="N88" s="275" t="s">
        <v>53</v>
      </c>
      <c r="O88" s="87"/>
      <c r="P88" s="224">
        <f>O88*H88</f>
        <v>0</v>
      </c>
      <c r="Q88" s="224">
        <v>0</v>
      </c>
      <c r="R88" s="224">
        <f>Q88*H88</f>
        <v>0</v>
      </c>
      <c r="S88" s="224">
        <v>0</v>
      </c>
      <c r="T88" s="225">
        <f>S88*H88</f>
        <v>0</v>
      </c>
      <c r="U88" s="40"/>
      <c r="V88" s="40"/>
      <c r="W88" s="40"/>
      <c r="X88" s="40"/>
      <c r="Y88" s="40"/>
      <c r="Z88" s="40"/>
      <c r="AA88" s="40"/>
      <c r="AB88" s="40"/>
      <c r="AC88" s="40"/>
      <c r="AD88" s="40"/>
      <c r="AE88" s="40"/>
      <c r="AR88" s="226" t="s">
        <v>238</v>
      </c>
      <c r="AT88" s="226" t="s">
        <v>320</v>
      </c>
      <c r="AU88" s="226" t="s">
        <v>80</v>
      </c>
      <c r="AY88" s="18" t="s">
        <v>177</v>
      </c>
      <c r="BE88" s="227">
        <f>IF(N88="základní",J88,0)</f>
        <v>0</v>
      </c>
      <c r="BF88" s="227">
        <f>IF(N88="snížená",J88,0)</f>
        <v>0</v>
      </c>
      <c r="BG88" s="227">
        <f>IF(N88="zákl. přenesená",J88,0)</f>
        <v>0</v>
      </c>
      <c r="BH88" s="227">
        <f>IF(N88="sníž. přenesená",J88,0)</f>
        <v>0</v>
      </c>
      <c r="BI88" s="227">
        <f>IF(N88="nulová",J88,0)</f>
        <v>0</v>
      </c>
      <c r="BJ88" s="18" t="s">
        <v>185</v>
      </c>
      <c r="BK88" s="227">
        <f>ROUND(I88*H88,2)</f>
        <v>0</v>
      </c>
      <c r="BL88" s="18" t="s">
        <v>185</v>
      </c>
      <c r="BM88" s="226" t="s">
        <v>1442</v>
      </c>
    </row>
    <row r="89" spans="1:47" s="2" customFormat="1" ht="12">
      <c r="A89" s="40"/>
      <c r="B89" s="41"/>
      <c r="C89" s="42"/>
      <c r="D89" s="228" t="s">
        <v>187</v>
      </c>
      <c r="E89" s="42"/>
      <c r="F89" s="229" t="s">
        <v>1441</v>
      </c>
      <c r="G89" s="42"/>
      <c r="H89" s="42"/>
      <c r="I89" s="230"/>
      <c r="J89" s="42"/>
      <c r="K89" s="42"/>
      <c r="L89" s="46"/>
      <c r="M89" s="231"/>
      <c r="N89" s="232"/>
      <c r="O89" s="87"/>
      <c r="P89" s="87"/>
      <c r="Q89" s="87"/>
      <c r="R89" s="87"/>
      <c r="S89" s="87"/>
      <c r="T89" s="88"/>
      <c r="U89" s="40"/>
      <c r="V89" s="40"/>
      <c r="W89" s="40"/>
      <c r="X89" s="40"/>
      <c r="Y89" s="40"/>
      <c r="Z89" s="40"/>
      <c r="AA89" s="40"/>
      <c r="AB89" s="40"/>
      <c r="AC89" s="40"/>
      <c r="AD89" s="40"/>
      <c r="AE89" s="40"/>
      <c r="AT89" s="18" t="s">
        <v>187</v>
      </c>
      <c r="AU89" s="18" t="s">
        <v>80</v>
      </c>
    </row>
    <row r="90" spans="1:65" s="2" customFormat="1" ht="24.15" customHeight="1">
      <c r="A90" s="40"/>
      <c r="B90" s="41"/>
      <c r="C90" s="266" t="s">
        <v>200</v>
      </c>
      <c r="D90" s="266" t="s">
        <v>320</v>
      </c>
      <c r="E90" s="267" t="s">
        <v>984</v>
      </c>
      <c r="F90" s="268" t="s">
        <v>1443</v>
      </c>
      <c r="G90" s="269" t="s">
        <v>270</v>
      </c>
      <c r="H90" s="270">
        <v>1280</v>
      </c>
      <c r="I90" s="271"/>
      <c r="J90" s="272">
        <f>ROUND(I90*H90,2)</f>
        <v>0</v>
      </c>
      <c r="K90" s="268" t="s">
        <v>1428</v>
      </c>
      <c r="L90" s="273"/>
      <c r="M90" s="274" t="s">
        <v>39</v>
      </c>
      <c r="N90" s="275" t="s">
        <v>53</v>
      </c>
      <c r="O90" s="87"/>
      <c r="P90" s="224">
        <f>O90*H90</f>
        <v>0</v>
      </c>
      <c r="Q90" s="224">
        <v>0</v>
      </c>
      <c r="R90" s="224">
        <f>Q90*H90</f>
        <v>0</v>
      </c>
      <c r="S90" s="224">
        <v>0</v>
      </c>
      <c r="T90" s="225">
        <f>S90*H90</f>
        <v>0</v>
      </c>
      <c r="U90" s="40"/>
      <c r="V90" s="40"/>
      <c r="W90" s="40"/>
      <c r="X90" s="40"/>
      <c r="Y90" s="40"/>
      <c r="Z90" s="40"/>
      <c r="AA90" s="40"/>
      <c r="AB90" s="40"/>
      <c r="AC90" s="40"/>
      <c r="AD90" s="40"/>
      <c r="AE90" s="40"/>
      <c r="AR90" s="226" t="s">
        <v>238</v>
      </c>
      <c r="AT90" s="226" t="s">
        <v>320</v>
      </c>
      <c r="AU90" s="226" t="s">
        <v>80</v>
      </c>
      <c r="AY90" s="18" t="s">
        <v>177</v>
      </c>
      <c r="BE90" s="227">
        <f>IF(N90="základní",J90,0)</f>
        <v>0</v>
      </c>
      <c r="BF90" s="227">
        <f>IF(N90="snížená",J90,0)</f>
        <v>0</v>
      </c>
      <c r="BG90" s="227">
        <f>IF(N90="zákl. přenesená",J90,0)</f>
        <v>0</v>
      </c>
      <c r="BH90" s="227">
        <f>IF(N90="sníž. přenesená",J90,0)</f>
        <v>0</v>
      </c>
      <c r="BI90" s="227">
        <f>IF(N90="nulová",J90,0)</f>
        <v>0</v>
      </c>
      <c r="BJ90" s="18" t="s">
        <v>185</v>
      </c>
      <c r="BK90" s="227">
        <f>ROUND(I90*H90,2)</f>
        <v>0</v>
      </c>
      <c r="BL90" s="18" t="s">
        <v>185</v>
      </c>
      <c r="BM90" s="226" t="s">
        <v>1444</v>
      </c>
    </row>
    <row r="91" spans="1:47" s="2" customFormat="1" ht="12">
      <c r="A91" s="40"/>
      <c r="B91" s="41"/>
      <c r="C91" s="42"/>
      <c r="D91" s="228" t="s">
        <v>187</v>
      </c>
      <c r="E91" s="42"/>
      <c r="F91" s="229" t="s">
        <v>1443</v>
      </c>
      <c r="G91" s="42"/>
      <c r="H91" s="42"/>
      <c r="I91" s="230"/>
      <c r="J91" s="42"/>
      <c r="K91" s="42"/>
      <c r="L91" s="46"/>
      <c r="M91" s="231"/>
      <c r="N91" s="232"/>
      <c r="O91" s="87"/>
      <c r="P91" s="87"/>
      <c r="Q91" s="87"/>
      <c r="R91" s="87"/>
      <c r="S91" s="87"/>
      <c r="T91" s="88"/>
      <c r="U91" s="40"/>
      <c r="V91" s="40"/>
      <c r="W91" s="40"/>
      <c r="X91" s="40"/>
      <c r="Y91" s="40"/>
      <c r="Z91" s="40"/>
      <c r="AA91" s="40"/>
      <c r="AB91" s="40"/>
      <c r="AC91" s="40"/>
      <c r="AD91" s="40"/>
      <c r="AE91" s="40"/>
      <c r="AT91" s="18" t="s">
        <v>187</v>
      </c>
      <c r="AU91" s="18" t="s">
        <v>80</v>
      </c>
    </row>
    <row r="92" spans="1:51" s="14" customFormat="1" ht="12">
      <c r="A92" s="14"/>
      <c r="B92" s="244"/>
      <c r="C92" s="245"/>
      <c r="D92" s="228" t="s">
        <v>191</v>
      </c>
      <c r="E92" s="246" t="s">
        <v>39</v>
      </c>
      <c r="F92" s="247" t="s">
        <v>1109</v>
      </c>
      <c r="G92" s="245"/>
      <c r="H92" s="248">
        <v>1280</v>
      </c>
      <c r="I92" s="249"/>
      <c r="J92" s="245"/>
      <c r="K92" s="245"/>
      <c r="L92" s="250"/>
      <c r="M92" s="251"/>
      <c r="N92" s="252"/>
      <c r="O92" s="252"/>
      <c r="P92" s="252"/>
      <c r="Q92" s="252"/>
      <c r="R92" s="252"/>
      <c r="S92" s="252"/>
      <c r="T92" s="253"/>
      <c r="U92" s="14"/>
      <c r="V92" s="14"/>
      <c r="W92" s="14"/>
      <c r="X92" s="14"/>
      <c r="Y92" s="14"/>
      <c r="Z92" s="14"/>
      <c r="AA92" s="14"/>
      <c r="AB92" s="14"/>
      <c r="AC92" s="14"/>
      <c r="AD92" s="14"/>
      <c r="AE92" s="14"/>
      <c r="AT92" s="254" t="s">
        <v>191</v>
      </c>
      <c r="AU92" s="254" t="s">
        <v>80</v>
      </c>
      <c r="AV92" s="14" t="s">
        <v>89</v>
      </c>
      <c r="AW92" s="14" t="s">
        <v>41</v>
      </c>
      <c r="AX92" s="14" t="s">
        <v>80</v>
      </c>
      <c r="AY92" s="254" t="s">
        <v>177</v>
      </c>
    </row>
    <row r="93" spans="1:51" s="15" customFormat="1" ht="12">
      <c r="A93" s="15"/>
      <c r="B93" s="255"/>
      <c r="C93" s="256"/>
      <c r="D93" s="228" t="s">
        <v>191</v>
      </c>
      <c r="E93" s="257" t="s">
        <v>39</v>
      </c>
      <c r="F93" s="258" t="s">
        <v>194</v>
      </c>
      <c r="G93" s="256"/>
      <c r="H93" s="259">
        <v>1280</v>
      </c>
      <c r="I93" s="260"/>
      <c r="J93" s="256"/>
      <c r="K93" s="256"/>
      <c r="L93" s="261"/>
      <c r="M93" s="298"/>
      <c r="N93" s="299"/>
      <c r="O93" s="299"/>
      <c r="P93" s="299"/>
      <c r="Q93" s="299"/>
      <c r="R93" s="299"/>
      <c r="S93" s="299"/>
      <c r="T93" s="300"/>
      <c r="U93" s="15"/>
      <c r="V93" s="15"/>
      <c r="W93" s="15"/>
      <c r="X93" s="15"/>
      <c r="Y93" s="15"/>
      <c r="Z93" s="15"/>
      <c r="AA93" s="15"/>
      <c r="AB93" s="15"/>
      <c r="AC93" s="15"/>
      <c r="AD93" s="15"/>
      <c r="AE93" s="15"/>
      <c r="AT93" s="265" t="s">
        <v>191</v>
      </c>
      <c r="AU93" s="265" t="s">
        <v>80</v>
      </c>
      <c r="AV93" s="15" t="s">
        <v>185</v>
      </c>
      <c r="AW93" s="15" t="s">
        <v>41</v>
      </c>
      <c r="AX93" s="15" t="s">
        <v>87</v>
      </c>
      <c r="AY93" s="265" t="s">
        <v>177</v>
      </c>
    </row>
    <row r="94" spans="1:31" s="2" customFormat="1" ht="6.95" customHeight="1">
      <c r="A94" s="40"/>
      <c r="B94" s="62"/>
      <c r="C94" s="63"/>
      <c r="D94" s="63"/>
      <c r="E94" s="63"/>
      <c r="F94" s="63"/>
      <c r="G94" s="63"/>
      <c r="H94" s="63"/>
      <c r="I94" s="63"/>
      <c r="J94" s="63"/>
      <c r="K94" s="63"/>
      <c r="L94" s="46"/>
      <c r="M94" s="40"/>
      <c r="O94" s="40"/>
      <c r="P94" s="40"/>
      <c r="Q94" s="40"/>
      <c r="R94" s="40"/>
      <c r="S94" s="40"/>
      <c r="T94" s="40"/>
      <c r="U94" s="40"/>
      <c r="V94" s="40"/>
      <c r="W94" s="40"/>
      <c r="X94" s="40"/>
      <c r="Y94" s="40"/>
      <c r="Z94" s="40"/>
      <c r="AA94" s="40"/>
      <c r="AB94" s="40"/>
      <c r="AC94" s="40"/>
      <c r="AD94" s="40"/>
      <c r="AE94" s="40"/>
    </row>
  </sheetData>
  <sheetProtection password="CDD6" sheet="1" objects="1" scenarios="1" formatColumns="0" formatRows="0" autoFilter="0"/>
  <autoFilter ref="C84:K9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148</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1425</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1447</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ROUND((SUM(BE85:BE88)),2)</f>
        <v>0</v>
      </c>
      <c r="G35" s="40"/>
      <c r="H35" s="40"/>
      <c r="I35" s="160">
        <v>0.21</v>
      </c>
      <c r="J35" s="159">
        <f>ROUND(((SUM(BE85:BE88))*I35),2)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ROUND((SUM(BF85:BF88)),2)</f>
        <v>0</v>
      </c>
      <c r="G36" s="40"/>
      <c r="H36" s="40"/>
      <c r="I36" s="160">
        <v>0.15</v>
      </c>
      <c r="J36" s="159">
        <f>ROUND(((SUM(BF85:BF88))*I36),2)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ROUND((SUM(BG85:BG88)),2)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ROUND((SUM(BH85:BH88)),2)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ROUND((SUM(BI85:BI88)),2)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1425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Č25- NEOCEŇOVAT! - 1.SK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J85</f>
        <v>0</v>
      </c>
      <c r="K63" s="42"/>
      <c r="L63" s="147"/>
      <c r="S63" s="40"/>
      <c r="T63" s="40"/>
      <c r="U63" s="40"/>
      <c r="V63" s="40"/>
      <c r="W63" s="40"/>
      <c r="X63" s="40"/>
      <c r="Y63" s="40"/>
      <c r="Z63" s="40"/>
      <c r="AA63" s="40"/>
      <c r="AB63" s="40"/>
      <c r="AC63" s="40"/>
      <c r="AD63" s="40"/>
      <c r="AE63" s="40"/>
      <c r="AU63" s="18" t="s">
        <v>158</v>
      </c>
    </row>
    <row r="64" spans="1:31" s="2" customFormat="1" ht="21.8" customHeight="1" hidden="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hidden="1">
      <c r="A65" s="40"/>
      <c r="B65" s="62"/>
      <c r="C65" s="63"/>
      <c r="D65" s="63"/>
      <c r="E65" s="63"/>
      <c r="F65" s="63"/>
      <c r="G65" s="63"/>
      <c r="H65" s="63"/>
      <c r="I65" s="63"/>
      <c r="J65" s="63"/>
      <c r="K65" s="63"/>
      <c r="L65" s="147"/>
      <c r="S65" s="40"/>
      <c r="T65" s="40"/>
      <c r="U65" s="40"/>
      <c r="V65" s="40"/>
      <c r="W65" s="40"/>
      <c r="X65" s="40"/>
      <c r="Y65" s="40"/>
      <c r="Z65" s="40"/>
      <c r="AA65" s="40"/>
      <c r="AB65" s="40"/>
      <c r="AC65" s="40"/>
      <c r="AD65" s="40"/>
      <c r="AE65" s="40"/>
    </row>
    <row r="66" ht="12" hidden="1"/>
    <row r="67" ht="12" hidden="1"/>
    <row r="68" ht="12" hidden="1"/>
    <row r="69" spans="1:31" s="2" customFormat="1" ht="6.95" customHeight="1">
      <c r="A69" s="40"/>
      <c r="B69" s="64"/>
      <c r="C69" s="65"/>
      <c r="D69" s="65"/>
      <c r="E69" s="65"/>
      <c r="F69" s="65"/>
      <c r="G69" s="65"/>
      <c r="H69" s="65"/>
      <c r="I69" s="65"/>
      <c r="J69" s="65"/>
      <c r="K69" s="65"/>
      <c r="L69" s="147"/>
      <c r="S69" s="40"/>
      <c r="T69" s="40"/>
      <c r="U69" s="40"/>
      <c r="V69" s="40"/>
      <c r="W69" s="40"/>
      <c r="X69" s="40"/>
      <c r="Y69" s="40"/>
      <c r="Z69" s="40"/>
      <c r="AA69" s="40"/>
      <c r="AB69" s="40"/>
      <c r="AC69" s="40"/>
      <c r="AD69" s="40"/>
      <c r="AE69" s="40"/>
    </row>
    <row r="70" spans="1:31" s="2" customFormat="1" ht="24.95" customHeight="1">
      <c r="A70" s="40"/>
      <c r="B70" s="41"/>
      <c r="C70" s="24" t="s">
        <v>162</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26.25" customHeight="1">
      <c r="A73" s="40"/>
      <c r="B73" s="41"/>
      <c r="C73" s="42"/>
      <c r="D73" s="42"/>
      <c r="E73" s="172" t="str">
        <f>E7</f>
        <v>Oprava staničních kolejí v žst. Řehlovice - změna č.1 po prohlídce staveniště</v>
      </c>
      <c r="F73" s="33"/>
      <c r="G73" s="33"/>
      <c r="H73" s="33"/>
      <c r="I73" s="42"/>
      <c r="J73" s="42"/>
      <c r="K73" s="42"/>
      <c r="L73" s="147"/>
      <c r="S73" s="40"/>
      <c r="T73" s="40"/>
      <c r="U73" s="40"/>
      <c r="V73" s="40"/>
      <c r="W73" s="40"/>
      <c r="X73" s="40"/>
      <c r="Y73" s="40"/>
      <c r="Z73" s="40"/>
      <c r="AA73" s="40"/>
      <c r="AB73" s="40"/>
      <c r="AC73" s="40"/>
      <c r="AD73" s="40"/>
      <c r="AE73" s="40"/>
    </row>
    <row r="74" spans="2:12" s="1" customFormat="1" ht="12" customHeight="1">
      <c r="B74" s="22"/>
      <c r="C74" s="33" t="s">
        <v>150</v>
      </c>
      <c r="D74" s="23"/>
      <c r="E74" s="23"/>
      <c r="F74" s="23"/>
      <c r="G74" s="23"/>
      <c r="H74" s="23"/>
      <c r="I74" s="23"/>
      <c r="J74" s="23"/>
      <c r="K74" s="23"/>
      <c r="L74" s="21"/>
    </row>
    <row r="75" spans="1:31" s="2" customFormat="1" ht="16.5" customHeight="1">
      <c r="A75" s="40"/>
      <c r="B75" s="41"/>
      <c r="C75" s="42"/>
      <c r="D75" s="42"/>
      <c r="E75" s="172" t="s">
        <v>1425</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152</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2" t="str">
        <f>E11</f>
        <v>Č25- NEOCEŇOVAT! - 1.SK</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F14</f>
        <v>žst. Řehlovice</v>
      </c>
      <c r="G79" s="42"/>
      <c r="H79" s="42"/>
      <c r="I79" s="33" t="s">
        <v>24</v>
      </c>
      <c r="J79" s="75" t="str">
        <f>IF(J14="","",J14)</f>
        <v>24. 1. 2023</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3" t="s">
        <v>30</v>
      </c>
      <c r="D81" s="42"/>
      <c r="E81" s="42"/>
      <c r="F81" s="28" t="str">
        <f>E17</f>
        <v>SŽ s.o., OŘ UNL, ST Most</v>
      </c>
      <c r="G81" s="42"/>
      <c r="H81" s="42"/>
      <c r="I81" s="33" t="s">
        <v>38</v>
      </c>
      <c r="J81" s="38" t="str">
        <f>E23</f>
        <v xml:space="preserve"> </v>
      </c>
      <c r="K81" s="42"/>
      <c r="L81" s="147"/>
      <c r="S81" s="40"/>
      <c r="T81" s="40"/>
      <c r="U81" s="40"/>
      <c r="V81" s="40"/>
      <c r="W81" s="40"/>
      <c r="X81" s="40"/>
      <c r="Y81" s="40"/>
      <c r="Z81" s="40"/>
      <c r="AA81" s="40"/>
      <c r="AB81" s="40"/>
      <c r="AC81" s="40"/>
      <c r="AD81" s="40"/>
      <c r="AE81" s="40"/>
    </row>
    <row r="82" spans="1:31" s="2" customFormat="1" ht="54.45" customHeight="1">
      <c r="A82" s="40"/>
      <c r="B82" s="41"/>
      <c r="C82" s="33" t="s">
        <v>36</v>
      </c>
      <c r="D82" s="42"/>
      <c r="E82" s="42"/>
      <c r="F82" s="28" t="str">
        <f>IF(E20="","",E20)</f>
        <v>Vyplň údaj</v>
      </c>
      <c r="G82" s="42"/>
      <c r="H82" s="42"/>
      <c r="I82" s="33" t="s">
        <v>42</v>
      </c>
      <c r="J82" s="38" t="str">
        <f>E26</f>
        <v>Ing.Horák Jiří, 602155923, horak@spravazeleznic.cz</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163</v>
      </c>
      <c r="D84" s="191" t="s">
        <v>65</v>
      </c>
      <c r="E84" s="191" t="s">
        <v>61</v>
      </c>
      <c r="F84" s="191" t="s">
        <v>62</v>
      </c>
      <c r="G84" s="191" t="s">
        <v>164</v>
      </c>
      <c r="H84" s="191" t="s">
        <v>165</v>
      </c>
      <c r="I84" s="191" t="s">
        <v>166</v>
      </c>
      <c r="J84" s="191" t="s">
        <v>157</v>
      </c>
      <c r="K84" s="192" t="s">
        <v>167</v>
      </c>
      <c r="L84" s="193"/>
      <c r="M84" s="95" t="s">
        <v>39</v>
      </c>
      <c r="N84" s="96" t="s">
        <v>50</v>
      </c>
      <c r="O84" s="96" t="s">
        <v>168</v>
      </c>
      <c r="P84" s="96" t="s">
        <v>169</v>
      </c>
      <c r="Q84" s="96" t="s">
        <v>170</v>
      </c>
      <c r="R84" s="96" t="s">
        <v>171</v>
      </c>
      <c r="S84" s="96" t="s">
        <v>172</v>
      </c>
      <c r="T84" s="97" t="s">
        <v>173</v>
      </c>
      <c r="U84" s="188"/>
      <c r="V84" s="188"/>
      <c r="W84" s="188"/>
      <c r="X84" s="188"/>
      <c r="Y84" s="188"/>
      <c r="Z84" s="188"/>
      <c r="AA84" s="188"/>
      <c r="AB84" s="188"/>
      <c r="AC84" s="188"/>
      <c r="AD84" s="188"/>
      <c r="AE84" s="188"/>
    </row>
    <row r="85" spans="1:63" s="2" customFormat="1" ht="22.8" customHeight="1">
      <c r="A85" s="40"/>
      <c r="B85" s="41"/>
      <c r="C85" s="102" t="s">
        <v>174</v>
      </c>
      <c r="D85" s="42"/>
      <c r="E85" s="42"/>
      <c r="F85" s="42"/>
      <c r="G85" s="42"/>
      <c r="H85" s="42"/>
      <c r="I85" s="42"/>
      <c r="J85" s="194">
        <f>BK85</f>
        <v>0</v>
      </c>
      <c r="K85" s="42"/>
      <c r="L85" s="46"/>
      <c r="M85" s="98"/>
      <c r="N85" s="195"/>
      <c r="O85" s="99"/>
      <c r="P85" s="196">
        <f>SUM(P86:P88)</f>
        <v>0</v>
      </c>
      <c r="Q85" s="99"/>
      <c r="R85" s="196">
        <f>SUM(R86:R88)</f>
        <v>0</v>
      </c>
      <c r="S85" s="99"/>
      <c r="T85" s="197">
        <f>SUM(T86:T88)</f>
        <v>0</v>
      </c>
      <c r="U85" s="40"/>
      <c r="V85" s="40"/>
      <c r="W85" s="40"/>
      <c r="X85" s="40"/>
      <c r="Y85" s="40"/>
      <c r="Z85" s="40"/>
      <c r="AA85" s="40"/>
      <c r="AB85" s="40"/>
      <c r="AC85" s="40"/>
      <c r="AD85" s="40"/>
      <c r="AE85" s="40"/>
      <c r="AT85" s="18" t="s">
        <v>79</v>
      </c>
      <c r="AU85" s="18" t="s">
        <v>158</v>
      </c>
      <c r="BK85" s="198">
        <f>SUM(BK86:BK88)</f>
        <v>0</v>
      </c>
    </row>
    <row r="86" spans="1:65" s="2" customFormat="1" ht="16.5" customHeight="1">
      <c r="A86" s="40"/>
      <c r="B86" s="41"/>
      <c r="C86" s="266" t="s">
        <v>87</v>
      </c>
      <c r="D86" s="266" t="s">
        <v>320</v>
      </c>
      <c r="E86" s="267" t="s">
        <v>714</v>
      </c>
      <c r="F86" s="268" t="s">
        <v>1448</v>
      </c>
      <c r="G86" s="269" t="s">
        <v>203</v>
      </c>
      <c r="H86" s="270">
        <v>200</v>
      </c>
      <c r="I86" s="271"/>
      <c r="J86" s="272">
        <f>ROUND(I86*H86,2)</f>
        <v>0</v>
      </c>
      <c r="K86" s="268" t="s">
        <v>39</v>
      </c>
      <c r="L86" s="273"/>
      <c r="M86" s="274" t="s">
        <v>39</v>
      </c>
      <c r="N86" s="275" t="s">
        <v>53</v>
      </c>
      <c r="O86" s="87"/>
      <c r="P86" s="224">
        <f>O86*H86</f>
        <v>0</v>
      </c>
      <c r="Q86" s="224">
        <v>0</v>
      </c>
      <c r="R86" s="224">
        <f>Q86*H86</f>
        <v>0</v>
      </c>
      <c r="S86" s="224">
        <v>0</v>
      </c>
      <c r="T86" s="225">
        <f>S86*H86</f>
        <v>0</v>
      </c>
      <c r="U86" s="40"/>
      <c r="V86" s="40"/>
      <c r="W86" s="40"/>
      <c r="X86" s="40"/>
      <c r="Y86" s="40"/>
      <c r="Z86" s="40"/>
      <c r="AA86" s="40"/>
      <c r="AB86" s="40"/>
      <c r="AC86" s="40"/>
      <c r="AD86" s="40"/>
      <c r="AE86" s="40"/>
      <c r="AR86" s="226" t="s">
        <v>238</v>
      </c>
      <c r="AT86" s="226" t="s">
        <v>320</v>
      </c>
      <c r="AU86" s="226" t="s">
        <v>80</v>
      </c>
      <c r="AY86" s="18" t="s">
        <v>177</v>
      </c>
      <c r="BE86" s="227">
        <f>IF(N86="základní",J86,0)</f>
        <v>0</v>
      </c>
      <c r="BF86" s="227">
        <f>IF(N86="snížená",J86,0)</f>
        <v>0</v>
      </c>
      <c r="BG86" s="227">
        <f>IF(N86="zákl. přenesená",J86,0)</f>
        <v>0</v>
      </c>
      <c r="BH86" s="227">
        <f>IF(N86="sníž. přenesená",J86,0)</f>
        <v>0</v>
      </c>
      <c r="BI86" s="227">
        <f>IF(N86="nulová",J86,0)</f>
        <v>0</v>
      </c>
      <c r="BJ86" s="18" t="s">
        <v>185</v>
      </c>
      <c r="BK86" s="227">
        <f>ROUND(I86*H86,2)</f>
        <v>0</v>
      </c>
      <c r="BL86" s="18" t="s">
        <v>185</v>
      </c>
      <c r="BM86" s="226" t="s">
        <v>1449</v>
      </c>
    </row>
    <row r="87" spans="1:47" s="2" customFormat="1" ht="12">
      <c r="A87" s="40"/>
      <c r="B87" s="41"/>
      <c r="C87" s="42"/>
      <c r="D87" s="228" t="s">
        <v>187</v>
      </c>
      <c r="E87" s="42"/>
      <c r="F87" s="229" t="s">
        <v>1448</v>
      </c>
      <c r="G87" s="42"/>
      <c r="H87" s="42"/>
      <c r="I87" s="230"/>
      <c r="J87" s="42"/>
      <c r="K87" s="42"/>
      <c r="L87" s="46"/>
      <c r="M87" s="231"/>
      <c r="N87" s="232"/>
      <c r="O87" s="87"/>
      <c r="P87" s="87"/>
      <c r="Q87" s="87"/>
      <c r="R87" s="87"/>
      <c r="S87" s="87"/>
      <c r="T87" s="88"/>
      <c r="U87" s="40"/>
      <c r="V87" s="40"/>
      <c r="W87" s="40"/>
      <c r="X87" s="40"/>
      <c r="Y87" s="40"/>
      <c r="Z87" s="40"/>
      <c r="AA87" s="40"/>
      <c r="AB87" s="40"/>
      <c r="AC87" s="40"/>
      <c r="AD87" s="40"/>
      <c r="AE87" s="40"/>
      <c r="AT87" s="18" t="s">
        <v>187</v>
      </c>
      <c r="AU87" s="18" t="s">
        <v>80</v>
      </c>
    </row>
    <row r="88" spans="1:47" s="2" customFormat="1" ht="12">
      <c r="A88" s="40"/>
      <c r="B88" s="41"/>
      <c r="C88" s="42"/>
      <c r="D88" s="228" t="s">
        <v>280</v>
      </c>
      <c r="E88" s="42"/>
      <c r="F88" s="233" t="s">
        <v>1434</v>
      </c>
      <c r="G88" s="42"/>
      <c r="H88" s="42"/>
      <c r="I88" s="230"/>
      <c r="J88" s="42"/>
      <c r="K88" s="42"/>
      <c r="L88" s="46"/>
      <c r="M88" s="278"/>
      <c r="N88" s="279"/>
      <c r="O88" s="280"/>
      <c r="P88" s="280"/>
      <c r="Q88" s="280"/>
      <c r="R88" s="280"/>
      <c r="S88" s="280"/>
      <c r="T88" s="281"/>
      <c r="U88" s="40"/>
      <c r="V88" s="40"/>
      <c r="W88" s="40"/>
      <c r="X88" s="40"/>
      <c r="Y88" s="40"/>
      <c r="Z88" s="40"/>
      <c r="AA88" s="40"/>
      <c r="AB88" s="40"/>
      <c r="AC88" s="40"/>
      <c r="AD88" s="40"/>
      <c r="AE88" s="40"/>
      <c r="AT88" s="18" t="s">
        <v>280</v>
      </c>
      <c r="AU88" s="18" t="s">
        <v>80</v>
      </c>
    </row>
    <row r="89" spans="1:31" s="2" customFormat="1" ht="6.95" customHeight="1">
      <c r="A89" s="40"/>
      <c r="B89" s="62"/>
      <c r="C89" s="63"/>
      <c r="D89" s="63"/>
      <c r="E89" s="63"/>
      <c r="F89" s="63"/>
      <c r="G89" s="63"/>
      <c r="H89" s="63"/>
      <c r="I89" s="63"/>
      <c r="J89" s="63"/>
      <c r="K89" s="63"/>
      <c r="L89" s="46"/>
      <c r="M89" s="40"/>
      <c r="O89" s="40"/>
      <c r="P89" s="40"/>
      <c r="Q89" s="40"/>
      <c r="R89" s="40"/>
      <c r="S89" s="40"/>
      <c r="T89" s="40"/>
      <c r="U89" s="40"/>
      <c r="V89" s="40"/>
      <c r="W89" s="40"/>
      <c r="X89" s="40"/>
      <c r="Y89" s="40"/>
      <c r="Z89" s="40"/>
      <c r="AA89" s="40"/>
      <c r="AB89" s="40"/>
      <c r="AC89" s="40"/>
      <c r="AD89" s="40"/>
      <c r="AE89" s="40"/>
    </row>
  </sheetData>
  <sheetProtection password="CDD6" sheet="1" objects="1" scenarios="1" formatColumns="0" formatRows="0" autoFilter="0"/>
  <autoFilter ref="C84:K88"/>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3:H218"/>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1"/>
      <c r="C3" s="142"/>
      <c r="D3" s="142"/>
      <c r="E3" s="142"/>
      <c r="F3" s="142"/>
      <c r="G3" s="142"/>
      <c r="H3" s="21"/>
    </row>
    <row r="4" spans="2:8" s="1" customFormat="1" ht="24.95" customHeight="1">
      <c r="B4" s="21"/>
      <c r="C4" s="143" t="s">
        <v>1450</v>
      </c>
      <c r="H4" s="21"/>
    </row>
    <row r="5" spans="2:8" s="1" customFormat="1" ht="12" customHeight="1">
      <c r="B5" s="21"/>
      <c r="C5" s="303" t="s">
        <v>13</v>
      </c>
      <c r="D5" s="152" t="s">
        <v>14</v>
      </c>
      <c r="E5" s="1"/>
      <c r="F5" s="1"/>
      <c r="H5" s="21"/>
    </row>
    <row r="6" spans="2:8" s="1" customFormat="1" ht="36.95" customHeight="1">
      <c r="B6" s="21"/>
      <c r="C6" s="304" t="s">
        <v>16</v>
      </c>
      <c r="D6" s="305" t="s">
        <v>17</v>
      </c>
      <c r="E6" s="1"/>
      <c r="F6" s="1"/>
      <c r="H6" s="21"/>
    </row>
    <row r="7" spans="2:8" s="1" customFormat="1" ht="16.5" customHeight="1">
      <c r="B7" s="21"/>
      <c r="C7" s="145" t="s">
        <v>24</v>
      </c>
      <c r="D7" s="149" t="str">
        <f>'Rekapitulace zakázky'!AN8</f>
        <v>24. 1. 2023</v>
      </c>
      <c r="H7" s="21"/>
    </row>
    <row r="8" spans="1:8" s="2" customFormat="1" ht="10.8" customHeight="1">
      <c r="A8" s="40"/>
      <c r="B8" s="46"/>
      <c r="C8" s="40"/>
      <c r="D8" s="40"/>
      <c r="E8" s="40"/>
      <c r="F8" s="40"/>
      <c r="G8" s="40"/>
      <c r="H8" s="46"/>
    </row>
    <row r="9" spans="1:8" s="11" customFormat="1" ht="29.25" customHeight="1">
      <c r="A9" s="188"/>
      <c r="B9" s="306"/>
      <c r="C9" s="307" t="s">
        <v>61</v>
      </c>
      <c r="D9" s="308" t="s">
        <v>62</v>
      </c>
      <c r="E9" s="308" t="s">
        <v>164</v>
      </c>
      <c r="F9" s="309" t="s">
        <v>1451</v>
      </c>
      <c r="G9" s="188"/>
      <c r="H9" s="306"/>
    </row>
    <row r="10" spans="1:8" s="2" customFormat="1" ht="26.4" customHeight="1">
      <c r="A10" s="40"/>
      <c r="B10" s="46"/>
      <c r="C10" s="310" t="s">
        <v>1452</v>
      </c>
      <c r="D10" s="310" t="s">
        <v>99</v>
      </c>
      <c r="E10" s="40"/>
      <c r="F10" s="40"/>
      <c r="G10" s="40"/>
      <c r="H10" s="46"/>
    </row>
    <row r="11" spans="1:8" s="2" customFormat="1" ht="16.8" customHeight="1">
      <c r="A11" s="40"/>
      <c r="B11" s="46"/>
      <c r="C11" s="311" t="s">
        <v>1453</v>
      </c>
      <c r="D11" s="312" t="s">
        <v>1454</v>
      </c>
      <c r="E11" s="313" t="s">
        <v>304</v>
      </c>
      <c r="F11" s="314">
        <v>5</v>
      </c>
      <c r="G11" s="40"/>
      <c r="H11" s="46"/>
    </row>
    <row r="12" spans="1:8" s="2" customFormat="1" ht="16.8" customHeight="1">
      <c r="A12" s="40"/>
      <c r="B12" s="46"/>
      <c r="C12" s="311" t="s">
        <v>390</v>
      </c>
      <c r="D12" s="312" t="s">
        <v>391</v>
      </c>
      <c r="E12" s="313" t="s">
        <v>392</v>
      </c>
      <c r="F12" s="314">
        <v>1.7</v>
      </c>
      <c r="G12" s="40"/>
      <c r="H12" s="46"/>
    </row>
    <row r="13" spans="1:8" s="2" customFormat="1" ht="16.8" customHeight="1">
      <c r="A13" s="40"/>
      <c r="B13" s="46"/>
      <c r="C13" s="315" t="s">
        <v>39</v>
      </c>
      <c r="D13" s="315" t="s">
        <v>445</v>
      </c>
      <c r="E13" s="18" t="s">
        <v>39</v>
      </c>
      <c r="F13" s="316">
        <v>1.7</v>
      </c>
      <c r="G13" s="40"/>
      <c r="H13" s="46"/>
    </row>
    <row r="14" spans="1:8" s="2" customFormat="1" ht="16.8" customHeight="1">
      <c r="A14" s="40"/>
      <c r="B14" s="46"/>
      <c r="C14" s="315" t="s">
        <v>390</v>
      </c>
      <c r="D14" s="315" t="s">
        <v>194</v>
      </c>
      <c r="E14" s="18" t="s">
        <v>39</v>
      </c>
      <c r="F14" s="316">
        <v>1.7</v>
      </c>
      <c r="G14" s="40"/>
      <c r="H14" s="46"/>
    </row>
    <row r="15" spans="1:8" s="2" customFormat="1" ht="16.8" customHeight="1">
      <c r="A15" s="40"/>
      <c r="B15" s="46"/>
      <c r="C15" s="317" t="s">
        <v>1455</v>
      </c>
      <c r="D15" s="40"/>
      <c r="E15" s="40"/>
      <c r="F15" s="40"/>
      <c r="G15" s="40"/>
      <c r="H15" s="46"/>
    </row>
    <row r="16" spans="1:8" s="2" customFormat="1" ht="16.8" customHeight="1">
      <c r="A16" s="40"/>
      <c r="B16" s="46"/>
      <c r="C16" s="315" t="s">
        <v>441</v>
      </c>
      <c r="D16" s="315" t="s">
        <v>442</v>
      </c>
      <c r="E16" s="18" t="s">
        <v>392</v>
      </c>
      <c r="F16" s="316">
        <v>1.7</v>
      </c>
      <c r="G16" s="40"/>
      <c r="H16" s="46"/>
    </row>
    <row r="17" spans="1:8" s="2" customFormat="1" ht="16.8" customHeight="1">
      <c r="A17" s="40"/>
      <c r="B17" s="46"/>
      <c r="C17" s="315" t="s">
        <v>437</v>
      </c>
      <c r="D17" s="315" t="s">
        <v>438</v>
      </c>
      <c r="E17" s="18" t="s">
        <v>183</v>
      </c>
      <c r="F17" s="316">
        <v>1700</v>
      </c>
      <c r="G17" s="40"/>
      <c r="H17" s="46"/>
    </row>
    <row r="18" spans="1:8" s="2" customFormat="1" ht="16.8" customHeight="1">
      <c r="A18" s="40"/>
      <c r="B18" s="46"/>
      <c r="C18" s="315" t="s">
        <v>450</v>
      </c>
      <c r="D18" s="315" t="s">
        <v>451</v>
      </c>
      <c r="E18" s="18" t="s">
        <v>392</v>
      </c>
      <c r="F18" s="316">
        <v>3.4</v>
      </c>
      <c r="G18" s="40"/>
      <c r="H18" s="46"/>
    </row>
    <row r="19" spans="1:8" s="2" customFormat="1" ht="16.8" customHeight="1">
      <c r="A19" s="40"/>
      <c r="B19" s="46"/>
      <c r="C19" s="315" t="s">
        <v>507</v>
      </c>
      <c r="D19" s="315" t="s">
        <v>508</v>
      </c>
      <c r="E19" s="18" t="s">
        <v>392</v>
      </c>
      <c r="F19" s="316">
        <v>1.7</v>
      </c>
      <c r="G19" s="40"/>
      <c r="H19" s="46"/>
    </row>
    <row r="20" spans="1:8" s="2" customFormat="1" ht="16.8" customHeight="1">
      <c r="A20" s="40"/>
      <c r="B20" s="46"/>
      <c r="C20" s="315" t="s">
        <v>511</v>
      </c>
      <c r="D20" s="315" t="s">
        <v>512</v>
      </c>
      <c r="E20" s="18" t="s">
        <v>392</v>
      </c>
      <c r="F20" s="316">
        <v>3.989</v>
      </c>
      <c r="G20" s="40"/>
      <c r="H20" s="46"/>
    </row>
    <row r="21" spans="1:8" s="2" customFormat="1" ht="16.8" customHeight="1">
      <c r="A21" s="40"/>
      <c r="B21" s="46"/>
      <c r="C21" s="315" t="s">
        <v>517</v>
      </c>
      <c r="D21" s="315" t="s">
        <v>518</v>
      </c>
      <c r="E21" s="18" t="s">
        <v>392</v>
      </c>
      <c r="F21" s="316">
        <v>1.7</v>
      </c>
      <c r="G21" s="40"/>
      <c r="H21" s="46"/>
    </row>
    <row r="22" spans="1:8" s="2" customFormat="1" ht="16.8" customHeight="1">
      <c r="A22" s="40"/>
      <c r="B22" s="46"/>
      <c r="C22" s="315" t="s">
        <v>522</v>
      </c>
      <c r="D22" s="315" t="s">
        <v>523</v>
      </c>
      <c r="E22" s="18" t="s">
        <v>392</v>
      </c>
      <c r="F22" s="316">
        <v>5.689</v>
      </c>
      <c r="G22" s="40"/>
      <c r="H22" s="46"/>
    </row>
    <row r="23" spans="1:8" s="2" customFormat="1" ht="16.8" customHeight="1">
      <c r="A23" s="40"/>
      <c r="B23" s="46"/>
      <c r="C23" s="315" t="s">
        <v>750</v>
      </c>
      <c r="D23" s="315" t="s">
        <v>410</v>
      </c>
      <c r="E23" s="18" t="s">
        <v>270</v>
      </c>
      <c r="F23" s="316">
        <v>18060</v>
      </c>
      <c r="G23" s="40"/>
      <c r="H23" s="46"/>
    </row>
    <row r="24" spans="1:8" s="2" customFormat="1" ht="16.8" customHeight="1">
      <c r="A24" s="40"/>
      <c r="B24" s="46"/>
      <c r="C24" s="311" t="s">
        <v>394</v>
      </c>
      <c r="D24" s="312" t="s">
        <v>395</v>
      </c>
      <c r="E24" s="313" t="s">
        <v>392</v>
      </c>
      <c r="F24" s="314">
        <v>3.989</v>
      </c>
      <c r="G24" s="40"/>
      <c r="H24" s="46"/>
    </row>
    <row r="25" spans="1:8" s="2" customFormat="1" ht="16.8" customHeight="1">
      <c r="A25" s="40"/>
      <c r="B25" s="46"/>
      <c r="C25" s="315" t="s">
        <v>39</v>
      </c>
      <c r="D25" s="315" t="s">
        <v>516</v>
      </c>
      <c r="E25" s="18" t="s">
        <v>39</v>
      </c>
      <c r="F25" s="316">
        <v>3.989</v>
      </c>
      <c r="G25" s="40"/>
      <c r="H25" s="46"/>
    </row>
    <row r="26" spans="1:8" s="2" customFormat="1" ht="16.8" customHeight="1">
      <c r="A26" s="40"/>
      <c r="B26" s="46"/>
      <c r="C26" s="315" t="s">
        <v>394</v>
      </c>
      <c r="D26" s="315" t="s">
        <v>194</v>
      </c>
      <c r="E26" s="18" t="s">
        <v>39</v>
      </c>
      <c r="F26" s="316">
        <v>3.989</v>
      </c>
      <c r="G26" s="40"/>
      <c r="H26" s="46"/>
    </row>
    <row r="27" spans="1:8" s="2" customFormat="1" ht="16.8" customHeight="1">
      <c r="A27" s="40"/>
      <c r="B27" s="46"/>
      <c r="C27" s="317" t="s">
        <v>1455</v>
      </c>
      <c r="D27" s="40"/>
      <c r="E27" s="40"/>
      <c r="F27" s="40"/>
      <c r="G27" s="40"/>
      <c r="H27" s="46"/>
    </row>
    <row r="28" spans="1:8" s="2" customFormat="1" ht="16.8" customHeight="1">
      <c r="A28" s="40"/>
      <c r="B28" s="46"/>
      <c r="C28" s="315" t="s">
        <v>511</v>
      </c>
      <c r="D28" s="315" t="s">
        <v>512</v>
      </c>
      <c r="E28" s="18" t="s">
        <v>392</v>
      </c>
      <c r="F28" s="316">
        <v>3.989</v>
      </c>
      <c r="G28" s="40"/>
      <c r="H28" s="46"/>
    </row>
    <row r="29" spans="1:8" s="2" customFormat="1" ht="16.8" customHeight="1">
      <c r="A29" s="40"/>
      <c r="B29" s="46"/>
      <c r="C29" s="315" t="s">
        <v>522</v>
      </c>
      <c r="D29" s="315" t="s">
        <v>523</v>
      </c>
      <c r="E29" s="18" t="s">
        <v>392</v>
      </c>
      <c r="F29" s="316">
        <v>5.689</v>
      </c>
      <c r="G29" s="40"/>
      <c r="H29" s="46"/>
    </row>
    <row r="30" spans="1:8" s="2" customFormat="1" ht="16.8" customHeight="1">
      <c r="A30" s="40"/>
      <c r="B30" s="46"/>
      <c r="C30" s="315" t="s">
        <v>750</v>
      </c>
      <c r="D30" s="315" t="s">
        <v>410</v>
      </c>
      <c r="E30" s="18" t="s">
        <v>270</v>
      </c>
      <c r="F30" s="316">
        <v>18060</v>
      </c>
      <c r="G30" s="40"/>
      <c r="H30" s="46"/>
    </row>
    <row r="31" spans="1:8" s="2" customFormat="1" ht="16.8" customHeight="1">
      <c r="A31" s="40"/>
      <c r="B31" s="46"/>
      <c r="C31" s="311" t="s">
        <v>425</v>
      </c>
      <c r="D31" s="312" t="s">
        <v>426</v>
      </c>
      <c r="E31" s="313" t="s">
        <v>270</v>
      </c>
      <c r="F31" s="314">
        <v>40</v>
      </c>
      <c r="G31" s="40"/>
      <c r="H31" s="46"/>
    </row>
    <row r="32" spans="1:8" s="2" customFormat="1" ht="16.8" customHeight="1">
      <c r="A32" s="40"/>
      <c r="B32" s="46"/>
      <c r="C32" s="315" t="s">
        <v>39</v>
      </c>
      <c r="D32" s="315" t="s">
        <v>427</v>
      </c>
      <c r="E32" s="18" t="s">
        <v>39</v>
      </c>
      <c r="F32" s="316">
        <v>40</v>
      </c>
      <c r="G32" s="40"/>
      <c r="H32" s="46"/>
    </row>
    <row r="33" spans="1:8" s="2" customFormat="1" ht="16.8" customHeight="1">
      <c r="A33" s="40"/>
      <c r="B33" s="46"/>
      <c r="C33" s="315" t="s">
        <v>425</v>
      </c>
      <c r="D33" s="315" t="s">
        <v>194</v>
      </c>
      <c r="E33" s="18" t="s">
        <v>39</v>
      </c>
      <c r="F33" s="316">
        <v>40</v>
      </c>
      <c r="G33" s="40"/>
      <c r="H33" s="46"/>
    </row>
    <row r="34" spans="1:8" s="2" customFormat="1" ht="16.8" customHeight="1">
      <c r="A34" s="40"/>
      <c r="B34" s="46"/>
      <c r="C34" s="317" t="s">
        <v>1455</v>
      </c>
      <c r="D34" s="40"/>
      <c r="E34" s="40"/>
      <c r="F34" s="40"/>
      <c r="G34" s="40"/>
      <c r="H34" s="46"/>
    </row>
    <row r="35" spans="1:8" s="2" customFormat="1" ht="16.8" customHeight="1">
      <c r="A35" s="40"/>
      <c r="B35" s="46"/>
      <c r="C35" s="315" t="s">
        <v>734</v>
      </c>
      <c r="D35" s="315" t="s">
        <v>426</v>
      </c>
      <c r="E35" s="18" t="s">
        <v>270</v>
      </c>
      <c r="F35" s="316">
        <v>40</v>
      </c>
      <c r="G35" s="40"/>
      <c r="H35" s="46"/>
    </row>
    <row r="36" spans="1:8" s="2" customFormat="1" ht="16.8" customHeight="1">
      <c r="A36" s="40"/>
      <c r="B36" s="46"/>
      <c r="C36" s="315" t="s">
        <v>503</v>
      </c>
      <c r="D36" s="315" t="s">
        <v>433</v>
      </c>
      <c r="E36" s="18" t="s">
        <v>430</v>
      </c>
      <c r="F36" s="316">
        <v>20</v>
      </c>
      <c r="G36" s="40"/>
      <c r="H36" s="46"/>
    </row>
    <row r="37" spans="1:8" s="2" customFormat="1" ht="16.8" customHeight="1">
      <c r="A37" s="40"/>
      <c r="B37" s="46"/>
      <c r="C37" s="311" t="s">
        <v>420</v>
      </c>
      <c r="D37" s="312" t="s">
        <v>421</v>
      </c>
      <c r="E37" s="313" t="s">
        <v>270</v>
      </c>
      <c r="F37" s="314">
        <v>500</v>
      </c>
      <c r="G37" s="40"/>
      <c r="H37" s="46"/>
    </row>
    <row r="38" spans="1:8" s="2" customFormat="1" ht="16.8" customHeight="1">
      <c r="A38" s="40"/>
      <c r="B38" s="46"/>
      <c r="C38" s="315" t="s">
        <v>39</v>
      </c>
      <c r="D38" s="315" t="s">
        <v>418</v>
      </c>
      <c r="E38" s="18" t="s">
        <v>39</v>
      </c>
      <c r="F38" s="316">
        <v>500</v>
      </c>
      <c r="G38" s="40"/>
      <c r="H38" s="46"/>
    </row>
    <row r="39" spans="1:8" s="2" customFormat="1" ht="16.8" customHeight="1">
      <c r="A39" s="40"/>
      <c r="B39" s="46"/>
      <c r="C39" s="315" t="s">
        <v>420</v>
      </c>
      <c r="D39" s="315" t="s">
        <v>194</v>
      </c>
      <c r="E39" s="18" t="s">
        <v>39</v>
      </c>
      <c r="F39" s="316">
        <v>500</v>
      </c>
      <c r="G39" s="40"/>
      <c r="H39" s="46"/>
    </row>
    <row r="40" spans="1:8" s="2" customFormat="1" ht="16.8" customHeight="1">
      <c r="A40" s="40"/>
      <c r="B40" s="46"/>
      <c r="C40" s="317" t="s">
        <v>1455</v>
      </c>
      <c r="D40" s="40"/>
      <c r="E40" s="40"/>
      <c r="F40" s="40"/>
      <c r="G40" s="40"/>
      <c r="H40" s="46"/>
    </row>
    <row r="41" spans="1:8" s="2" customFormat="1" ht="16.8" customHeight="1">
      <c r="A41" s="40"/>
      <c r="B41" s="46"/>
      <c r="C41" s="315" t="s">
        <v>729</v>
      </c>
      <c r="D41" s="315" t="s">
        <v>421</v>
      </c>
      <c r="E41" s="18" t="s">
        <v>270</v>
      </c>
      <c r="F41" s="316">
        <v>500</v>
      </c>
      <c r="G41" s="40"/>
      <c r="H41" s="46"/>
    </row>
    <row r="42" spans="1:8" s="2" customFormat="1" ht="16.8" customHeight="1">
      <c r="A42" s="40"/>
      <c r="B42" s="46"/>
      <c r="C42" s="315" t="s">
        <v>487</v>
      </c>
      <c r="D42" s="315" t="s">
        <v>435</v>
      </c>
      <c r="E42" s="18" t="s">
        <v>430</v>
      </c>
      <c r="F42" s="316">
        <v>340</v>
      </c>
      <c r="G42" s="40"/>
      <c r="H42" s="46"/>
    </row>
    <row r="43" spans="1:8" s="2" customFormat="1" ht="12">
      <c r="A43" s="40"/>
      <c r="B43" s="46"/>
      <c r="C43" s="311" t="s">
        <v>422</v>
      </c>
      <c r="D43" s="312" t="s">
        <v>423</v>
      </c>
      <c r="E43" s="313" t="s">
        <v>270</v>
      </c>
      <c r="F43" s="314">
        <v>180</v>
      </c>
      <c r="G43" s="40"/>
      <c r="H43" s="46"/>
    </row>
    <row r="44" spans="1:8" s="2" customFormat="1" ht="16.8" customHeight="1">
      <c r="A44" s="40"/>
      <c r="B44" s="46"/>
      <c r="C44" s="315" t="s">
        <v>39</v>
      </c>
      <c r="D44" s="315" t="s">
        <v>424</v>
      </c>
      <c r="E44" s="18" t="s">
        <v>39</v>
      </c>
      <c r="F44" s="316">
        <v>180</v>
      </c>
      <c r="G44" s="40"/>
      <c r="H44" s="46"/>
    </row>
    <row r="45" spans="1:8" s="2" customFormat="1" ht="16.8" customHeight="1">
      <c r="A45" s="40"/>
      <c r="B45" s="46"/>
      <c r="C45" s="315" t="s">
        <v>422</v>
      </c>
      <c r="D45" s="315" t="s">
        <v>194</v>
      </c>
      <c r="E45" s="18" t="s">
        <v>39</v>
      </c>
      <c r="F45" s="316">
        <v>180</v>
      </c>
      <c r="G45" s="40"/>
      <c r="H45" s="46"/>
    </row>
    <row r="46" spans="1:8" s="2" customFormat="1" ht="16.8" customHeight="1">
      <c r="A46" s="40"/>
      <c r="B46" s="46"/>
      <c r="C46" s="317" t="s">
        <v>1455</v>
      </c>
      <c r="D46" s="40"/>
      <c r="E46" s="40"/>
      <c r="F46" s="40"/>
      <c r="G46" s="40"/>
      <c r="H46" s="46"/>
    </row>
    <row r="47" spans="1:8" s="2" customFormat="1" ht="16.8" customHeight="1">
      <c r="A47" s="40"/>
      <c r="B47" s="46"/>
      <c r="C47" s="315" t="s">
        <v>731</v>
      </c>
      <c r="D47" s="315" t="s">
        <v>423</v>
      </c>
      <c r="E47" s="18" t="s">
        <v>270</v>
      </c>
      <c r="F47" s="316">
        <v>180</v>
      </c>
      <c r="G47" s="40"/>
      <c r="H47" s="46"/>
    </row>
    <row r="48" spans="1:8" s="2" customFormat="1" ht="16.8" customHeight="1">
      <c r="A48" s="40"/>
      <c r="B48" s="46"/>
      <c r="C48" s="315" t="s">
        <v>487</v>
      </c>
      <c r="D48" s="315" t="s">
        <v>435</v>
      </c>
      <c r="E48" s="18" t="s">
        <v>430</v>
      </c>
      <c r="F48" s="316">
        <v>340</v>
      </c>
      <c r="G48" s="40"/>
      <c r="H48" s="46"/>
    </row>
    <row r="49" spans="1:8" s="2" customFormat="1" ht="16.8" customHeight="1">
      <c r="A49" s="40"/>
      <c r="B49" s="46"/>
      <c r="C49" s="311" t="s">
        <v>397</v>
      </c>
      <c r="D49" s="312" t="s">
        <v>398</v>
      </c>
      <c r="E49" s="313" t="s">
        <v>304</v>
      </c>
      <c r="F49" s="314">
        <v>43.26</v>
      </c>
      <c r="G49" s="40"/>
      <c r="H49" s="46"/>
    </row>
    <row r="50" spans="1:8" s="2" customFormat="1" ht="12">
      <c r="A50" s="40"/>
      <c r="B50" s="46"/>
      <c r="C50" s="315" t="s">
        <v>39</v>
      </c>
      <c r="D50" s="315" t="s">
        <v>841</v>
      </c>
      <c r="E50" s="18" t="s">
        <v>39</v>
      </c>
      <c r="F50" s="316">
        <v>38.26</v>
      </c>
      <c r="G50" s="40"/>
      <c r="H50" s="46"/>
    </row>
    <row r="51" spans="1:8" s="2" customFormat="1" ht="16.8" customHeight="1">
      <c r="A51" s="40"/>
      <c r="B51" s="46"/>
      <c r="C51" s="315" t="s">
        <v>39</v>
      </c>
      <c r="D51" s="315" t="s">
        <v>842</v>
      </c>
      <c r="E51" s="18" t="s">
        <v>39</v>
      </c>
      <c r="F51" s="316">
        <v>5</v>
      </c>
      <c r="G51" s="40"/>
      <c r="H51" s="46"/>
    </row>
    <row r="52" spans="1:8" s="2" customFormat="1" ht="16.8" customHeight="1">
      <c r="A52" s="40"/>
      <c r="B52" s="46"/>
      <c r="C52" s="315" t="s">
        <v>397</v>
      </c>
      <c r="D52" s="315" t="s">
        <v>194</v>
      </c>
      <c r="E52" s="18" t="s">
        <v>39</v>
      </c>
      <c r="F52" s="316">
        <v>43.26</v>
      </c>
      <c r="G52" s="40"/>
      <c r="H52" s="46"/>
    </row>
    <row r="53" spans="1:8" s="2" customFormat="1" ht="16.8" customHeight="1">
      <c r="A53" s="40"/>
      <c r="B53" s="46"/>
      <c r="C53" s="317" t="s">
        <v>1455</v>
      </c>
      <c r="D53" s="40"/>
      <c r="E53" s="40"/>
      <c r="F53" s="40"/>
      <c r="G53" s="40"/>
      <c r="H53" s="46"/>
    </row>
    <row r="54" spans="1:8" s="2" customFormat="1" ht="12">
      <c r="A54" s="40"/>
      <c r="B54" s="46"/>
      <c r="C54" s="315" t="s">
        <v>836</v>
      </c>
      <c r="D54" s="315" t="s">
        <v>837</v>
      </c>
      <c r="E54" s="18" t="s">
        <v>304</v>
      </c>
      <c r="F54" s="316">
        <v>43.26</v>
      </c>
      <c r="G54" s="40"/>
      <c r="H54" s="46"/>
    </row>
    <row r="55" spans="1:8" s="2" customFormat="1" ht="16.8" customHeight="1">
      <c r="A55" s="40"/>
      <c r="B55" s="46"/>
      <c r="C55" s="315" t="s">
        <v>843</v>
      </c>
      <c r="D55" s="315" t="s">
        <v>844</v>
      </c>
      <c r="E55" s="18" t="s">
        <v>304</v>
      </c>
      <c r="F55" s="316">
        <v>43.26</v>
      </c>
      <c r="G55" s="40"/>
      <c r="H55" s="46"/>
    </row>
    <row r="56" spans="1:8" s="2" customFormat="1" ht="12">
      <c r="A56" s="40"/>
      <c r="B56" s="46"/>
      <c r="C56" s="311" t="s">
        <v>400</v>
      </c>
      <c r="D56" s="312" t="s">
        <v>401</v>
      </c>
      <c r="E56" s="313" t="s">
        <v>304</v>
      </c>
      <c r="F56" s="314">
        <v>4927.74</v>
      </c>
      <c r="G56" s="40"/>
      <c r="H56" s="46"/>
    </row>
    <row r="57" spans="1:8" s="2" customFormat="1" ht="16.8" customHeight="1">
      <c r="A57" s="40"/>
      <c r="B57" s="46"/>
      <c r="C57" s="315" t="s">
        <v>39</v>
      </c>
      <c r="D57" s="315" t="s">
        <v>823</v>
      </c>
      <c r="E57" s="18" t="s">
        <v>39</v>
      </c>
      <c r="F57" s="316">
        <v>433.5</v>
      </c>
      <c r="G57" s="40"/>
      <c r="H57" s="46"/>
    </row>
    <row r="58" spans="1:8" s="2" customFormat="1" ht="16.8" customHeight="1">
      <c r="A58" s="40"/>
      <c r="B58" s="46"/>
      <c r="C58" s="315" t="s">
        <v>39</v>
      </c>
      <c r="D58" s="315" t="s">
        <v>824</v>
      </c>
      <c r="E58" s="18" t="s">
        <v>39</v>
      </c>
      <c r="F58" s="316">
        <v>1360</v>
      </c>
      <c r="G58" s="40"/>
      <c r="H58" s="46"/>
    </row>
    <row r="59" spans="1:8" s="2" customFormat="1" ht="16.8" customHeight="1">
      <c r="A59" s="40"/>
      <c r="B59" s="46"/>
      <c r="C59" s="315" t="s">
        <v>39</v>
      </c>
      <c r="D59" s="315" t="s">
        <v>825</v>
      </c>
      <c r="E59" s="18" t="s">
        <v>39</v>
      </c>
      <c r="F59" s="316">
        <v>2890</v>
      </c>
      <c r="G59" s="40"/>
      <c r="H59" s="46"/>
    </row>
    <row r="60" spans="1:8" s="2" customFormat="1" ht="16.8" customHeight="1">
      <c r="A60" s="40"/>
      <c r="B60" s="46"/>
      <c r="C60" s="315" t="s">
        <v>39</v>
      </c>
      <c r="D60" s="315" t="s">
        <v>826</v>
      </c>
      <c r="E60" s="18" t="s">
        <v>39</v>
      </c>
      <c r="F60" s="316">
        <v>210.15</v>
      </c>
      <c r="G60" s="40"/>
      <c r="H60" s="46"/>
    </row>
    <row r="61" spans="1:8" s="2" customFormat="1" ht="16.8" customHeight="1">
      <c r="A61" s="40"/>
      <c r="B61" s="46"/>
      <c r="C61" s="315" t="s">
        <v>39</v>
      </c>
      <c r="D61" s="315" t="s">
        <v>828</v>
      </c>
      <c r="E61" s="18" t="s">
        <v>39</v>
      </c>
      <c r="F61" s="316">
        <v>34.09</v>
      </c>
      <c r="G61" s="40"/>
      <c r="H61" s="46"/>
    </row>
    <row r="62" spans="1:8" s="2" customFormat="1" ht="16.8" customHeight="1">
      <c r="A62" s="40"/>
      <c r="B62" s="46"/>
      <c r="C62" s="315" t="s">
        <v>400</v>
      </c>
      <c r="D62" s="315" t="s">
        <v>194</v>
      </c>
      <c r="E62" s="18" t="s">
        <v>39</v>
      </c>
      <c r="F62" s="316">
        <v>4927.74</v>
      </c>
      <c r="G62" s="40"/>
      <c r="H62" s="46"/>
    </row>
    <row r="63" spans="1:8" s="2" customFormat="1" ht="16.8" customHeight="1">
      <c r="A63" s="40"/>
      <c r="B63" s="46"/>
      <c r="C63" s="317" t="s">
        <v>1455</v>
      </c>
      <c r="D63" s="40"/>
      <c r="E63" s="40"/>
      <c r="F63" s="40"/>
      <c r="G63" s="40"/>
      <c r="H63" s="46"/>
    </row>
    <row r="64" spans="1:8" s="2" customFormat="1" ht="16.8" customHeight="1">
      <c r="A64" s="40"/>
      <c r="B64" s="46"/>
      <c r="C64" s="315" t="s">
        <v>380</v>
      </c>
      <c r="D64" s="315" t="s">
        <v>381</v>
      </c>
      <c r="E64" s="18" t="s">
        <v>304</v>
      </c>
      <c r="F64" s="316">
        <v>4927.74</v>
      </c>
      <c r="G64" s="40"/>
      <c r="H64" s="46"/>
    </row>
    <row r="65" spans="1:8" s="2" customFormat="1" ht="12">
      <c r="A65" s="40"/>
      <c r="B65" s="46"/>
      <c r="C65" s="315" t="s">
        <v>357</v>
      </c>
      <c r="D65" s="315" t="s">
        <v>358</v>
      </c>
      <c r="E65" s="18" t="s">
        <v>304</v>
      </c>
      <c r="F65" s="316">
        <v>6596.785</v>
      </c>
      <c r="G65" s="40"/>
      <c r="H65" s="46"/>
    </row>
    <row r="66" spans="1:8" s="2" customFormat="1" ht="16.8" customHeight="1">
      <c r="A66" s="40"/>
      <c r="B66" s="46"/>
      <c r="C66" s="315" t="s">
        <v>374</v>
      </c>
      <c r="D66" s="315" t="s">
        <v>375</v>
      </c>
      <c r="E66" s="18" t="s">
        <v>304</v>
      </c>
      <c r="F66" s="316">
        <v>4927.74</v>
      </c>
      <c r="G66" s="40"/>
      <c r="H66" s="46"/>
    </row>
    <row r="67" spans="1:8" s="2" customFormat="1" ht="16.8" customHeight="1">
      <c r="A67" s="40"/>
      <c r="B67" s="46"/>
      <c r="C67" s="311" t="s">
        <v>853</v>
      </c>
      <c r="D67" s="312" t="s">
        <v>1456</v>
      </c>
      <c r="E67" s="313" t="s">
        <v>304</v>
      </c>
      <c r="F67" s="314">
        <v>5</v>
      </c>
      <c r="G67" s="40"/>
      <c r="H67" s="46"/>
    </row>
    <row r="68" spans="1:8" s="2" customFormat="1" ht="16.8" customHeight="1">
      <c r="A68" s="40"/>
      <c r="B68" s="46"/>
      <c r="C68" s="315" t="s">
        <v>39</v>
      </c>
      <c r="D68" s="315" t="s">
        <v>842</v>
      </c>
      <c r="E68" s="18" t="s">
        <v>39</v>
      </c>
      <c r="F68" s="316">
        <v>5</v>
      </c>
      <c r="G68" s="40"/>
      <c r="H68" s="46"/>
    </row>
    <row r="69" spans="1:8" s="2" customFormat="1" ht="16.8" customHeight="1">
      <c r="A69" s="40"/>
      <c r="B69" s="46"/>
      <c r="C69" s="315" t="s">
        <v>853</v>
      </c>
      <c r="D69" s="315" t="s">
        <v>194</v>
      </c>
      <c r="E69" s="18" t="s">
        <v>39</v>
      </c>
      <c r="F69" s="316">
        <v>5</v>
      </c>
      <c r="G69" s="40"/>
      <c r="H69" s="46"/>
    </row>
    <row r="70" spans="1:8" s="2" customFormat="1" ht="16.8" customHeight="1">
      <c r="A70" s="40"/>
      <c r="B70" s="46"/>
      <c r="C70" s="311" t="s">
        <v>434</v>
      </c>
      <c r="D70" s="312" t="s">
        <v>435</v>
      </c>
      <c r="E70" s="313" t="s">
        <v>430</v>
      </c>
      <c r="F70" s="314">
        <v>17320</v>
      </c>
      <c r="G70" s="40"/>
      <c r="H70" s="46"/>
    </row>
    <row r="71" spans="1:8" s="2" customFormat="1" ht="16.8" customHeight="1">
      <c r="A71" s="40"/>
      <c r="B71" s="46"/>
      <c r="C71" s="315" t="s">
        <v>39</v>
      </c>
      <c r="D71" s="315" t="s">
        <v>409</v>
      </c>
      <c r="E71" s="18" t="s">
        <v>39</v>
      </c>
      <c r="F71" s="316">
        <v>18060</v>
      </c>
      <c r="G71" s="40"/>
      <c r="H71" s="46"/>
    </row>
    <row r="72" spans="1:8" s="2" customFormat="1" ht="16.8" customHeight="1">
      <c r="A72" s="40"/>
      <c r="B72" s="46"/>
      <c r="C72" s="315" t="s">
        <v>39</v>
      </c>
      <c r="D72" s="315" t="s">
        <v>413</v>
      </c>
      <c r="E72" s="18" t="s">
        <v>39</v>
      </c>
      <c r="F72" s="316">
        <v>100</v>
      </c>
      <c r="G72" s="40"/>
      <c r="H72" s="46"/>
    </row>
    <row r="73" spans="1:8" s="2" customFormat="1" ht="16.8" customHeight="1">
      <c r="A73" s="40"/>
      <c r="B73" s="46"/>
      <c r="C73" s="315" t="s">
        <v>39</v>
      </c>
      <c r="D73" s="315" t="s">
        <v>491</v>
      </c>
      <c r="E73" s="18" t="s">
        <v>39</v>
      </c>
      <c r="F73" s="316">
        <v>0</v>
      </c>
      <c r="G73" s="40"/>
      <c r="H73" s="46"/>
    </row>
    <row r="74" spans="1:8" s="2" customFormat="1" ht="16.8" customHeight="1">
      <c r="A74" s="40"/>
      <c r="B74" s="46"/>
      <c r="C74" s="315" t="s">
        <v>39</v>
      </c>
      <c r="D74" s="315" t="s">
        <v>492</v>
      </c>
      <c r="E74" s="18" t="s">
        <v>39</v>
      </c>
      <c r="F74" s="316">
        <v>-480</v>
      </c>
      <c r="G74" s="40"/>
      <c r="H74" s="46"/>
    </row>
    <row r="75" spans="1:8" s="2" customFormat="1" ht="16.8" customHeight="1">
      <c r="A75" s="40"/>
      <c r="B75" s="46"/>
      <c r="C75" s="315" t="s">
        <v>39</v>
      </c>
      <c r="D75" s="315" t="s">
        <v>493</v>
      </c>
      <c r="E75" s="18" t="s">
        <v>39</v>
      </c>
      <c r="F75" s="316">
        <v>-340</v>
      </c>
      <c r="G75" s="40"/>
      <c r="H75" s="46"/>
    </row>
    <row r="76" spans="1:8" s="2" customFormat="1" ht="16.8" customHeight="1">
      <c r="A76" s="40"/>
      <c r="B76" s="46"/>
      <c r="C76" s="315" t="s">
        <v>39</v>
      </c>
      <c r="D76" s="315" t="s">
        <v>494</v>
      </c>
      <c r="E76" s="18" t="s">
        <v>39</v>
      </c>
      <c r="F76" s="316">
        <v>-20</v>
      </c>
      <c r="G76" s="40"/>
      <c r="H76" s="46"/>
    </row>
    <row r="77" spans="1:8" s="2" customFormat="1" ht="16.8" customHeight="1">
      <c r="A77" s="40"/>
      <c r="B77" s="46"/>
      <c r="C77" s="315" t="s">
        <v>434</v>
      </c>
      <c r="D77" s="315" t="s">
        <v>194</v>
      </c>
      <c r="E77" s="18" t="s">
        <v>39</v>
      </c>
      <c r="F77" s="316">
        <v>17320</v>
      </c>
      <c r="G77" s="40"/>
      <c r="H77" s="46"/>
    </row>
    <row r="78" spans="1:8" s="2" customFormat="1" ht="16.8" customHeight="1">
      <c r="A78" s="40"/>
      <c r="B78" s="46"/>
      <c r="C78" s="317" t="s">
        <v>1455</v>
      </c>
      <c r="D78" s="40"/>
      <c r="E78" s="40"/>
      <c r="F78" s="40"/>
      <c r="G78" s="40"/>
      <c r="H78" s="46"/>
    </row>
    <row r="79" spans="1:8" s="2" customFormat="1" ht="16.8" customHeight="1">
      <c r="A79" s="40"/>
      <c r="B79" s="46"/>
      <c r="C79" s="315" t="s">
        <v>487</v>
      </c>
      <c r="D79" s="315" t="s">
        <v>435</v>
      </c>
      <c r="E79" s="18" t="s">
        <v>430</v>
      </c>
      <c r="F79" s="316">
        <v>17320</v>
      </c>
      <c r="G79" s="40"/>
      <c r="H79" s="46"/>
    </row>
    <row r="80" spans="1:8" s="2" customFormat="1" ht="16.8" customHeight="1">
      <c r="A80" s="40"/>
      <c r="B80" s="46"/>
      <c r="C80" s="315" t="s">
        <v>738</v>
      </c>
      <c r="D80" s="315" t="s">
        <v>739</v>
      </c>
      <c r="E80" s="18" t="s">
        <v>270</v>
      </c>
      <c r="F80" s="316">
        <v>34640</v>
      </c>
      <c r="G80" s="40"/>
      <c r="H80" s="46"/>
    </row>
    <row r="81" spans="1:8" s="2" customFormat="1" ht="16.8" customHeight="1">
      <c r="A81" s="40"/>
      <c r="B81" s="46"/>
      <c r="C81" s="311" t="s">
        <v>413</v>
      </c>
      <c r="D81" s="312" t="s">
        <v>414</v>
      </c>
      <c r="E81" s="313" t="s">
        <v>270</v>
      </c>
      <c r="F81" s="314">
        <v>100</v>
      </c>
      <c r="G81" s="40"/>
      <c r="H81" s="46"/>
    </row>
    <row r="82" spans="1:8" s="2" customFormat="1" ht="16.8" customHeight="1">
      <c r="A82" s="40"/>
      <c r="B82" s="46"/>
      <c r="C82" s="315" t="s">
        <v>39</v>
      </c>
      <c r="D82" s="315" t="s">
        <v>758</v>
      </c>
      <c r="E82" s="18" t="s">
        <v>39</v>
      </c>
      <c r="F82" s="316">
        <v>100</v>
      </c>
      <c r="G82" s="40"/>
      <c r="H82" s="46"/>
    </row>
    <row r="83" spans="1:8" s="2" customFormat="1" ht="16.8" customHeight="1">
      <c r="A83" s="40"/>
      <c r="B83" s="46"/>
      <c r="C83" s="315" t="s">
        <v>413</v>
      </c>
      <c r="D83" s="315" t="s">
        <v>194</v>
      </c>
      <c r="E83" s="18" t="s">
        <v>39</v>
      </c>
      <c r="F83" s="316">
        <v>100</v>
      </c>
      <c r="G83" s="40"/>
      <c r="H83" s="46"/>
    </row>
    <row r="84" spans="1:8" s="2" customFormat="1" ht="16.8" customHeight="1">
      <c r="A84" s="40"/>
      <c r="B84" s="46"/>
      <c r="C84" s="317" t="s">
        <v>1455</v>
      </c>
      <c r="D84" s="40"/>
      <c r="E84" s="40"/>
      <c r="F84" s="40"/>
      <c r="G84" s="40"/>
      <c r="H84" s="46"/>
    </row>
    <row r="85" spans="1:8" s="2" customFormat="1" ht="16.8" customHeight="1">
      <c r="A85" s="40"/>
      <c r="B85" s="46"/>
      <c r="C85" s="315" t="s">
        <v>756</v>
      </c>
      <c r="D85" s="315" t="s">
        <v>414</v>
      </c>
      <c r="E85" s="18" t="s">
        <v>270</v>
      </c>
      <c r="F85" s="316">
        <v>100</v>
      </c>
      <c r="G85" s="40"/>
      <c r="H85" s="46"/>
    </row>
    <row r="86" spans="1:8" s="2" customFormat="1" ht="16.8" customHeight="1">
      <c r="A86" s="40"/>
      <c r="B86" s="46"/>
      <c r="C86" s="315" t="s">
        <v>487</v>
      </c>
      <c r="D86" s="315" t="s">
        <v>435</v>
      </c>
      <c r="E86" s="18" t="s">
        <v>430</v>
      </c>
      <c r="F86" s="316">
        <v>17320</v>
      </c>
      <c r="G86" s="40"/>
      <c r="H86" s="46"/>
    </row>
    <row r="87" spans="1:8" s="2" customFormat="1" ht="16.8" customHeight="1">
      <c r="A87" s="40"/>
      <c r="B87" s="46"/>
      <c r="C87" s="315" t="s">
        <v>386</v>
      </c>
      <c r="D87" s="315" t="s">
        <v>387</v>
      </c>
      <c r="E87" s="18" t="s">
        <v>304</v>
      </c>
      <c r="F87" s="316">
        <v>3.347</v>
      </c>
      <c r="G87" s="40"/>
      <c r="H87" s="46"/>
    </row>
    <row r="88" spans="1:8" s="2" customFormat="1" ht="16.8" customHeight="1">
      <c r="A88" s="40"/>
      <c r="B88" s="46"/>
      <c r="C88" s="315" t="s">
        <v>750</v>
      </c>
      <c r="D88" s="315" t="s">
        <v>410</v>
      </c>
      <c r="E88" s="18" t="s">
        <v>270</v>
      </c>
      <c r="F88" s="316">
        <v>18060</v>
      </c>
      <c r="G88" s="40"/>
      <c r="H88" s="46"/>
    </row>
    <row r="89" spans="1:8" s="2" customFormat="1" ht="16.8" customHeight="1">
      <c r="A89" s="40"/>
      <c r="B89" s="46"/>
      <c r="C89" s="311" t="s">
        <v>409</v>
      </c>
      <c r="D89" s="312" t="s">
        <v>410</v>
      </c>
      <c r="E89" s="313" t="s">
        <v>270</v>
      </c>
      <c r="F89" s="314">
        <v>18060</v>
      </c>
      <c r="G89" s="40"/>
      <c r="H89" s="46"/>
    </row>
    <row r="90" spans="1:8" s="2" customFormat="1" ht="12">
      <c r="A90" s="40"/>
      <c r="B90" s="46"/>
      <c r="C90" s="315" t="s">
        <v>39</v>
      </c>
      <c r="D90" s="315" t="s">
        <v>752</v>
      </c>
      <c r="E90" s="18" t="s">
        <v>39</v>
      </c>
      <c r="F90" s="316">
        <v>18660</v>
      </c>
      <c r="G90" s="40"/>
      <c r="H90" s="46"/>
    </row>
    <row r="91" spans="1:8" s="2" customFormat="1" ht="16.8" customHeight="1">
      <c r="A91" s="40"/>
      <c r="B91" s="46"/>
      <c r="C91" s="315" t="s">
        <v>39</v>
      </c>
      <c r="D91" s="315" t="s">
        <v>753</v>
      </c>
      <c r="E91" s="18" t="s">
        <v>39</v>
      </c>
      <c r="F91" s="316">
        <v>-500</v>
      </c>
      <c r="G91" s="40"/>
      <c r="H91" s="46"/>
    </row>
    <row r="92" spans="1:8" s="2" customFormat="1" ht="16.8" customHeight="1">
      <c r="A92" s="40"/>
      <c r="B92" s="46"/>
      <c r="C92" s="315" t="s">
        <v>39</v>
      </c>
      <c r="D92" s="315" t="s">
        <v>754</v>
      </c>
      <c r="E92" s="18" t="s">
        <v>39</v>
      </c>
      <c r="F92" s="316">
        <v>-100</v>
      </c>
      <c r="G92" s="40"/>
      <c r="H92" s="46"/>
    </row>
    <row r="93" spans="1:8" s="2" customFormat="1" ht="16.8" customHeight="1">
      <c r="A93" s="40"/>
      <c r="B93" s="46"/>
      <c r="C93" s="315" t="s">
        <v>409</v>
      </c>
      <c r="D93" s="315" t="s">
        <v>194</v>
      </c>
      <c r="E93" s="18" t="s">
        <v>39</v>
      </c>
      <c r="F93" s="316">
        <v>18060</v>
      </c>
      <c r="G93" s="40"/>
      <c r="H93" s="46"/>
    </row>
    <row r="94" spans="1:8" s="2" customFormat="1" ht="16.8" customHeight="1">
      <c r="A94" s="40"/>
      <c r="B94" s="46"/>
      <c r="C94" s="317" t="s">
        <v>1455</v>
      </c>
      <c r="D94" s="40"/>
      <c r="E94" s="40"/>
      <c r="F94" s="40"/>
      <c r="G94" s="40"/>
      <c r="H94" s="46"/>
    </row>
    <row r="95" spans="1:8" s="2" customFormat="1" ht="16.8" customHeight="1">
      <c r="A95" s="40"/>
      <c r="B95" s="46"/>
      <c r="C95" s="315" t="s">
        <v>750</v>
      </c>
      <c r="D95" s="315" t="s">
        <v>410</v>
      </c>
      <c r="E95" s="18" t="s">
        <v>270</v>
      </c>
      <c r="F95" s="316">
        <v>18060</v>
      </c>
      <c r="G95" s="40"/>
      <c r="H95" s="46"/>
    </row>
    <row r="96" spans="1:8" s="2" customFormat="1" ht="16.8" customHeight="1">
      <c r="A96" s="40"/>
      <c r="B96" s="46"/>
      <c r="C96" s="315" t="s">
        <v>487</v>
      </c>
      <c r="D96" s="315" t="s">
        <v>435</v>
      </c>
      <c r="E96" s="18" t="s">
        <v>430</v>
      </c>
      <c r="F96" s="316">
        <v>17320</v>
      </c>
      <c r="G96" s="40"/>
      <c r="H96" s="46"/>
    </row>
    <row r="97" spans="1:8" s="2" customFormat="1" ht="16.8" customHeight="1">
      <c r="A97" s="40"/>
      <c r="B97" s="46"/>
      <c r="C97" s="315" t="s">
        <v>386</v>
      </c>
      <c r="D97" s="315" t="s">
        <v>387</v>
      </c>
      <c r="E97" s="18" t="s">
        <v>304</v>
      </c>
      <c r="F97" s="316">
        <v>3.347</v>
      </c>
      <c r="G97" s="40"/>
      <c r="H97" s="46"/>
    </row>
    <row r="98" spans="1:8" s="2" customFormat="1" ht="16.8" customHeight="1">
      <c r="A98" s="40"/>
      <c r="B98" s="46"/>
      <c r="C98" s="311" t="s">
        <v>416</v>
      </c>
      <c r="D98" s="312" t="s">
        <v>417</v>
      </c>
      <c r="E98" s="313" t="s">
        <v>270</v>
      </c>
      <c r="F98" s="314">
        <v>500</v>
      </c>
      <c r="G98" s="40"/>
      <c r="H98" s="46"/>
    </row>
    <row r="99" spans="1:8" s="2" customFormat="1" ht="16.8" customHeight="1">
      <c r="A99" s="40"/>
      <c r="B99" s="46"/>
      <c r="C99" s="315" t="s">
        <v>39</v>
      </c>
      <c r="D99" s="315" t="s">
        <v>761</v>
      </c>
      <c r="E99" s="18" t="s">
        <v>39</v>
      </c>
      <c r="F99" s="316">
        <v>500</v>
      </c>
      <c r="G99" s="40"/>
      <c r="H99" s="46"/>
    </row>
    <row r="100" spans="1:8" s="2" customFormat="1" ht="16.8" customHeight="1">
      <c r="A100" s="40"/>
      <c r="B100" s="46"/>
      <c r="C100" s="315" t="s">
        <v>416</v>
      </c>
      <c r="D100" s="315" t="s">
        <v>194</v>
      </c>
      <c r="E100" s="18" t="s">
        <v>39</v>
      </c>
      <c r="F100" s="316">
        <v>500</v>
      </c>
      <c r="G100" s="40"/>
      <c r="H100" s="46"/>
    </row>
    <row r="101" spans="1:8" s="2" customFormat="1" ht="16.8" customHeight="1">
      <c r="A101" s="40"/>
      <c r="B101" s="46"/>
      <c r="C101" s="317" t="s">
        <v>1455</v>
      </c>
      <c r="D101" s="40"/>
      <c r="E101" s="40"/>
      <c r="F101" s="40"/>
      <c r="G101" s="40"/>
      <c r="H101" s="46"/>
    </row>
    <row r="102" spans="1:8" s="2" customFormat="1" ht="16.8" customHeight="1">
      <c r="A102" s="40"/>
      <c r="B102" s="46"/>
      <c r="C102" s="315" t="s">
        <v>759</v>
      </c>
      <c r="D102" s="315" t="s">
        <v>417</v>
      </c>
      <c r="E102" s="18" t="s">
        <v>270</v>
      </c>
      <c r="F102" s="316">
        <v>500</v>
      </c>
      <c r="G102" s="40"/>
      <c r="H102" s="46"/>
    </row>
    <row r="103" spans="1:8" s="2" customFormat="1" ht="16.8" customHeight="1">
      <c r="A103" s="40"/>
      <c r="B103" s="46"/>
      <c r="C103" s="315" t="s">
        <v>487</v>
      </c>
      <c r="D103" s="315" t="s">
        <v>435</v>
      </c>
      <c r="E103" s="18" t="s">
        <v>430</v>
      </c>
      <c r="F103" s="316">
        <v>17320</v>
      </c>
      <c r="G103" s="40"/>
      <c r="H103" s="46"/>
    </row>
    <row r="104" spans="1:8" s="2" customFormat="1" ht="16.8" customHeight="1">
      <c r="A104" s="40"/>
      <c r="B104" s="46"/>
      <c r="C104" s="315" t="s">
        <v>495</v>
      </c>
      <c r="D104" s="315" t="s">
        <v>496</v>
      </c>
      <c r="E104" s="18" t="s">
        <v>270</v>
      </c>
      <c r="F104" s="316">
        <v>480</v>
      </c>
      <c r="G104" s="40"/>
      <c r="H104" s="46"/>
    </row>
    <row r="105" spans="1:8" s="2" customFormat="1" ht="16.8" customHeight="1">
      <c r="A105" s="40"/>
      <c r="B105" s="46"/>
      <c r="C105" s="315" t="s">
        <v>386</v>
      </c>
      <c r="D105" s="315" t="s">
        <v>387</v>
      </c>
      <c r="E105" s="18" t="s">
        <v>304</v>
      </c>
      <c r="F105" s="316">
        <v>3.347</v>
      </c>
      <c r="G105" s="40"/>
      <c r="H105" s="46"/>
    </row>
    <row r="106" spans="1:8" s="2" customFormat="1" ht="16.8" customHeight="1">
      <c r="A106" s="40"/>
      <c r="B106" s="46"/>
      <c r="C106" s="315" t="s">
        <v>750</v>
      </c>
      <c r="D106" s="315" t="s">
        <v>410</v>
      </c>
      <c r="E106" s="18" t="s">
        <v>270</v>
      </c>
      <c r="F106" s="316">
        <v>18060</v>
      </c>
      <c r="G106" s="40"/>
      <c r="H106" s="46"/>
    </row>
    <row r="107" spans="1:8" s="2" customFormat="1" ht="16.8" customHeight="1">
      <c r="A107" s="40"/>
      <c r="B107" s="46"/>
      <c r="C107" s="311" t="s">
        <v>403</v>
      </c>
      <c r="D107" s="312" t="s">
        <v>404</v>
      </c>
      <c r="E107" s="313" t="s">
        <v>211</v>
      </c>
      <c r="F107" s="314">
        <v>800</v>
      </c>
      <c r="G107" s="40"/>
      <c r="H107" s="46"/>
    </row>
    <row r="108" spans="1:8" s="2" customFormat="1" ht="16.8" customHeight="1">
      <c r="A108" s="40"/>
      <c r="B108" s="46"/>
      <c r="C108" s="315" t="s">
        <v>39</v>
      </c>
      <c r="D108" s="315" t="s">
        <v>449</v>
      </c>
      <c r="E108" s="18" t="s">
        <v>39</v>
      </c>
      <c r="F108" s="316">
        <v>800</v>
      </c>
      <c r="G108" s="40"/>
      <c r="H108" s="46"/>
    </row>
    <row r="109" spans="1:8" s="2" customFormat="1" ht="16.8" customHeight="1">
      <c r="A109" s="40"/>
      <c r="B109" s="46"/>
      <c r="C109" s="315" t="s">
        <v>403</v>
      </c>
      <c r="D109" s="315" t="s">
        <v>194</v>
      </c>
      <c r="E109" s="18" t="s">
        <v>39</v>
      </c>
      <c r="F109" s="316">
        <v>800</v>
      </c>
      <c r="G109" s="40"/>
      <c r="H109" s="46"/>
    </row>
    <row r="110" spans="1:8" s="2" customFormat="1" ht="16.8" customHeight="1">
      <c r="A110" s="40"/>
      <c r="B110" s="46"/>
      <c r="C110" s="317" t="s">
        <v>1455</v>
      </c>
      <c r="D110" s="40"/>
      <c r="E110" s="40"/>
      <c r="F110" s="40"/>
      <c r="G110" s="40"/>
      <c r="H110" s="46"/>
    </row>
    <row r="111" spans="1:8" s="2" customFormat="1" ht="16.8" customHeight="1">
      <c r="A111" s="40"/>
      <c r="B111" s="46"/>
      <c r="C111" s="315" t="s">
        <v>446</v>
      </c>
      <c r="D111" s="315" t="s">
        <v>447</v>
      </c>
      <c r="E111" s="18" t="s">
        <v>211</v>
      </c>
      <c r="F111" s="316">
        <v>800</v>
      </c>
      <c r="G111" s="40"/>
      <c r="H111" s="46"/>
    </row>
    <row r="112" spans="1:8" s="2" customFormat="1" ht="12">
      <c r="A112" s="40"/>
      <c r="B112" s="46"/>
      <c r="C112" s="315" t="s">
        <v>357</v>
      </c>
      <c r="D112" s="315" t="s">
        <v>358</v>
      </c>
      <c r="E112" s="18" t="s">
        <v>304</v>
      </c>
      <c r="F112" s="316">
        <v>6596.785</v>
      </c>
      <c r="G112" s="40"/>
      <c r="H112" s="46"/>
    </row>
    <row r="113" spans="1:8" s="2" customFormat="1" ht="16.8" customHeight="1">
      <c r="A113" s="40"/>
      <c r="B113" s="46"/>
      <c r="C113" s="315" t="s">
        <v>380</v>
      </c>
      <c r="D113" s="315" t="s">
        <v>381</v>
      </c>
      <c r="E113" s="18" t="s">
        <v>304</v>
      </c>
      <c r="F113" s="316">
        <v>4927.74</v>
      </c>
      <c r="G113" s="40"/>
      <c r="H113" s="46"/>
    </row>
    <row r="114" spans="1:8" s="2" customFormat="1" ht="16.8" customHeight="1">
      <c r="A114" s="40"/>
      <c r="B114" s="46"/>
      <c r="C114" s="315" t="s">
        <v>321</v>
      </c>
      <c r="D114" s="315" t="s">
        <v>322</v>
      </c>
      <c r="E114" s="18" t="s">
        <v>304</v>
      </c>
      <c r="F114" s="316">
        <v>1360</v>
      </c>
      <c r="G114" s="40"/>
      <c r="H114" s="46"/>
    </row>
    <row r="115" spans="1:8" s="2" customFormat="1" ht="16.8" customHeight="1">
      <c r="A115" s="40"/>
      <c r="B115" s="46"/>
      <c r="C115" s="311" t="s">
        <v>406</v>
      </c>
      <c r="D115" s="312" t="s">
        <v>407</v>
      </c>
      <c r="E115" s="313" t="s">
        <v>211</v>
      </c>
      <c r="F115" s="314">
        <v>130</v>
      </c>
      <c r="G115" s="40"/>
      <c r="H115" s="46"/>
    </row>
    <row r="116" spans="1:8" s="2" customFormat="1" ht="16.8" customHeight="1">
      <c r="A116" s="40"/>
      <c r="B116" s="46"/>
      <c r="C116" s="315" t="s">
        <v>39</v>
      </c>
      <c r="D116" s="315" t="s">
        <v>683</v>
      </c>
      <c r="E116" s="18" t="s">
        <v>39</v>
      </c>
      <c r="F116" s="316">
        <v>130</v>
      </c>
      <c r="G116" s="40"/>
      <c r="H116" s="46"/>
    </row>
    <row r="117" spans="1:8" s="2" customFormat="1" ht="16.8" customHeight="1">
      <c r="A117" s="40"/>
      <c r="B117" s="46"/>
      <c r="C117" s="315" t="s">
        <v>406</v>
      </c>
      <c r="D117" s="315" t="s">
        <v>194</v>
      </c>
      <c r="E117" s="18" t="s">
        <v>39</v>
      </c>
      <c r="F117" s="316">
        <v>130</v>
      </c>
      <c r="G117" s="40"/>
      <c r="H117" s="46"/>
    </row>
    <row r="118" spans="1:8" s="2" customFormat="1" ht="16.8" customHeight="1">
      <c r="A118" s="40"/>
      <c r="B118" s="46"/>
      <c r="C118" s="317" t="s">
        <v>1455</v>
      </c>
      <c r="D118" s="40"/>
      <c r="E118" s="40"/>
      <c r="F118" s="40"/>
      <c r="G118" s="40"/>
      <c r="H118" s="46"/>
    </row>
    <row r="119" spans="1:8" s="2" customFormat="1" ht="16.8" customHeight="1">
      <c r="A119" s="40"/>
      <c r="B119" s="46"/>
      <c r="C119" s="315" t="s">
        <v>678</v>
      </c>
      <c r="D119" s="315" t="s">
        <v>679</v>
      </c>
      <c r="E119" s="18" t="s">
        <v>211</v>
      </c>
      <c r="F119" s="316">
        <v>130</v>
      </c>
      <c r="G119" s="40"/>
      <c r="H119" s="46"/>
    </row>
    <row r="120" spans="1:8" s="2" customFormat="1" ht="12">
      <c r="A120" s="40"/>
      <c r="B120" s="46"/>
      <c r="C120" s="315" t="s">
        <v>357</v>
      </c>
      <c r="D120" s="315" t="s">
        <v>358</v>
      </c>
      <c r="E120" s="18" t="s">
        <v>304</v>
      </c>
      <c r="F120" s="316">
        <v>6596.785</v>
      </c>
      <c r="G120" s="40"/>
      <c r="H120" s="46"/>
    </row>
    <row r="121" spans="1:8" s="2" customFormat="1" ht="16.8" customHeight="1">
      <c r="A121" s="40"/>
      <c r="B121" s="46"/>
      <c r="C121" s="315" t="s">
        <v>380</v>
      </c>
      <c r="D121" s="315" t="s">
        <v>381</v>
      </c>
      <c r="E121" s="18" t="s">
        <v>304</v>
      </c>
      <c r="F121" s="316">
        <v>4927.74</v>
      </c>
      <c r="G121" s="40"/>
      <c r="H121" s="46"/>
    </row>
    <row r="122" spans="1:8" s="2" customFormat="1" ht="16.8" customHeight="1">
      <c r="A122" s="40"/>
      <c r="B122" s="46"/>
      <c r="C122" s="315" t="s">
        <v>710</v>
      </c>
      <c r="D122" s="315" t="s">
        <v>711</v>
      </c>
      <c r="E122" s="18" t="s">
        <v>304</v>
      </c>
      <c r="F122" s="316">
        <v>309.045</v>
      </c>
      <c r="G122" s="40"/>
      <c r="H122" s="46"/>
    </row>
    <row r="123" spans="1:8" s="2" customFormat="1" ht="16.8" customHeight="1">
      <c r="A123" s="40"/>
      <c r="B123" s="46"/>
      <c r="C123" s="311" t="s">
        <v>432</v>
      </c>
      <c r="D123" s="312" t="s">
        <v>433</v>
      </c>
      <c r="E123" s="313" t="s">
        <v>430</v>
      </c>
      <c r="F123" s="314">
        <v>20</v>
      </c>
      <c r="G123" s="40"/>
      <c r="H123" s="46"/>
    </row>
    <row r="124" spans="1:8" s="2" customFormat="1" ht="16.8" customHeight="1">
      <c r="A124" s="40"/>
      <c r="B124" s="46"/>
      <c r="C124" s="315" t="s">
        <v>39</v>
      </c>
      <c r="D124" s="315" t="s">
        <v>506</v>
      </c>
      <c r="E124" s="18" t="s">
        <v>39</v>
      </c>
      <c r="F124" s="316">
        <v>20</v>
      </c>
      <c r="G124" s="40"/>
      <c r="H124" s="46"/>
    </row>
    <row r="125" spans="1:8" s="2" customFormat="1" ht="16.8" customHeight="1">
      <c r="A125" s="40"/>
      <c r="B125" s="46"/>
      <c r="C125" s="315" t="s">
        <v>432</v>
      </c>
      <c r="D125" s="315" t="s">
        <v>194</v>
      </c>
      <c r="E125" s="18" t="s">
        <v>39</v>
      </c>
      <c r="F125" s="316">
        <v>20</v>
      </c>
      <c r="G125" s="40"/>
      <c r="H125" s="46"/>
    </row>
    <row r="126" spans="1:8" s="2" customFormat="1" ht="16.8" customHeight="1">
      <c r="A126" s="40"/>
      <c r="B126" s="46"/>
      <c r="C126" s="317" t="s">
        <v>1455</v>
      </c>
      <c r="D126" s="40"/>
      <c r="E126" s="40"/>
      <c r="F126" s="40"/>
      <c r="G126" s="40"/>
      <c r="H126" s="46"/>
    </row>
    <row r="127" spans="1:8" s="2" customFormat="1" ht="16.8" customHeight="1">
      <c r="A127" s="40"/>
      <c r="B127" s="46"/>
      <c r="C127" s="315" t="s">
        <v>503</v>
      </c>
      <c r="D127" s="315" t="s">
        <v>433</v>
      </c>
      <c r="E127" s="18" t="s">
        <v>430</v>
      </c>
      <c r="F127" s="316">
        <v>20</v>
      </c>
      <c r="G127" s="40"/>
      <c r="H127" s="46"/>
    </row>
    <row r="128" spans="1:8" s="2" customFormat="1" ht="16.8" customHeight="1">
      <c r="A128" s="40"/>
      <c r="B128" s="46"/>
      <c r="C128" s="315" t="s">
        <v>487</v>
      </c>
      <c r="D128" s="315" t="s">
        <v>435</v>
      </c>
      <c r="E128" s="18" t="s">
        <v>430</v>
      </c>
      <c r="F128" s="316">
        <v>17320</v>
      </c>
      <c r="G128" s="40"/>
      <c r="H128" s="46"/>
    </row>
    <row r="129" spans="1:8" s="2" customFormat="1" ht="16.8" customHeight="1">
      <c r="A129" s="40"/>
      <c r="B129" s="46"/>
      <c r="C129" s="315" t="s">
        <v>495</v>
      </c>
      <c r="D129" s="315" t="s">
        <v>496</v>
      </c>
      <c r="E129" s="18" t="s">
        <v>270</v>
      </c>
      <c r="F129" s="316">
        <v>480</v>
      </c>
      <c r="G129" s="40"/>
      <c r="H129" s="46"/>
    </row>
    <row r="130" spans="1:8" s="2" customFormat="1" ht="16.8" customHeight="1">
      <c r="A130" s="40"/>
      <c r="B130" s="46"/>
      <c r="C130" s="311" t="s">
        <v>428</v>
      </c>
      <c r="D130" s="312" t="s">
        <v>429</v>
      </c>
      <c r="E130" s="313" t="s">
        <v>430</v>
      </c>
      <c r="F130" s="314">
        <v>340</v>
      </c>
      <c r="G130" s="40"/>
      <c r="H130" s="46"/>
    </row>
    <row r="131" spans="1:8" s="2" customFormat="1" ht="16.8" customHeight="1">
      <c r="A131" s="40"/>
      <c r="B131" s="46"/>
      <c r="C131" s="315" t="s">
        <v>39</v>
      </c>
      <c r="D131" s="315" t="s">
        <v>501</v>
      </c>
      <c r="E131" s="18" t="s">
        <v>39</v>
      </c>
      <c r="F131" s="316">
        <v>250</v>
      </c>
      <c r="G131" s="40"/>
      <c r="H131" s="46"/>
    </row>
    <row r="132" spans="1:8" s="2" customFormat="1" ht="16.8" customHeight="1">
      <c r="A132" s="40"/>
      <c r="B132" s="46"/>
      <c r="C132" s="315" t="s">
        <v>39</v>
      </c>
      <c r="D132" s="315" t="s">
        <v>502</v>
      </c>
      <c r="E132" s="18" t="s">
        <v>39</v>
      </c>
      <c r="F132" s="316">
        <v>90</v>
      </c>
      <c r="G132" s="40"/>
      <c r="H132" s="46"/>
    </row>
    <row r="133" spans="1:8" s="2" customFormat="1" ht="16.8" customHeight="1">
      <c r="A133" s="40"/>
      <c r="B133" s="46"/>
      <c r="C133" s="315" t="s">
        <v>428</v>
      </c>
      <c r="D133" s="315" t="s">
        <v>194</v>
      </c>
      <c r="E133" s="18" t="s">
        <v>39</v>
      </c>
      <c r="F133" s="316">
        <v>340</v>
      </c>
      <c r="G133" s="40"/>
      <c r="H133" s="46"/>
    </row>
    <row r="134" spans="1:8" s="2" customFormat="1" ht="16.8" customHeight="1">
      <c r="A134" s="40"/>
      <c r="B134" s="46"/>
      <c r="C134" s="317" t="s">
        <v>1455</v>
      </c>
      <c r="D134" s="40"/>
      <c r="E134" s="40"/>
      <c r="F134" s="40"/>
      <c r="G134" s="40"/>
      <c r="H134" s="46"/>
    </row>
    <row r="135" spans="1:8" s="2" customFormat="1" ht="16.8" customHeight="1">
      <c r="A135" s="40"/>
      <c r="B135" s="46"/>
      <c r="C135" s="315" t="s">
        <v>487</v>
      </c>
      <c r="D135" s="315" t="s">
        <v>435</v>
      </c>
      <c r="E135" s="18" t="s">
        <v>430</v>
      </c>
      <c r="F135" s="316">
        <v>340</v>
      </c>
      <c r="G135" s="40"/>
      <c r="H135" s="46"/>
    </row>
    <row r="136" spans="1:8" s="2" customFormat="1" ht="16.8" customHeight="1">
      <c r="A136" s="40"/>
      <c r="B136" s="46"/>
      <c r="C136" s="315" t="s">
        <v>487</v>
      </c>
      <c r="D136" s="315" t="s">
        <v>435</v>
      </c>
      <c r="E136" s="18" t="s">
        <v>430</v>
      </c>
      <c r="F136" s="316">
        <v>17320</v>
      </c>
      <c r="G136" s="40"/>
      <c r="H136" s="46"/>
    </row>
    <row r="137" spans="1:8" s="2" customFormat="1" ht="16.8" customHeight="1">
      <c r="A137" s="40"/>
      <c r="B137" s="46"/>
      <c r="C137" s="311" t="s">
        <v>827</v>
      </c>
      <c r="D137" s="312" t="s">
        <v>1457</v>
      </c>
      <c r="E137" s="313" t="s">
        <v>304</v>
      </c>
      <c r="F137" s="314">
        <v>4893.65</v>
      </c>
      <c r="G137" s="40"/>
      <c r="H137" s="46"/>
    </row>
    <row r="138" spans="1:8" s="2" customFormat="1" ht="16.8" customHeight="1">
      <c r="A138" s="40"/>
      <c r="B138" s="46"/>
      <c r="C138" s="315" t="s">
        <v>39</v>
      </c>
      <c r="D138" s="315" t="s">
        <v>823</v>
      </c>
      <c r="E138" s="18" t="s">
        <v>39</v>
      </c>
      <c r="F138" s="316">
        <v>433.5</v>
      </c>
      <c r="G138" s="40"/>
      <c r="H138" s="46"/>
    </row>
    <row r="139" spans="1:8" s="2" customFormat="1" ht="16.8" customHeight="1">
      <c r="A139" s="40"/>
      <c r="B139" s="46"/>
      <c r="C139" s="315" t="s">
        <v>39</v>
      </c>
      <c r="D139" s="315" t="s">
        <v>824</v>
      </c>
      <c r="E139" s="18" t="s">
        <v>39</v>
      </c>
      <c r="F139" s="316">
        <v>1360</v>
      </c>
      <c r="G139" s="40"/>
      <c r="H139" s="46"/>
    </row>
    <row r="140" spans="1:8" s="2" customFormat="1" ht="16.8" customHeight="1">
      <c r="A140" s="40"/>
      <c r="B140" s="46"/>
      <c r="C140" s="315" t="s">
        <v>39</v>
      </c>
      <c r="D140" s="315" t="s">
        <v>825</v>
      </c>
      <c r="E140" s="18" t="s">
        <v>39</v>
      </c>
      <c r="F140" s="316">
        <v>2890</v>
      </c>
      <c r="G140" s="40"/>
      <c r="H140" s="46"/>
    </row>
    <row r="141" spans="1:8" s="2" customFormat="1" ht="16.8" customHeight="1">
      <c r="A141" s="40"/>
      <c r="B141" s="46"/>
      <c r="C141" s="315" t="s">
        <v>39</v>
      </c>
      <c r="D141" s="315" t="s">
        <v>826</v>
      </c>
      <c r="E141" s="18" t="s">
        <v>39</v>
      </c>
      <c r="F141" s="316">
        <v>210.15</v>
      </c>
      <c r="G141" s="40"/>
      <c r="H141" s="46"/>
    </row>
    <row r="142" spans="1:8" s="2" customFormat="1" ht="16.8" customHeight="1">
      <c r="A142" s="40"/>
      <c r="B142" s="46"/>
      <c r="C142" s="315" t="s">
        <v>827</v>
      </c>
      <c r="D142" s="315" t="s">
        <v>490</v>
      </c>
      <c r="E142" s="18" t="s">
        <v>39</v>
      </c>
      <c r="F142" s="316">
        <v>4893.65</v>
      </c>
      <c r="G142" s="40"/>
      <c r="H142" s="46"/>
    </row>
    <row r="143" spans="1:8" s="2" customFormat="1" ht="16.8" customHeight="1">
      <c r="A143" s="40"/>
      <c r="B143" s="46"/>
      <c r="C143" s="311" t="s">
        <v>829</v>
      </c>
      <c r="D143" s="312" t="s">
        <v>1458</v>
      </c>
      <c r="E143" s="313" t="s">
        <v>304</v>
      </c>
      <c r="F143" s="314">
        <v>34.09</v>
      </c>
      <c r="G143" s="40"/>
      <c r="H143" s="46"/>
    </row>
    <row r="144" spans="1:8" s="2" customFormat="1" ht="16.8" customHeight="1">
      <c r="A144" s="40"/>
      <c r="B144" s="46"/>
      <c r="C144" s="315" t="s">
        <v>39</v>
      </c>
      <c r="D144" s="315" t="s">
        <v>828</v>
      </c>
      <c r="E144" s="18" t="s">
        <v>39</v>
      </c>
      <c r="F144" s="316">
        <v>34.09</v>
      </c>
      <c r="G144" s="40"/>
      <c r="H144" s="46"/>
    </row>
    <row r="145" spans="1:8" s="2" customFormat="1" ht="16.8" customHeight="1">
      <c r="A145" s="40"/>
      <c r="B145" s="46"/>
      <c r="C145" s="315" t="s">
        <v>829</v>
      </c>
      <c r="D145" s="315" t="s">
        <v>490</v>
      </c>
      <c r="E145" s="18" t="s">
        <v>39</v>
      </c>
      <c r="F145" s="316">
        <v>34.09</v>
      </c>
      <c r="G145" s="40"/>
      <c r="H145" s="46"/>
    </row>
    <row r="146" spans="1:8" s="2" customFormat="1" ht="26.4" customHeight="1">
      <c r="A146" s="40"/>
      <c r="B146" s="46"/>
      <c r="C146" s="310" t="s">
        <v>1459</v>
      </c>
      <c r="D146" s="310" t="s">
        <v>111</v>
      </c>
      <c r="E146" s="40"/>
      <c r="F146" s="40"/>
      <c r="G146" s="40"/>
      <c r="H146" s="46"/>
    </row>
    <row r="147" spans="1:8" s="2" customFormat="1" ht="16.8" customHeight="1">
      <c r="A147" s="40"/>
      <c r="B147" s="46"/>
      <c r="C147" s="311" t="s">
        <v>1124</v>
      </c>
      <c r="D147" s="312" t="s">
        <v>1125</v>
      </c>
      <c r="E147" s="313" t="s">
        <v>203</v>
      </c>
      <c r="F147" s="314">
        <v>1794</v>
      </c>
      <c r="G147" s="40"/>
      <c r="H147" s="46"/>
    </row>
    <row r="148" spans="1:8" s="2" customFormat="1" ht="16.8" customHeight="1">
      <c r="A148" s="40"/>
      <c r="B148" s="46"/>
      <c r="C148" s="315" t="s">
        <v>39</v>
      </c>
      <c r="D148" s="315" t="s">
        <v>1164</v>
      </c>
      <c r="E148" s="18" t="s">
        <v>39</v>
      </c>
      <c r="F148" s="316">
        <v>1794</v>
      </c>
      <c r="G148" s="40"/>
      <c r="H148" s="46"/>
    </row>
    <row r="149" spans="1:8" s="2" customFormat="1" ht="16.8" customHeight="1">
      <c r="A149" s="40"/>
      <c r="B149" s="46"/>
      <c r="C149" s="315" t="s">
        <v>1124</v>
      </c>
      <c r="D149" s="315" t="s">
        <v>194</v>
      </c>
      <c r="E149" s="18" t="s">
        <v>39</v>
      </c>
      <c r="F149" s="316">
        <v>1794</v>
      </c>
      <c r="G149" s="40"/>
      <c r="H149" s="46"/>
    </row>
    <row r="150" spans="1:8" s="2" customFormat="1" ht="16.8" customHeight="1">
      <c r="A150" s="40"/>
      <c r="B150" s="46"/>
      <c r="C150" s="317" t="s">
        <v>1455</v>
      </c>
      <c r="D150" s="40"/>
      <c r="E150" s="40"/>
      <c r="F150" s="40"/>
      <c r="G150" s="40"/>
      <c r="H150" s="46"/>
    </row>
    <row r="151" spans="1:8" s="2" customFormat="1" ht="12">
      <c r="A151" s="40"/>
      <c r="B151" s="46"/>
      <c r="C151" s="315" t="s">
        <v>541</v>
      </c>
      <c r="D151" s="315" t="s">
        <v>542</v>
      </c>
      <c r="E151" s="18" t="s">
        <v>203</v>
      </c>
      <c r="F151" s="316">
        <v>1794</v>
      </c>
      <c r="G151" s="40"/>
      <c r="H151" s="46"/>
    </row>
    <row r="152" spans="1:8" s="2" customFormat="1" ht="12">
      <c r="A152" s="40"/>
      <c r="B152" s="46"/>
      <c r="C152" s="315" t="s">
        <v>547</v>
      </c>
      <c r="D152" s="315" t="s">
        <v>548</v>
      </c>
      <c r="E152" s="18" t="s">
        <v>203</v>
      </c>
      <c r="F152" s="316">
        <v>1794</v>
      </c>
      <c r="G152" s="40"/>
      <c r="H152" s="46"/>
    </row>
    <row r="153" spans="1:8" s="2" customFormat="1" ht="16.8" customHeight="1">
      <c r="A153" s="40"/>
      <c r="B153" s="46"/>
      <c r="C153" s="311" t="s">
        <v>1127</v>
      </c>
      <c r="D153" s="312" t="s">
        <v>447</v>
      </c>
      <c r="E153" s="313" t="s">
        <v>211</v>
      </c>
      <c r="F153" s="314">
        <v>850</v>
      </c>
      <c r="G153" s="40"/>
      <c r="H153" s="46"/>
    </row>
    <row r="154" spans="1:8" s="2" customFormat="1" ht="16.8" customHeight="1">
      <c r="A154" s="40"/>
      <c r="B154" s="46"/>
      <c r="C154" s="315" t="s">
        <v>39</v>
      </c>
      <c r="D154" s="315" t="s">
        <v>1151</v>
      </c>
      <c r="E154" s="18" t="s">
        <v>39</v>
      </c>
      <c r="F154" s="316">
        <v>850</v>
      </c>
      <c r="G154" s="40"/>
      <c r="H154" s="46"/>
    </row>
    <row r="155" spans="1:8" s="2" customFormat="1" ht="16.8" customHeight="1">
      <c r="A155" s="40"/>
      <c r="B155" s="46"/>
      <c r="C155" s="315" t="s">
        <v>1127</v>
      </c>
      <c r="D155" s="315" t="s">
        <v>194</v>
      </c>
      <c r="E155" s="18" t="s">
        <v>39</v>
      </c>
      <c r="F155" s="316">
        <v>850</v>
      </c>
      <c r="G155" s="40"/>
      <c r="H155" s="46"/>
    </row>
    <row r="156" spans="1:8" s="2" customFormat="1" ht="16.8" customHeight="1">
      <c r="A156" s="40"/>
      <c r="B156" s="46"/>
      <c r="C156" s="317" t="s">
        <v>1455</v>
      </c>
      <c r="D156" s="40"/>
      <c r="E156" s="40"/>
      <c r="F156" s="40"/>
      <c r="G156" s="40"/>
      <c r="H156" s="46"/>
    </row>
    <row r="157" spans="1:8" s="2" customFormat="1" ht="16.8" customHeight="1">
      <c r="A157" s="40"/>
      <c r="B157" s="46"/>
      <c r="C157" s="315" t="s">
        <v>446</v>
      </c>
      <c r="D157" s="315" t="s">
        <v>447</v>
      </c>
      <c r="E157" s="18" t="s">
        <v>211</v>
      </c>
      <c r="F157" s="316">
        <v>850</v>
      </c>
      <c r="G157" s="40"/>
      <c r="H157" s="46"/>
    </row>
    <row r="158" spans="1:8" s="2" customFormat="1" ht="12">
      <c r="A158" s="40"/>
      <c r="B158" s="46"/>
      <c r="C158" s="315" t="s">
        <v>357</v>
      </c>
      <c r="D158" s="315" t="s">
        <v>358</v>
      </c>
      <c r="E158" s="18" t="s">
        <v>304</v>
      </c>
      <c r="F158" s="316">
        <v>2940.15</v>
      </c>
      <c r="G158" s="40"/>
      <c r="H158" s="46"/>
    </row>
    <row r="159" spans="1:8" s="2" customFormat="1" ht="16.8" customHeight="1">
      <c r="A159" s="40"/>
      <c r="B159" s="46"/>
      <c r="C159" s="315" t="s">
        <v>374</v>
      </c>
      <c r="D159" s="315" t="s">
        <v>375</v>
      </c>
      <c r="E159" s="18" t="s">
        <v>304</v>
      </c>
      <c r="F159" s="316">
        <v>1530</v>
      </c>
      <c r="G159" s="40"/>
      <c r="H159" s="46"/>
    </row>
    <row r="160" spans="1:8" s="2" customFormat="1" ht="16.8" customHeight="1">
      <c r="A160" s="40"/>
      <c r="B160" s="46"/>
      <c r="C160" s="315" t="s">
        <v>380</v>
      </c>
      <c r="D160" s="315" t="s">
        <v>381</v>
      </c>
      <c r="E160" s="18" t="s">
        <v>304</v>
      </c>
      <c r="F160" s="316">
        <v>1530</v>
      </c>
      <c r="G160" s="40"/>
      <c r="H160" s="46"/>
    </row>
    <row r="161" spans="1:8" s="2" customFormat="1" ht="16.8" customHeight="1">
      <c r="A161" s="40"/>
      <c r="B161" s="46"/>
      <c r="C161" s="315" t="s">
        <v>1198</v>
      </c>
      <c r="D161" s="315" t="s">
        <v>1199</v>
      </c>
      <c r="E161" s="18" t="s">
        <v>304</v>
      </c>
      <c r="F161" s="316">
        <v>1410.15</v>
      </c>
      <c r="G161" s="40"/>
      <c r="H161" s="46"/>
    </row>
    <row r="162" spans="1:8" s="2" customFormat="1" ht="16.8" customHeight="1">
      <c r="A162" s="40"/>
      <c r="B162" s="46"/>
      <c r="C162" s="311" t="s">
        <v>1129</v>
      </c>
      <c r="D162" s="312" t="s">
        <v>508</v>
      </c>
      <c r="E162" s="313" t="s">
        <v>392</v>
      </c>
      <c r="F162" s="314">
        <v>0.897</v>
      </c>
      <c r="G162" s="40"/>
      <c r="H162" s="46"/>
    </row>
    <row r="163" spans="1:8" s="2" customFormat="1" ht="16.8" customHeight="1">
      <c r="A163" s="40"/>
      <c r="B163" s="46"/>
      <c r="C163" s="315" t="s">
        <v>39</v>
      </c>
      <c r="D163" s="315" t="s">
        <v>1162</v>
      </c>
      <c r="E163" s="18" t="s">
        <v>39</v>
      </c>
      <c r="F163" s="316">
        <v>0.897</v>
      </c>
      <c r="G163" s="40"/>
      <c r="H163" s="46"/>
    </row>
    <row r="164" spans="1:8" s="2" customFormat="1" ht="16.8" customHeight="1">
      <c r="A164" s="40"/>
      <c r="B164" s="46"/>
      <c r="C164" s="315" t="s">
        <v>1129</v>
      </c>
      <c r="D164" s="315" t="s">
        <v>194</v>
      </c>
      <c r="E164" s="18" t="s">
        <v>39</v>
      </c>
      <c r="F164" s="316">
        <v>0.897</v>
      </c>
      <c r="G164" s="40"/>
      <c r="H164" s="46"/>
    </row>
    <row r="165" spans="1:8" s="2" customFormat="1" ht="16.8" customHeight="1">
      <c r="A165" s="40"/>
      <c r="B165" s="46"/>
      <c r="C165" s="317" t="s">
        <v>1455</v>
      </c>
      <c r="D165" s="40"/>
      <c r="E165" s="40"/>
      <c r="F165" s="40"/>
      <c r="G165" s="40"/>
      <c r="H165" s="46"/>
    </row>
    <row r="166" spans="1:8" s="2" customFormat="1" ht="16.8" customHeight="1">
      <c r="A166" s="40"/>
      <c r="B166" s="46"/>
      <c r="C166" s="315" t="s">
        <v>507</v>
      </c>
      <c r="D166" s="315" t="s">
        <v>508</v>
      </c>
      <c r="E166" s="18" t="s">
        <v>392</v>
      </c>
      <c r="F166" s="316">
        <v>0.897</v>
      </c>
      <c r="G166" s="40"/>
      <c r="H166" s="46"/>
    </row>
    <row r="167" spans="1:8" s="2" customFormat="1" ht="16.8" customHeight="1">
      <c r="A167" s="40"/>
      <c r="B167" s="46"/>
      <c r="C167" s="315" t="s">
        <v>517</v>
      </c>
      <c r="D167" s="315" t="s">
        <v>518</v>
      </c>
      <c r="E167" s="18" t="s">
        <v>392</v>
      </c>
      <c r="F167" s="316">
        <v>0.897</v>
      </c>
      <c r="G167" s="40"/>
      <c r="H167" s="46"/>
    </row>
    <row r="168" spans="1:8" s="2" customFormat="1" ht="16.8" customHeight="1">
      <c r="A168" s="40"/>
      <c r="B168" s="46"/>
      <c r="C168" s="315" t="s">
        <v>522</v>
      </c>
      <c r="D168" s="315" t="s">
        <v>523</v>
      </c>
      <c r="E168" s="18" t="s">
        <v>392</v>
      </c>
      <c r="F168" s="316">
        <v>0.897</v>
      </c>
      <c r="G168" s="40"/>
      <c r="H168" s="46"/>
    </row>
    <row r="169" spans="1:8" s="2" customFormat="1" ht="12">
      <c r="A169" s="40"/>
      <c r="B169" s="46"/>
      <c r="C169" s="315" t="s">
        <v>541</v>
      </c>
      <c r="D169" s="315" t="s">
        <v>542</v>
      </c>
      <c r="E169" s="18" t="s">
        <v>203</v>
      </c>
      <c r="F169" s="316">
        <v>1794</v>
      </c>
      <c r="G169" s="40"/>
      <c r="H169" s="46"/>
    </row>
    <row r="170" spans="1:8" s="2" customFormat="1" ht="16.8" customHeight="1">
      <c r="A170" s="40"/>
      <c r="B170" s="46"/>
      <c r="C170" s="315" t="s">
        <v>750</v>
      </c>
      <c r="D170" s="315" t="s">
        <v>410</v>
      </c>
      <c r="E170" s="18" t="s">
        <v>270</v>
      </c>
      <c r="F170" s="316">
        <v>2790</v>
      </c>
      <c r="G170" s="40"/>
      <c r="H170" s="46"/>
    </row>
    <row r="171" spans="1:8" s="2" customFormat="1" ht="16.8" customHeight="1">
      <c r="A171" s="40"/>
      <c r="B171" s="46"/>
      <c r="C171" s="311" t="s">
        <v>1139</v>
      </c>
      <c r="D171" s="312" t="s">
        <v>421</v>
      </c>
      <c r="E171" s="313" t="s">
        <v>270</v>
      </c>
      <c r="F171" s="314">
        <v>2000</v>
      </c>
      <c r="G171" s="40"/>
      <c r="H171" s="46"/>
    </row>
    <row r="172" spans="1:8" s="2" customFormat="1" ht="16.8" customHeight="1">
      <c r="A172" s="40"/>
      <c r="B172" s="46"/>
      <c r="C172" s="315" t="s">
        <v>39</v>
      </c>
      <c r="D172" s="315" t="s">
        <v>1140</v>
      </c>
      <c r="E172" s="18" t="s">
        <v>39</v>
      </c>
      <c r="F172" s="316">
        <v>2000</v>
      </c>
      <c r="G172" s="40"/>
      <c r="H172" s="46"/>
    </row>
    <row r="173" spans="1:8" s="2" customFormat="1" ht="16.8" customHeight="1">
      <c r="A173" s="40"/>
      <c r="B173" s="46"/>
      <c r="C173" s="315" t="s">
        <v>1139</v>
      </c>
      <c r="D173" s="315" t="s">
        <v>194</v>
      </c>
      <c r="E173" s="18" t="s">
        <v>39</v>
      </c>
      <c r="F173" s="316">
        <v>2000</v>
      </c>
      <c r="G173" s="40"/>
      <c r="H173" s="46"/>
    </row>
    <row r="174" spans="1:8" s="2" customFormat="1" ht="16.8" customHeight="1">
      <c r="A174" s="40"/>
      <c r="B174" s="46"/>
      <c r="C174" s="317" t="s">
        <v>1455</v>
      </c>
      <c r="D174" s="40"/>
      <c r="E174" s="40"/>
      <c r="F174" s="40"/>
      <c r="G174" s="40"/>
      <c r="H174" s="46"/>
    </row>
    <row r="175" spans="1:8" s="2" customFormat="1" ht="16.8" customHeight="1">
      <c r="A175" s="40"/>
      <c r="B175" s="46"/>
      <c r="C175" s="315" t="s">
        <v>729</v>
      </c>
      <c r="D175" s="315" t="s">
        <v>421</v>
      </c>
      <c r="E175" s="18" t="s">
        <v>270</v>
      </c>
      <c r="F175" s="316">
        <v>2000</v>
      </c>
      <c r="G175" s="40"/>
      <c r="H175" s="46"/>
    </row>
    <row r="176" spans="1:8" s="2" customFormat="1" ht="16.8" customHeight="1">
      <c r="A176" s="40"/>
      <c r="B176" s="46"/>
      <c r="C176" s="315" t="s">
        <v>1153</v>
      </c>
      <c r="D176" s="315" t="s">
        <v>429</v>
      </c>
      <c r="E176" s="18" t="s">
        <v>430</v>
      </c>
      <c r="F176" s="316">
        <v>1000</v>
      </c>
      <c r="G176" s="40"/>
      <c r="H176" s="46"/>
    </row>
    <row r="177" spans="1:8" s="2" customFormat="1" ht="16.8" customHeight="1">
      <c r="A177" s="40"/>
      <c r="B177" s="46"/>
      <c r="C177" s="315" t="s">
        <v>495</v>
      </c>
      <c r="D177" s="315" t="s">
        <v>496</v>
      </c>
      <c r="E177" s="18" t="s">
        <v>270</v>
      </c>
      <c r="F177" s="316">
        <v>1942</v>
      </c>
      <c r="G177" s="40"/>
      <c r="H177" s="46"/>
    </row>
    <row r="178" spans="1:8" s="2" customFormat="1" ht="16.8" customHeight="1">
      <c r="A178" s="40"/>
      <c r="B178" s="46"/>
      <c r="C178" s="311" t="s">
        <v>1131</v>
      </c>
      <c r="D178" s="312" t="s">
        <v>466</v>
      </c>
      <c r="E178" s="313" t="s">
        <v>270</v>
      </c>
      <c r="F178" s="314">
        <v>30</v>
      </c>
      <c r="G178" s="40"/>
      <c r="H178" s="46"/>
    </row>
    <row r="179" spans="1:8" s="2" customFormat="1" ht="12">
      <c r="A179" s="40"/>
      <c r="B179" s="46"/>
      <c r="C179" s="315" t="s">
        <v>39</v>
      </c>
      <c r="D179" s="315" t="s">
        <v>1166</v>
      </c>
      <c r="E179" s="18" t="s">
        <v>39</v>
      </c>
      <c r="F179" s="316">
        <v>30</v>
      </c>
      <c r="G179" s="40"/>
      <c r="H179" s="46"/>
    </row>
    <row r="180" spans="1:8" s="2" customFormat="1" ht="16.8" customHeight="1">
      <c r="A180" s="40"/>
      <c r="B180" s="46"/>
      <c r="C180" s="315" t="s">
        <v>1131</v>
      </c>
      <c r="D180" s="315" t="s">
        <v>194</v>
      </c>
      <c r="E180" s="18" t="s">
        <v>39</v>
      </c>
      <c r="F180" s="316">
        <v>30</v>
      </c>
      <c r="G180" s="40"/>
      <c r="H180" s="46"/>
    </row>
    <row r="181" spans="1:8" s="2" customFormat="1" ht="16.8" customHeight="1">
      <c r="A181" s="40"/>
      <c r="B181" s="46"/>
      <c r="C181" s="317" t="s">
        <v>1455</v>
      </c>
      <c r="D181" s="40"/>
      <c r="E181" s="40"/>
      <c r="F181" s="40"/>
      <c r="G181" s="40"/>
      <c r="H181" s="46"/>
    </row>
    <row r="182" spans="1:8" s="2" customFormat="1" ht="16.8" customHeight="1">
      <c r="A182" s="40"/>
      <c r="B182" s="46"/>
      <c r="C182" s="315" t="s">
        <v>465</v>
      </c>
      <c r="D182" s="315" t="s">
        <v>466</v>
      </c>
      <c r="E182" s="18" t="s">
        <v>270</v>
      </c>
      <c r="F182" s="316">
        <v>30</v>
      </c>
      <c r="G182" s="40"/>
      <c r="H182" s="46"/>
    </row>
    <row r="183" spans="1:8" s="2" customFormat="1" ht="16.8" customHeight="1">
      <c r="A183" s="40"/>
      <c r="B183" s="46"/>
      <c r="C183" s="315" t="s">
        <v>747</v>
      </c>
      <c r="D183" s="315" t="s">
        <v>748</v>
      </c>
      <c r="E183" s="18" t="s">
        <v>270</v>
      </c>
      <c r="F183" s="316">
        <v>60</v>
      </c>
      <c r="G183" s="40"/>
      <c r="H183" s="46"/>
    </row>
    <row r="184" spans="1:8" s="2" customFormat="1" ht="16.8" customHeight="1">
      <c r="A184" s="40"/>
      <c r="B184" s="46"/>
      <c r="C184" s="311" t="s">
        <v>1137</v>
      </c>
      <c r="D184" s="312" t="s">
        <v>414</v>
      </c>
      <c r="E184" s="313" t="s">
        <v>270</v>
      </c>
      <c r="F184" s="314">
        <v>172</v>
      </c>
      <c r="G184" s="40"/>
      <c r="H184" s="46"/>
    </row>
    <row r="185" spans="1:8" s="2" customFormat="1" ht="16.8" customHeight="1">
      <c r="A185" s="40"/>
      <c r="B185" s="46"/>
      <c r="C185" s="315" t="s">
        <v>39</v>
      </c>
      <c r="D185" s="315" t="s">
        <v>1214</v>
      </c>
      <c r="E185" s="18" t="s">
        <v>39</v>
      </c>
      <c r="F185" s="316">
        <v>132</v>
      </c>
      <c r="G185" s="40"/>
      <c r="H185" s="46"/>
    </row>
    <row r="186" spans="1:8" s="2" customFormat="1" ht="16.8" customHeight="1">
      <c r="A186" s="40"/>
      <c r="B186" s="46"/>
      <c r="C186" s="315" t="s">
        <v>39</v>
      </c>
      <c r="D186" s="315" t="s">
        <v>1215</v>
      </c>
      <c r="E186" s="18" t="s">
        <v>39</v>
      </c>
      <c r="F186" s="316">
        <v>40</v>
      </c>
      <c r="G186" s="40"/>
      <c r="H186" s="46"/>
    </row>
    <row r="187" spans="1:8" s="2" customFormat="1" ht="16.8" customHeight="1">
      <c r="A187" s="40"/>
      <c r="B187" s="46"/>
      <c r="C187" s="315" t="s">
        <v>1137</v>
      </c>
      <c r="D187" s="315" t="s">
        <v>194</v>
      </c>
      <c r="E187" s="18" t="s">
        <v>39</v>
      </c>
      <c r="F187" s="316">
        <v>172</v>
      </c>
      <c r="G187" s="40"/>
      <c r="H187" s="46"/>
    </row>
    <row r="188" spans="1:8" s="2" customFormat="1" ht="16.8" customHeight="1">
      <c r="A188" s="40"/>
      <c r="B188" s="46"/>
      <c r="C188" s="317" t="s">
        <v>1455</v>
      </c>
      <c r="D188" s="40"/>
      <c r="E188" s="40"/>
      <c r="F188" s="40"/>
      <c r="G188" s="40"/>
      <c r="H188" s="46"/>
    </row>
    <row r="189" spans="1:8" s="2" customFormat="1" ht="16.8" customHeight="1">
      <c r="A189" s="40"/>
      <c r="B189" s="46"/>
      <c r="C189" s="315" t="s">
        <v>756</v>
      </c>
      <c r="D189" s="315" t="s">
        <v>414</v>
      </c>
      <c r="E189" s="18" t="s">
        <v>270</v>
      </c>
      <c r="F189" s="316">
        <v>172</v>
      </c>
      <c r="G189" s="40"/>
      <c r="H189" s="46"/>
    </row>
    <row r="190" spans="1:8" s="2" customFormat="1" ht="16.8" customHeight="1">
      <c r="A190" s="40"/>
      <c r="B190" s="46"/>
      <c r="C190" s="315" t="s">
        <v>750</v>
      </c>
      <c r="D190" s="315" t="s">
        <v>410</v>
      </c>
      <c r="E190" s="18" t="s">
        <v>270</v>
      </c>
      <c r="F190" s="316">
        <v>2790</v>
      </c>
      <c r="G190" s="40"/>
      <c r="H190" s="46"/>
    </row>
    <row r="191" spans="1:8" s="2" customFormat="1" ht="16.8" customHeight="1">
      <c r="A191" s="40"/>
      <c r="B191" s="46"/>
      <c r="C191" s="311" t="s">
        <v>1135</v>
      </c>
      <c r="D191" s="312" t="s">
        <v>410</v>
      </c>
      <c r="E191" s="313" t="s">
        <v>270</v>
      </c>
      <c r="F191" s="314">
        <v>2790</v>
      </c>
      <c r="G191" s="40"/>
      <c r="H191" s="46"/>
    </row>
    <row r="192" spans="1:8" s="2" customFormat="1" ht="16.8" customHeight="1">
      <c r="A192" s="40"/>
      <c r="B192" s="46"/>
      <c r="C192" s="315" t="s">
        <v>39</v>
      </c>
      <c r="D192" s="315" t="s">
        <v>1211</v>
      </c>
      <c r="E192" s="18" t="s">
        <v>39</v>
      </c>
      <c r="F192" s="316">
        <v>2962</v>
      </c>
      <c r="G192" s="40"/>
      <c r="H192" s="46"/>
    </row>
    <row r="193" spans="1:8" s="2" customFormat="1" ht="16.8" customHeight="1">
      <c r="A193" s="40"/>
      <c r="B193" s="46"/>
      <c r="C193" s="315" t="s">
        <v>39</v>
      </c>
      <c r="D193" s="315" t="s">
        <v>1212</v>
      </c>
      <c r="E193" s="18" t="s">
        <v>39</v>
      </c>
      <c r="F193" s="316">
        <v>-172</v>
      </c>
      <c r="G193" s="40"/>
      <c r="H193" s="46"/>
    </row>
    <row r="194" spans="1:8" s="2" customFormat="1" ht="16.8" customHeight="1">
      <c r="A194" s="40"/>
      <c r="B194" s="46"/>
      <c r="C194" s="315" t="s">
        <v>1135</v>
      </c>
      <c r="D194" s="315" t="s">
        <v>194</v>
      </c>
      <c r="E194" s="18" t="s">
        <v>39</v>
      </c>
      <c r="F194" s="316">
        <v>2790</v>
      </c>
      <c r="G194" s="40"/>
      <c r="H194" s="46"/>
    </row>
    <row r="195" spans="1:8" s="2" customFormat="1" ht="16.8" customHeight="1">
      <c r="A195" s="40"/>
      <c r="B195" s="46"/>
      <c r="C195" s="317" t="s">
        <v>1455</v>
      </c>
      <c r="D195" s="40"/>
      <c r="E195" s="40"/>
      <c r="F195" s="40"/>
      <c r="G195" s="40"/>
      <c r="H195" s="46"/>
    </row>
    <row r="196" spans="1:8" s="2" customFormat="1" ht="16.8" customHeight="1">
      <c r="A196" s="40"/>
      <c r="B196" s="46"/>
      <c r="C196" s="315" t="s">
        <v>750</v>
      </c>
      <c r="D196" s="315" t="s">
        <v>410</v>
      </c>
      <c r="E196" s="18" t="s">
        <v>270</v>
      </c>
      <c r="F196" s="316">
        <v>2790</v>
      </c>
      <c r="G196" s="40"/>
      <c r="H196" s="46"/>
    </row>
    <row r="197" spans="1:8" s="2" customFormat="1" ht="16.8" customHeight="1">
      <c r="A197" s="40"/>
      <c r="B197" s="46"/>
      <c r="C197" s="315" t="s">
        <v>386</v>
      </c>
      <c r="D197" s="315" t="s">
        <v>387</v>
      </c>
      <c r="E197" s="18" t="s">
        <v>304</v>
      </c>
      <c r="F197" s="316">
        <v>0.586</v>
      </c>
      <c r="G197" s="40"/>
      <c r="H197" s="46"/>
    </row>
    <row r="198" spans="1:8" s="2" customFormat="1" ht="16.8" customHeight="1">
      <c r="A198" s="40"/>
      <c r="B198" s="46"/>
      <c r="C198" s="311" t="s">
        <v>1132</v>
      </c>
      <c r="D198" s="312" t="s">
        <v>1133</v>
      </c>
      <c r="E198" s="313" t="s">
        <v>392</v>
      </c>
      <c r="F198" s="314">
        <v>0.86</v>
      </c>
      <c r="G198" s="40"/>
      <c r="H198" s="46"/>
    </row>
    <row r="199" spans="1:8" s="2" customFormat="1" ht="16.8" customHeight="1">
      <c r="A199" s="40"/>
      <c r="B199" s="46"/>
      <c r="C199" s="315" t="s">
        <v>39</v>
      </c>
      <c r="D199" s="315" t="s">
        <v>1150</v>
      </c>
      <c r="E199" s="18" t="s">
        <v>39</v>
      </c>
      <c r="F199" s="316">
        <v>0.86</v>
      </c>
      <c r="G199" s="40"/>
      <c r="H199" s="46"/>
    </row>
    <row r="200" spans="1:8" s="2" customFormat="1" ht="16.8" customHeight="1">
      <c r="A200" s="40"/>
      <c r="B200" s="46"/>
      <c r="C200" s="315" t="s">
        <v>1132</v>
      </c>
      <c r="D200" s="315" t="s">
        <v>194</v>
      </c>
      <c r="E200" s="18" t="s">
        <v>39</v>
      </c>
      <c r="F200" s="316">
        <v>0.86</v>
      </c>
      <c r="G200" s="40"/>
      <c r="H200" s="46"/>
    </row>
    <row r="201" spans="1:8" s="2" customFormat="1" ht="16.8" customHeight="1">
      <c r="A201" s="40"/>
      <c r="B201" s="46"/>
      <c r="C201" s="317" t="s">
        <v>1455</v>
      </c>
      <c r="D201" s="40"/>
      <c r="E201" s="40"/>
      <c r="F201" s="40"/>
      <c r="G201" s="40"/>
      <c r="H201" s="46"/>
    </row>
    <row r="202" spans="1:8" s="2" customFormat="1" ht="16.8" customHeight="1">
      <c r="A202" s="40"/>
      <c r="B202" s="46"/>
      <c r="C202" s="315" t="s">
        <v>441</v>
      </c>
      <c r="D202" s="315" t="s">
        <v>442</v>
      </c>
      <c r="E202" s="18" t="s">
        <v>392</v>
      </c>
      <c r="F202" s="316">
        <v>0.86</v>
      </c>
      <c r="G202" s="40"/>
      <c r="H202" s="46"/>
    </row>
    <row r="203" spans="1:8" s="2" customFormat="1" ht="16.8" customHeight="1">
      <c r="A203" s="40"/>
      <c r="B203" s="46"/>
      <c r="C203" s="315" t="s">
        <v>450</v>
      </c>
      <c r="D203" s="315" t="s">
        <v>451</v>
      </c>
      <c r="E203" s="18" t="s">
        <v>392</v>
      </c>
      <c r="F203" s="316">
        <v>0.86</v>
      </c>
      <c r="G203" s="40"/>
      <c r="H203" s="46"/>
    </row>
    <row r="204" spans="1:8" s="2" customFormat="1" ht="26.4" customHeight="1">
      <c r="A204" s="40"/>
      <c r="B204" s="46"/>
      <c r="C204" s="310" t="s">
        <v>1460</v>
      </c>
      <c r="D204" s="310" t="s">
        <v>127</v>
      </c>
      <c r="E204" s="40"/>
      <c r="F204" s="40"/>
      <c r="G204" s="40"/>
      <c r="H204" s="46"/>
    </row>
    <row r="205" spans="1:8" s="2" customFormat="1" ht="16.8" customHeight="1">
      <c r="A205" s="40"/>
      <c r="B205" s="46"/>
      <c r="C205" s="311" t="s">
        <v>1343</v>
      </c>
      <c r="D205" s="312" t="s">
        <v>1344</v>
      </c>
      <c r="E205" s="313" t="s">
        <v>392</v>
      </c>
      <c r="F205" s="314">
        <v>7.704</v>
      </c>
      <c r="G205" s="40"/>
      <c r="H205" s="46"/>
    </row>
    <row r="206" spans="1:8" s="2" customFormat="1" ht="16.8" customHeight="1">
      <c r="A206" s="40"/>
      <c r="B206" s="46"/>
      <c r="C206" s="315" t="s">
        <v>39</v>
      </c>
      <c r="D206" s="315" t="s">
        <v>1367</v>
      </c>
      <c r="E206" s="18" t="s">
        <v>39</v>
      </c>
      <c r="F206" s="316">
        <v>5.689</v>
      </c>
      <c r="G206" s="40"/>
      <c r="H206" s="46"/>
    </row>
    <row r="207" spans="1:8" s="2" customFormat="1" ht="16.8" customHeight="1">
      <c r="A207" s="40"/>
      <c r="B207" s="46"/>
      <c r="C207" s="315" t="s">
        <v>39</v>
      </c>
      <c r="D207" s="315" t="s">
        <v>1368</v>
      </c>
      <c r="E207" s="18" t="s">
        <v>39</v>
      </c>
      <c r="F207" s="316">
        <v>0.606</v>
      </c>
      <c r="G207" s="40"/>
      <c r="H207" s="46"/>
    </row>
    <row r="208" spans="1:8" s="2" customFormat="1" ht="16.8" customHeight="1">
      <c r="A208" s="40"/>
      <c r="B208" s="46"/>
      <c r="C208" s="315" t="s">
        <v>39</v>
      </c>
      <c r="D208" s="315" t="s">
        <v>1369</v>
      </c>
      <c r="E208" s="18" t="s">
        <v>39</v>
      </c>
      <c r="F208" s="316">
        <v>0.238</v>
      </c>
      <c r="G208" s="40"/>
      <c r="H208" s="46"/>
    </row>
    <row r="209" spans="1:8" s="2" customFormat="1" ht="16.8" customHeight="1">
      <c r="A209" s="40"/>
      <c r="B209" s="46"/>
      <c r="C209" s="315" t="s">
        <v>39</v>
      </c>
      <c r="D209" s="315" t="s">
        <v>1370</v>
      </c>
      <c r="E209" s="18" t="s">
        <v>39</v>
      </c>
      <c r="F209" s="316">
        <v>0.203</v>
      </c>
      <c r="G209" s="40"/>
      <c r="H209" s="46"/>
    </row>
    <row r="210" spans="1:8" s="2" customFormat="1" ht="16.8" customHeight="1">
      <c r="A210" s="40"/>
      <c r="B210" s="46"/>
      <c r="C210" s="315" t="s">
        <v>39</v>
      </c>
      <c r="D210" s="315" t="s">
        <v>1371</v>
      </c>
      <c r="E210" s="18" t="s">
        <v>39</v>
      </c>
      <c r="F210" s="316">
        <v>0.915</v>
      </c>
      <c r="G210" s="40"/>
      <c r="H210" s="46"/>
    </row>
    <row r="211" spans="1:8" s="2" customFormat="1" ht="16.8" customHeight="1">
      <c r="A211" s="40"/>
      <c r="B211" s="46"/>
      <c r="C211" s="315" t="s">
        <v>39</v>
      </c>
      <c r="D211" s="315" t="s">
        <v>1372</v>
      </c>
      <c r="E211" s="18" t="s">
        <v>39</v>
      </c>
      <c r="F211" s="316">
        <v>0.053</v>
      </c>
      <c r="G211" s="40"/>
      <c r="H211" s="46"/>
    </row>
    <row r="212" spans="1:8" s="2" customFormat="1" ht="16.8" customHeight="1">
      <c r="A212" s="40"/>
      <c r="B212" s="46"/>
      <c r="C212" s="315" t="s">
        <v>1343</v>
      </c>
      <c r="D212" s="315" t="s">
        <v>194</v>
      </c>
      <c r="E212" s="18" t="s">
        <v>39</v>
      </c>
      <c r="F212" s="316">
        <v>7.704</v>
      </c>
      <c r="G212" s="40"/>
      <c r="H212" s="46"/>
    </row>
    <row r="213" spans="1:8" s="2" customFormat="1" ht="16.8" customHeight="1">
      <c r="A213" s="40"/>
      <c r="B213" s="46"/>
      <c r="C213" s="317" t="s">
        <v>1455</v>
      </c>
      <c r="D213" s="40"/>
      <c r="E213" s="40"/>
      <c r="F213" s="40"/>
      <c r="G213" s="40"/>
      <c r="H213" s="46"/>
    </row>
    <row r="214" spans="1:8" s="2" customFormat="1" ht="12">
      <c r="A214" s="40"/>
      <c r="B214" s="46"/>
      <c r="C214" s="315" t="s">
        <v>1362</v>
      </c>
      <c r="D214" s="315" t="s">
        <v>1363</v>
      </c>
      <c r="E214" s="18" t="s">
        <v>392</v>
      </c>
      <c r="F214" s="316">
        <v>7.704</v>
      </c>
      <c r="G214" s="40"/>
      <c r="H214" s="46"/>
    </row>
    <row r="215" spans="1:8" s="2" customFormat="1" ht="12">
      <c r="A215" s="40"/>
      <c r="B215" s="46"/>
      <c r="C215" s="315" t="s">
        <v>1413</v>
      </c>
      <c r="D215" s="315" t="s">
        <v>1414</v>
      </c>
      <c r="E215" s="18" t="s">
        <v>392</v>
      </c>
      <c r="F215" s="316">
        <v>7.704</v>
      </c>
      <c r="G215" s="40"/>
      <c r="H215" s="46"/>
    </row>
    <row r="216" spans="1:8" s="2" customFormat="1" ht="16.8" customHeight="1">
      <c r="A216" s="40"/>
      <c r="B216" s="46"/>
      <c r="C216" s="315" t="s">
        <v>1396</v>
      </c>
      <c r="D216" s="315" t="s">
        <v>1397</v>
      </c>
      <c r="E216" s="18" t="s">
        <v>203</v>
      </c>
      <c r="F216" s="316">
        <v>15708</v>
      </c>
      <c r="G216" s="40"/>
      <c r="H216" s="46"/>
    </row>
    <row r="217" spans="1:8" s="2" customFormat="1" ht="7.4" customHeight="1">
      <c r="A217" s="40"/>
      <c r="B217" s="168"/>
      <c r="C217" s="169"/>
      <c r="D217" s="169"/>
      <c r="E217" s="169"/>
      <c r="F217" s="169"/>
      <c r="G217" s="169"/>
      <c r="H217" s="46"/>
    </row>
    <row r="218" spans="1:8" s="2" customFormat="1" ht="12">
      <c r="A218" s="40"/>
      <c r="B218" s="40"/>
      <c r="C218" s="40"/>
      <c r="D218" s="40"/>
      <c r="E218" s="40"/>
      <c r="F218" s="40"/>
      <c r="G218" s="40"/>
      <c r="H218" s="40"/>
    </row>
  </sheetData>
  <sheetProtection password="CDD6"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151</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153</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ROUND((SUM(BE88:BE249)),2)</f>
        <v>0</v>
      </c>
      <c r="G35" s="40"/>
      <c r="H35" s="40"/>
      <c r="I35" s="160">
        <v>0.21</v>
      </c>
      <c r="J35" s="159">
        <f>ROUND(((SUM(BE88:BE249))*I35),2)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ROUND((SUM(BF88:BF249)),2)</f>
        <v>0</v>
      </c>
      <c r="G36" s="40"/>
      <c r="H36" s="40"/>
      <c r="I36" s="160">
        <v>0.15</v>
      </c>
      <c r="J36" s="159">
        <f>ROUND(((SUM(BF88:BF249))*I36),2)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ROUND((SUM(BG88:BG249)),2)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ROUND((SUM(BH88:BH249)),2)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ROUND((SUM(BI88:BI249)),2)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151</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Č11_zm1 - Řehlovice v.č.7</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J88</f>
        <v>0</v>
      </c>
      <c r="K63" s="42"/>
      <c r="L63" s="147"/>
      <c r="S63" s="40"/>
      <c r="T63" s="40"/>
      <c r="U63" s="40"/>
      <c r="V63" s="40"/>
      <c r="W63" s="40"/>
      <c r="X63" s="40"/>
      <c r="Y63" s="40"/>
      <c r="Z63" s="40"/>
      <c r="AA63" s="40"/>
      <c r="AB63" s="40"/>
      <c r="AC63" s="40"/>
      <c r="AD63" s="40"/>
      <c r="AE63" s="40"/>
      <c r="AU63" s="18" t="s">
        <v>158</v>
      </c>
    </row>
    <row r="64" spans="1:31" s="9" customFormat="1" ht="24.95" customHeight="1" hidden="1">
      <c r="A64" s="9"/>
      <c r="B64" s="177"/>
      <c r="C64" s="178"/>
      <c r="D64" s="179" t="s">
        <v>159</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8"/>
      <c r="D65" s="184" t="s">
        <v>160</v>
      </c>
      <c r="E65" s="185"/>
      <c r="F65" s="185"/>
      <c r="G65" s="185"/>
      <c r="H65" s="185"/>
      <c r="I65" s="185"/>
      <c r="J65" s="186">
        <f>J90</f>
        <v>0</v>
      </c>
      <c r="K65" s="128"/>
      <c r="L65" s="187"/>
      <c r="S65" s="10"/>
      <c r="T65" s="10"/>
      <c r="U65" s="10"/>
      <c r="V65" s="10"/>
      <c r="W65" s="10"/>
      <c r="X65" s="10"/>
      <c r="Y65" s="10"/>
      <c r="Z65" s="10"/>
      <c r="AA65" s="10"/>
      <c r="AB65" s="10"/>
      <c r="AC65" s="10"/>
      <c r="AD65" s="10"/>
      <c r="AE65" s="10"/>
    </row>
    <row r="66" spans="1:31" s="9" customFormat="1" ht="24.95" customHeight="1" hidden="1">
      <c r="A66" s="9"/>
      <c r="B66" s="177"/>
      <c r="C66" s="178"/>
      <c r="D66" s="179" t="s">
        <v>161</v>
      </c>
      <c r="E66" s="180"/>
      <c r="F66" s="180"/>
      <c r="G66" s="180"/>
      <c r="H66" s="180"/>
      <c r="I66" s="180"/>
      <c r="J66" s="181">
        <f>J208</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2"/>
      <c r="C68" s="63"/>
      <c r="D68" s="63"/>
      <c r="E68" s="63"/>
      <c r="F68" s="63"/>
      <c r="G68" s="63"/>
      <c r="H68" s="63"/>
      <c r="I68" s="63"/>
      <c r="J68" s="63"/>
      <c r="K68" s="63"/>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4"/>
      <c r="C72" s="65"/>
      <c r="D72" s="65"/>
      <c r="E72" s="65"/>
      <c r="F72" s="65"/>
      <c r="G72" s="65"/>
      <c r="H72" s="65"/>
      <c r="I72" s="65"/>
      <c r="J72" s="65"/>
      <c r="K72" s="65"/>
      <c r="L72" s="147"/>
      <c r="S72" s="40"/>
      <c r="T72" s="40"/>
      <c r="U72" s="40"/>
      <c r="V72" s="40"/>
      <c r="W72" s="40"/>
      <c r="X72" s="40"/>
      <c r="Y72" s="40"/>
      <c r="Z72" s="40"/>
      <c r="AA72" s="40"/>
      <c r="AB72" s="40"/>
      <c r="AC72" s="40"/>
      <c r="AD72" s="40"/>
      <c r="AE72" s="40"/>
    </row>
    <row r="73" spans="1:31" s="2" customFormat="1" ht="24.95" customHeight="1">
      <c r="A73" s="40"/>
      <c r="B73" s="41"/>
      <c r="C73" s="24" t="s">
        <v>162</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26.25" customHeight="1">
      <c r="A76" s="40"/>
      <c r="B76" s="41"/>
      <c r="C76" s="42"/>
      <c r="D76" s="42"/>
      <c r="E76" s="172" t="str">
        <f>E7</f>
        <v>Oprava staničních kolejí v žst. Řehlovice - změna č.1 po prohlídce staveniště</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150</v>
      </c>
      <c r="D77" s="23"/>
      <c r="E77" s="23"/>
      <c r="F77" s="23"/>
      <c r="G77" s="23"/>
      <c r="H77" s="23"/>
      <c r="I77" s="23"/>
      <c r="J77" s="23"/>
      <c r="K77" s="23"/>
      <c r="L77" s="21"/>
    </row>
    <row r="78" spans="1:31" s="2" customFormat="1" ht="16.5" customHeight="1">
      <c r="A78" s="40"/>
      <c r="B78" s="41"/>
      <c r="C78" s="42"/>
      <c r="D78" s="42"/>
      <c r="E78" s="172" t="s">
        <v>151</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152</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2" t="str">
        <f>E11</f>
        <v>Č11_zm1 - Řehlovice v.č.7</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žst. Řehlovice</v>
      </c>
      <c r="G82" s="42"/>
      <c r="H82" s="42"/>
      <c r="I82" s="33" t="s">
        <v>24</v>
      </c>
      <c r="J82" s="75" t="str">
        <f>IF(J14="","",J14)</f>
        <v>24. 1. 2023</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54.45" customHeight="1">
      <c r="A85" s="40"/>
      <c r="B85" s="41"/>
      <c r="C85" s="33" t="s">
        <v>36</v>
      </c>
      <c r="D85" s="42"/>
      <c r="E85" s="42"/>
      <c r="F85" s="28" t="str">
        <f>IF(E20="","",E20)</f>
        <v>Vyplň údaj</v>
      </c>
      <c r="G85" s="42"/>
      <c r="H85" s="42"/>
      <c r="I85" s="33" t="s">
        <v>42</v>
      </c>
      <c r="J85" s="38" t="str">
        <f>E26</f>
        <v>Ing.Horák Jiří, 602155923, horak@spravazeleznic.cz</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163</v>
      </c>
      <c r="D87" s="191" t="s">
        <v>65</v>
      </c>
      <c r="E87" s="191" t="s">
        <v>61</v>
      </c>
      <c r="F87" s="191" t="s">
        <v>62</v>
      </c>
      <c r="G87" s="191" t="s">
        <v>164</v>
      </c>
      <c r="H87" s="191" t="s">
        <v>165</v>
      </c>
      <c r="I87" s="191" t="s">
        <v>166</v>
      </c>
      <c r="J87" s="191" t="s">
        <v>157</v>
      </c>
      <c r="K87" s="192" t="s">
        <v>167</v>
      </c>
      <c r="L87" s="193"/>
      <c r="M87" s="95" t="s">
        <v>39</v>
      </c>
      <c r="N87" s="96" t="s">
        <v>50</v>
      </c>
      <c r="O87" s="96" t="s">
        <v>168</v>
      </c>
      <c r="P87" s="96" t="s">
        <v>169</v>
      </c>
      <c r="Q87" s="96" t="s">
        <v>170</v>
      </c>
      <c r="R87" s="96" t="s">
        <v>171</v>
      </c>
      <c r="S87" s="96" t="s">
        <v>172</v>
      </c>
      <c r="T87" s="97" t="s">
        <v>173</v>
      </c>
      <c r="U87" s="188"/>
      <c r="V87" s="188"/>
      <c r="W87" s="188"/>
      <c r="X87" s="188"/>
      <c r="Y87" s="188"/>
      <c r="Z87" s="188"/>
      <c r="AA87" s="188"/>
      <c r="AB87" s="188"/>
      <c r="AC87" s="188"/>
      <c r="AD87" s="188"/>
      <c r="AE87" s="188"/>
    </row>
    <row r="88" spans="1:63" s="2" customFormat="1" ht="22.8" customHeight="1">
      <c r="A88" s="40"/>
      <c r="B88" s="41"/>
      <c r="C88" s="102" t="s">
        <v>174</v>
      </c>
      <c r="D88" s="42"/>
      <c r="E88" s="42"/>
      <c r="F88" s="42"/>
      <c r="G88" s="42"/>
      <c r="H88" s="42"/>
      <c r="I88" s="42"/>
      <c r="J88" s="194">
        <f>BK88</f>
        <v>0</v>
      </c>
      <c r="K88" s="42"/>
      <c r="L88" s="46"/>
      <c r="M88" s="98"/>
      <c r="N88" s="195"/>
      <c r="O88" s="99"/>
      <c r="P88" s="196">
        <f>P89+P208</f>
        <v>0</v>
      </c>
      <c r="Q88" s="99"/>
      <c r="R88" s="196">
        <f>R89+R208</f>
        <v>125.57638</v>
      </c>
      <c r="S88" s="99"/>
      <c r="T88" s="197">
        <f>T89+T208</f>
        <v>0</v>
      </c>
      <c r="U88" s="40"/>
      <c r="V88" s="40"/>
      <c r="W88" s="40"/>
      <c r="X88" s="40"/>
      <c r="Y88" s="40"/>
      <c r="Z88" s="40"/>
      <c r="AA88" s="40"/>
      <c r="AB88" s="40"/>
      <c r="AC88" s="40"/>
      <c r="AD88" s="40"/>
      <c r="AE88" s="40"/>
      <c r="AT88" s="18" t="s">
        <v>79</v>
      </c>
      <c r="AU88" s="18" t="s">
        <v>158</v>
      </c>
      <c r="BK88" s="198">
        <f>BK89+BK208</f>
        <v>0</v>
      </c>
    </row>
    <row r="89" spans="1:63" s="12" customFormat="1" ht="25.9" customHeight="1">
      <c r="A89" s="12"/>
      <c r="B89" s="199"/>
      <c r="C89" s="200"/>
      <c r="D89" s="201" t="s">
        <v>79</v>
      </c>
      <c r="E89" s="202" t="s">
        <v>175</v>
      </c>
      <c r="F89" s="202" t="s">
        <v>176</v>
      </c>
      <c r="G89" s="200"/>
      <c r="H89" s="200"/>
      <c r="I89" s="203"/>
      <c r="J89" s="204">
        <f>BK89</f>
        <v>0</v>
      </c>
      <c r="K89" s="200"/>
      <c r="L89" s="205"/>
      <c r="M89" s="206"/>
      <c r="N89" s="207"/>
      <c r="O89" s="207"/>
      <c r="P89" s="208">
        <f>P90</f>
        <v>0</v>
      </c>
      <c r="Q89" s="207"/>
      <c r="R89" s="208">
        <f>R90</f>
        <v>125.57638</v>
      </c>
      <c r="S89" s="207"/>
      <c r="T89" s="209">
        <f>T90</f>
        <v>0</v>
      </c>
      <c r="U89" s="12"/>
      <c r="V89" s="12"/>
      <c r="W89" s="12"/>
      <c r="X89" s="12"/>
      <c r="Y89" s="12"/>
      <c r="Z89" s="12"/>
      <c r="AA89" s="12"/>
      <c r="AB89" s="12"/>
      <c r="AC89" s="12"/>
      <c r="AD89" s="12"/>
      <c r="AE89" s="12"/>
      <c r="AR89" s="210" t="s">
        <v>87</v>
      </c>
      <c r="AT89" s="211" t="s">
        <v>79</v>
      </c>
      <c r="AU89" s="211" t="s">
        <v>80</v>
      </c>
      <c r="AY89" s="210" t="s">
        <v>177</v>
      </c>
      <c r="BK89" s="212">
        <f>BK90</f>
        <v>0</v>
      </c>
    </row>
    <row r="90" spans="1:63" s="12" customFormat="1" ht="22.8" customHeight="1">
      <c r="A90" s="12"/>
      <c r="B90" s="199"/>
      <c r="C90" s="200"/>
      <c r="D90" s="201" t="s">
        <v>79</v>
      </c>
      <c r="E90" s="213" t="s">
        <v>178</v>
      </c>
      <c r="F90" s="213" t="s">
        <v>179</v>
      </c>
      <c r="G90" s="200"/>
      <c r="H90" s="200"/>
      <c r="I90" s="203"/>
      <c r="J90" s="214">
        <f>BK90</f>
        <v>0</v>
      </c>
      <c r="K90" s="200"/>
      <c r="L90" s="205"/>
      <c r="M90" s="206"/>
      <c r="N90" s="207"/>
      <c r="O90" s="207"/>
      <c r="P90" s="208">
        <f>SUM(P91:P207)</f>
        <v>0</v>
      </c>
      <c r="Q90" s="207"/>
      <c r="R90" s="208">
        <f>SUM(R91:R207)</f>
        <v>125.57638</v>
      </c>
      <c r="S90" s="207"/>
      <c r="T90" s="209">
        <f>SUM(T91:T207)</f>
        <v>0</v>
      </c>
      <c r="U90" s="12"/>
      <c r="V90" s="12"/>
      <c r="W90" s="12"/>
      <c r="X90" s="12"/>
      <c r="Y90" s="12"/>
      <c r="Z90" s="12"/>
      <c r="AA90" s="12"/>
      <c r="AB90" s="12"/>
      <c r="AC90" s="12"/>
      <c r="AD90" s="12"/>
      <c r="AE90" s="12"/>
      <c r="AR90" s="210" t="s">
        <v>87</v>
      </c>
      <c r="AT90" s="211" t="s">
        <v>79</v>
      </c>
      <c r="AU90" s="211" t="s">
        <v>87</v>
      </c>
      <c r="AY90" s="210" t="s">
        <v>177</v>
      </c>
      <c r="BK90" s="212">
        <f>SUM(BK91:BK207)</f>
        <v>0</v>
      </c>
    </row>
    <row r="91" spans="1:65" s="2" customFormat="1" ht="24.15" customHeight="1">
      <c r="A91" s="40"/>
      <c r="B91" s="41"/>
      <c r="C91" s="215" t="s">
        <v>87</v>
      </c>
      <c r="D91" s="215" t="s">
        <v>180</v>
      </c>
      <c r="E91" s="216" t="s">
        <v>181</v>
      </c>
      <c r="F91" s="217" t="s">
        <v>182</v>
      </c>
      <c r="G91" s="218" t="s">
        <v>183</v>
      </c>
      <c r="H91" s="219">
        <v>64</v>
      </c>
      <c r="I91" s="220"/>
      <c r="J91" s="221">
        <f>ROUND(I91*H91,2)</f>
        <v>0</v>
      </c>
      <c r="K91" s="217" t="s">
        <v>184</v>
      </c>
      <c r="L91" s="46"/>
      <c r="M91" s="222" t="s">
        <v>39</v>
      </c>
      <c r="N91" s="223" t="s">
        <v>53</v>
      </c>
      <c r="O91" s="87"/>
      <c r="P91" s="224">
        <f>O91*H91</f>
        <v>0</v>
      </c>
      <c r="Q91" s="224">
        <v>0</v>
      </c>
      <c r="R91" s="224">
        <f>Q91*H91</f>
        <v>0</v>
      </c>
      <c r="S91" s="224">
        <v>0</v>
      </c>
      <c r="T91" s="225">
        <f>S91*H91</f>
        <v>0</v>
      </c>
      <c r="U91" s="40"/>
      <c r="V91" s="40"/>
      <c r="W91" s="40"/>
      <c r="X91" s="40"/>
      <c r="Y91" s="40"/>
      <c r="Z91" s="40"/>
      <c r="AA91" s="40"/>
      <c r="AB91" s="40"/>
      <c r="AC91" s="40"/>
      <c r="AD91" s="40"/>
      <c r="AE91" s="40"/>
      <c r="AR91" s="226" t="s">
        <v>185</v>
      </c>
      <c r="AT91" s="226" t="s">
        <v>180</v>
      </c>
      <c r="AU91" s="226" t="s">
        <v>89</v>
      </c>
      <c r="AY91" s="18" t="s">
        <v>177</v>
      </c>
      <c r="BE91" s="227">
        <f>IF(N91="základní",J91,0)</f>
        <v>0</v>
      </c>
      <c r="BF91" s="227">
        <f>IF(N91="snížená",J91,0)</f>
        <v>0</v>
      </c>
      <c r="BG91" s="227">
        <f>IF(N91="zákl. přenesená",J91,0)</f>
        <v>0</v>
      </c>
      <c r="BH91" s="227">
        <f>IF(N91="sníž. přenesená",J91,0)</f>
        <v>0</v>
      </c>
      <c r="BI91" s="227">
        <f>IF(N91="nulová",J91,0)</f>
        <v>0</v>
      </c>
      <c r="BJ91" s="18" t="s">
        <v>185</v>
      </c>
      <c r="BK91" s="227">
        <f>ROUND(I91*H91,2)</f>
        <v>0</v>
      </c>
      <c r="BL91" s="18" t="s">
        <v>185</v>
      </c>
      <c r="BM91" s="226" t="s">
        <v>186</v>
      </c>
    </row>
    <row r="92" spans="1:47" s="2" customFormat="1" ht="12">
      <c r="A92" s="40"/>
      <c r="B92" s="41"/>
      <c r="C92" s="42"/>
      <c r="D92" s="228" t="s">
        <v>187</v>
      </c>
      <c r="E92" s="42"/>
      <c r="F92" s="229" t="s">
        <v>188</v>
      </c>
      <c r="G92" s="42"/>
      <c r="H92" s="42"/>
      <c r="I92" s="230"/>
      <c r="J92" s="42"/>
      <c r="K92" s="42"/>
      <c r="L92" s="46"/>
      <c r="M92" s="231"/>
      <c r="N92" s="232"/>
      <c r="O92" s="87"/>
      <c r="P92" s="87"/>
      <c r="Q92" s="87"/>
      <c r="R92" s="87"/>
      <c r="S92" s="87"/>
      <c r="T92" s="88"/>
      <c r="U92" s="40"/>
      <c r="V92" s="40"/>
      <c r="W92" s="40"/>
      <c r="X92" s="40"/>
      <c r="Y92" s="40"/>
      <c r="Z92" s="40"/>
      <c r="AA92" s="40"/>
      <c r="AB92" s="40"/>
      <c r="AC92" s="40"/>
      <c r="AD92" s="40"/>
      <c r="AE92" s="40"/>
      <c r="AT92" s="18" t="s">
        <v>187</v>
      </c>
      <c r="AU92" s="18" t="s">
        <v>89</v>
      </c>
    </row>
    <row r="93" spans="1:47" s="2" customFormat="1" ht="12">
      <c r="A93" s="40"/>
      <c r="B93" s="41"/>
      <c r="C93" s="42"/>
      <c r="D93" s="228" t="s">
        <v>189</v>
      </c>
      <c r="E93" s="42"/>
      <c r="F93" s="233" t="s">
        <v>190</v>
      </c>
      <c r="G93" s="42"/>
      <c r="H93" s="42"/>
      <c r="I93" s="230"/>
      <c r="J93" s="42"/>
      <c r="K93" s="42"/>
      <c r="L93" s="46"/>
      <c r="M93" s="231"/>
      <c r="N93" s="232"/>
      <c r="O93" s="87"/>
      <c r="P93" s="87"/>
      <c r="Q93" s="87"/>
      <c r="R93" s="87"/>
      <c r="S93" s="87"/>
      <c r="T93" s="88"/>
      <c r="U93" s="40"/>
      <c r="V93" s="40"/>
      <c r="W93" s="40"/>
      <c r="X93" s="40"/>
      <c r="Y93" s="40"/>
      <c r="Z93" s="40"/>
      <c r="AA93" s="40"/>
      <c r="AB93" s="40"/>
      <c r="AC93" s="40"/>
      <c r="AD93" s="40"/>
      <c r="AE93" s="40"/>
      <c r="AT93" s="18" t="s">
        <v>189</v>
      </c>
      <c r="AU93" s="18" t="s">
        <v>89</v>
      </c>
    </row>
    <row r="94" spans="1:51" s="13" customFormat="1" ht="12">
      <c r="A94" s="13"/>
      <c r="B94" s="234"/>
      <c r="C94" s="235"/>
      <c r="D94" s="228" t="s">
        <v>191</v>
      </c>
      <c r="E94" s="236" t="s">
        <v>39</v>
      </c>
      <c r="F94" s="237" t="s">
        <v>192</v>
      </c>
      <c r="G94" s="235"/>
      <c r="H94" s="236" t="s">
        <v>39</v>
      </c>
      <c r="I94" s="238"/>
      <c r="J94" s="235"/>
      <c r="K94" s="235"/>
      <c r="L94" s="239"/>
      <c r="M94" s="240"/>
      <c r="N94" s="241"/>
      <c r="O94" s="241"/>
      <c r="P94" s="241"/>
      <c r="Q94" s="241"/>
      <c r="R94" s="241"/>
      <c r="S94" s="241"/>
      <c r="T94" s="242"/>
      <c r="U94" s="13"/>
      <c r="V94" s="13"/>
      <c r="W94" s="13"/>
      <c r="X94" s="13"/>
      <c r="Y94" s="13"/>
      <c r="Z94" s="13"/>
      <c r="AA94" s="13"/>
      <c r="AB94" s="13"/>
      <c r="AC94" s="13"/>
      <c r="AD94" s="13"/>
      <c r="AE94" s="13"/>
      <c r="AT94" s="243" t="s">
        <v>191</v>
      </c>
      <c r="AU94" s="243" t="s">
        <v>89</v>
      </c>
      <c r="AV94" s="13" t="s">
        <v>87</v>
      </c>
      <c r="AW94" s="13" t="s">
        <v>41</v>
      </c>
      <c r="AX94" s="13" t="s">
        <v>80</v>
      </c>
      <c r="AY94" s="243" t="s">
        <v>177</v>
      </c>
    </row>
    <row r="95" spans="1:51" s="14" customFormat="1" ht="12">
      <c r="A95" s="14"/>
      <c r="B95" s="244"/>
      <c r="C95" s="245"/>
      <c r="D95" s="228" t="s">
        <v>191</v>
      </c>
      <c r="E95" s="246" t="s">
        <v>39</v>
      </c>
      <c r="F95" s="247" t="s">
        <v>193</v>
      </c>
      <c r="G95" s="245"/>
      <c r="H95" s="248">
        <v>64</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191</v>
      </c>
      <c r="AU95" s="254" t="s">
        <v>89</v>
      </c>
      <c r="AV95" s="14" t="s">
        <v>89</v>
      </c>
      <c r="AW95" s="14" t="s">
        <v>41</v>
      </c>
      <c r="AX95" s="14" t="s">
        <v>80</v>
      </c>
      <c r="AY95" s="254" t="s">
        <v>177</v>
      </c>
    </row>
    <row r="96" spans="1:51" s="15" customFormat="1" ht="12">
      <c r="A96" s="15"/>
      <c r="B96" s="255"/>
      <c r="C96" s="256"/>
      <c r="D96" s="228" t="s">
        <v>191</v>
      </c>
      <c r="E96" s="257" t="s">
        <v>39</v>
      </c>
      <c r="F96" s="258" t="s">
        <v>194</v>
      </c>
      <c r="G96" s="256"/>
      <c r="H96" s="259">
        <v>64</v>
      </c>
      <c r="I96" s="260"/>
      <c r="J96" s="256"/>
      <c r="K96" s="256"/>
      <c r="L96" s="261"/>
      <c r="M96" s="262"/>
      <c r="N96" s="263"/>
      <c r="O96" s="263"/>
      <c r="P96" s="263"/>
      <c r="Q96" s="263"/>
      <c r="R96" s="263"/>
      <c r="S96" s="263"/>
      <c r="T96" s="264"/>
      <c r="U96" s="15"/>
      <c r="V96" s="15"/>
      <c r="W96" s="15"/>
      <c r="X96" s="15"/>
      <c r="Y96" s="15"/>
      <c r="Z96" s="15"/>
      <c r="AA96" s="15"/>
      <c r="AB96" s="15"/>
      <c r="AC96" s="15"/>
      <c r="AD96" s="15"/>
      <c r="AE96" s="15"/>
      <c r="AT96" s="265" t="s">
        <v>191</v>
      </c>
      <c r="AU96" s="265" t="s">
        <v>89</v>
      </c>
      <c r="AV96" s="15" t="s">
        <v>185</v>
      </c>
      <c r="AW96" s="15" t="s">
        <v>41</v>
      </c>
      <c r="AX96" s="15" t="s">
        <v>87</v>
      </c>
      <c r="AY96" s="265" t="s">
        <v>177</v>
      </c>
    </row>
    <row r="97" spans="1:65" s="2" customFormat="1" ht="24.15" customHeight="1">
      <c r="A97" s="40"/>
      <c r="B97" s="41"/>
      <c r="C97" s="215" t="s">
        <v>89</v>
      </c>
      <c r="D97" s="215" t="s">
        <v>180</v>
      </c>
      <c r="E97" s="216" t="s">
        <v>195</v>
      </c>
      <c r="F97" s="217" t="s">
        <v>196</v>
      </c>
      <c r="G97" s="218" t="s">
        <v>183</v>
      </c>
      <c r="H97" s="219">
        <v>64</v>
      </c>
      <c r="I97" s="220"/>
      <c r="J97" s="221">
        <f>ROUND(I97*H97,2)</f>
        <v>0</v>
      </c>
      <c r="K97" s="217" t="s">
        <v>184</v>
      </c>
      <c r="L97" s="46"/>
      <c r="M97" s="222" t="s">
        <v>39</v>
      </c>
      <c r="N97" s="223" t="s">
        <v>53</v>
      </c>
      <c r="O97" s="87"/>
      <c r="P97" s="224">
        <f>O97*H97</f>
        <v>0</v>
      </c>
      <c r="Q97" s="224">
        <v>0</v>
      </c>
      <c r="R97" s="224">
        <f>Q97*H97</f>
        <v>0</v>
      </c>
      <c r="S97" s="224">
        <v>0</v>
      </c>
      <c r="T97" s="225">
        <f>S97*H97</f>
        <v>0</v>
      </c>
      <c r="U97" s="40"/>
      <c r="V97" s="40"/>
      <c r="W97" s="40"/>
      <c r="X97" s="40"/>
      <c r="Y97" s="40"/>
      <c r="Z97" s="40"/>
      <c r="AA97" s="40"/>
      <c r="AB97" s="40"/>
      <c r="AC97" s="40"/>
      <c r="AD97" s="40"/>
      <c r="AE97" s="40"/>
      <c r="AR97" s="226" t="s">
        <v>185</v>
      </c>
      <c r="AT97" s="226" t="s">
        <v>180</v>
      </c>
      <c r="AU97" s="226" t="s">
        <v>89</v>
      </c>
      <c r="AY97" s="18" t="s">
        <v>177</v>
      </c>
      <c r="BE97" s="227">
        <f>IF(N97="základní",J97,0)</f>
        <v>0</v>
      </c>
      <c r="BF97" s="227">
        <f>IF(N97="snížená",J97,0)</f>
        <v>0</v>
      </c>
      <c r="BG97" s="227">
        <f>IF(N97="zákl. přenesená",J97,0)</f>
        <v>0</v>
      </c>
      <c r="BH97" s="227">
        <f>IF(N97="sníž. přenesená",J97,0)</f>
        <v>0</v>
      </c>
      <c r="BI97" s="227">
        <f>IF(N97="nulová",J97,0)</f>
        <v>0</v>
      </c>
      <c r="BJ97" s="18" t="s">
        <v>185</v>
      </c>
      <c r="BK97" s="227">
        <f>ROUND(I97*H97,2)</f>
        <v>0</v>
      </c>
      <c r="BL97" s="18" t="s">
        <v>185</v>
      </c>
      <c r="BM97" s="226" t="s">
        <v>197</v>
      </c>
    </row>
    <row r="98" spans="1:47" s="2" customFormat="1" ht="12">
      <c r="A98" s="40"/>
      <c r="B98" s="41"/>
      <c r="C98" s="42"/>
      <c r="D98" s="228" t="s">
        <v>187</v>
      </c>
      <c r="E98" s="42"/>
      <c r="F98" s="229" t="s">
        <v>198</v>
      </c>
      <c r="G98" s="42"/>
      <c r="H98" s="42"/>
      <c r="I98" s="230"/>
      <c r="J98" s="42"/>
      <c r="K98" s="42"/>
      <c r="L98" s="46"/>
      <c r="M98" s="231"/>
      <c r="N98" s="232"/>
      <c r="O98" s="87"/>
      <c r="P98" s="87"/>
      <c r="Q98" s="87"/>
      <c r="R98" s="87"/>
      <c r="S98" s="87"/>
      <c r="T98" s="88"/>
      <c r="U98" s="40"/>
      <c r="V98" s="40"/>
      <c r="W98" s="40"/>
      <c r="X98" s="40"/>
      <c r="Y98" s="40"/>
      <c r="Z98" s="40"/>
      <c r="AA98" s="40"/>
      <c r="AB98" s="40"/>
      <c r="AC98" s="40"/>
      <c r="AD98" s="40"/>
      <c r="AE98" s="40"/>
      <c r="AT98" s="18" t="s">
        <v>187</v>
      </c>
      <c r="AU98" s="18" t="s">
        <v>89</v>
      </c>
    </row>
    <row r="99" spans="1:47" s="2" customFormat="1" ht="12">
      <c r="A99" s="40"/>
      <c r="B99" s="41"/>
      <c r="C99" s="42"/>
      <c r="D99" s="228" t="s">
        <v>189</v>
      </c>
      <c r="E99" s="42"/>
      <c r="F99" s="233" t="s">
        <v>199</v>
      </c>
      <c r="G99" s="42"/>
      <c r="H99" s="42"/>
      <c r="I99" s="230"/>
      <c r="J99" s="42"/>
      <c r="K99" s="42"/>
      <c r="L99" s="46"/>
      <c r="M99" s="231"/>
      <c r="N99" s="232"/>
      <c r="O99" s="87"/>
      <c r="P99" s="87"/>
      <c r="Q99" s="87"/>
      <c r="R99" s="87"/>
      <c r="S99" s="87"/>
      <c r="T99" s="88"/>
      <c r="U99" s="40"/>
      <c r="V99" s="40"/>
      <c r="W99" s="40"/>
      <c r="X99" s="40"/>
      <c r="Y99" s="40"/>
      <c r="Z99" s="40"/>
      <c r="AA99" s="40"/>
      <c r="AB99" s="40"/>
      <c r="AC99" s="40"/>
      <c r="AD99" s="40"/>
      <c r="AE99" s="40"/>
      <c r="AT99" s="18" t="s">
        <v>189</v>
      </c>
      <c r="AU99" s="18" t="s">
        <v>89</v>
      </c>
    </row>
    <row r="100" spans="1:51" s="13" customFormat="1" ht="12">
      <c r="A100" s="13"/>
      <c r="B100" s="234"/>
      <c r="C100" s="235"/>
      <c r="D100" s="228" t="s">
        <v>191</v>
      </c>
      <c r="E100" s="236" t="s">
        <v>39</v>
      </c>
      <c r="F100" s="237" t="s">
        <v>192</v>
      </c>
      <c r="G100" s="235"/>
      <c r="H100" s="236" t="s">
        <v>39</v>
      </c>
      <c r="I100" s="238"/>
      <c r="J100" s="235"/>
      <c r="K100" s="235"/>
      <c r="L100" s="239"/>
      <c r="M100" s="240"/>
      <c r="N100" s="241"/>
      <c r="O100" s="241"/>
      <c r="P100" s="241"/>
      <c r="Q100" s="241"/>
      <c r="R100" s="241"/>
      <c r="S100" s="241"/>
      <c r="T100" s="242"/>
      <c r="U100" s="13"/>
      <c r="V100" s="13"/>
      <c r="W100" s="13"/>
      <c r="X100" s="13"/>
      <c r="Y100" s="13"/>
      <c r="Z100" s="13"/>
      <c r="AA100" s="13"/>
      <c r="AB100" s="13"/>
      <c r="AC100" s="13"/>
      <c r="AD100" s="13"/>
      <c r="AE100" s="13"/>
      <c r="AT100" s="243" t="s">
        <v>191</v>
      </c>
      <c r="AU100" s="243" t="s">
        <v>89</v>
      </c>
      <c r="AV100" s="13" t="s">
        <v>87</v>
      </c>
      <c r="AW100" s="13" t="s">
        <v>41</v>
      </c>
      <c r="AX100" s="13" t="s">
        <v>80</v>
      </c>
      <c r="AY100" s="243" t="s">
        <v>177</v>
      </c>
    </row>
    <row r="101" spans="1:51" s="14" customFormat="1" ht="12">
      <c r="A101" s="14"/>
      <c r="B101" s="244"/>
      <c r="C101" s="245"/>
      <c r="D101" s="228" t="s">
        <v>191</v>
      </c>
      <c r="E101" s="246" t="s">
        <v>39</v>
      </c>
      <c r="F101" s="247" t="s">
        <v>193</v>
      </c>
      <c r="G101" s="245"/>
      <c r="H101" s="248">
        <v>64</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191</v>
      </c>
      <c r="AU101" s="254" t="s">
        <v>89</v>
      </c>
      <c r="AV101" s="14" t="s">
        <v>89</v>
      </c>
      <c r="AW101" s="14" t="s">
        <v>41</v>
      </c>
      <c r="AX101" s="14" t="s">
        <v>80</v>
      </c>
      <c r="AY101" s="254" t="s">
        <v>177</v>
      </c>
    </row>
    <row r="102" spans="1:51" s="15" customFormat="1" ht="12">
      <c r="A102" s="15"/>
      <c r="B102" s="255"/>
      <c r="C102" s="256"/>
      <c r="D102" s="228" t="s">
        <v>191</v>
      </c>
      <c r="E102" s="257" t="s">
        <v>39</v>
      </c>
      <c r="F102" s="258" t="s">
        <v>194</v>
      </c>
      <c r="G102" s="256"/>
      <c r="H102" s="259">
        <v>64</v>
      </c>
      <c r="I102" s="260"/>
      <c r="J102" s="256"/>
      <c r="K102" s="256"/>
      <c r="L102" s="261"/>
      <c r="M102" s="262"/>
      <c r="N102" s="263"/>
      <c r="O102" s="263"/>
      <c r="P102" s="263"/>
      <c r="Q102" s="263"/>
      <c r="R102" s="263"/>
      <c r="S102" s="263"/>
      <c r="T102" s="264"/>
      <c r="U102" s="15"/>
      <c r="V102" s="15"/>
      <c r="W102" s="15"/>
      <c r="X102" s="15"/>
      <c r="Y102" s="15"/>
      <c r="Z102" s="15"/>
      <c r="AA102" s="15"/>
      <c r="AB102" s="15"/>
      <c r="AC102" s="15"/>
      <c r="AD102" s="15"/>
      <c r="AE102" s="15"/>
      <c r="AT102" s="265" t="s">
        <v>191</v>
      </c>
      <c r="AU102" s="265" t="s">
        <v>89</v>
      </c>
      <c r="AV102" s="15" t="s">
        <v>185</v>
      </c>
      <c r="AW102" s="15" t="s">
        <v>41</v>
      </c>
      <c r="AX102" s="15" t="s">
        <v>87</v>
      </c>
      <c r="AY102" s="265" t="s">
        <v>177</v>
      </c>
    </row>
    <row r="103" spans="1:65" s="2" customFormat="1" ht="24.15" customHeight="1">
      <c r="A103" s="40"/>
      <c r="B103" s="41"/>
      <c r="C103" s="215" t="s">
        <v>200</v>
      </c>
      <c r="D103" s="215" t="s">
        <v>180</v>
      </c>
      <c r="E103" s="216" t="s">
        <v>201</v>
      </c>
      <c r="F103" s="217" t="s">
        <v>202</v>
      </c>
      <c r="G103" s="218" t="s">
        <v>203</v>
      </c>
      <c r="H103" s="219">
        <v>59</v>
      </c>
      <c r="I103" s="220"/>
      <c r="J103" s="221">
        <f>ROUND(I103*H103,2)</f>
        <v>0</v>
      </c>
      <c r="K103" s="217" t="s">
        <v>184</v>
      </c>
      <c r="L103" s="46"/>
      <c r="M103" s="222" t="s">
        <v>39</v>
      </c>
      <c r="N103" s="223" t="s">
        <v>53</v>
      </c>
      <c r="O103" s="87"/>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185</v>
      </c>
      <c r="AT103" s="226" t="s">
        <v>180</v>
      </c>
      <c r="AU103" s="226" t="s">
        <v>89</v>
      </c>
      <c r="AY103" s="18" t="s">
        <v>177</v>
      </c>
      <c r="BE103" s="227">
        <f>IF(N103="základní",J103,0)</f>
        <v>0</v>
      </c>
      <c r="BF103" s="227">
        <f>IF(N103="snížená",J103,0)</f>
        <v>0</v>
      </c>
      <c r="BG103" s="227">
        <f>IF(N103="zákl. přenesená",J103,0)</f>
        <v>0</v>
      </c>
      <c r="BH103" s="227">
        <f>IF(N103="sníž. přenesená",J103,0)</f>
        <v>0</v>
      </c>
      <c r="BI103" s="227">
        <f>IF(N103="nulová",J103,0)</f>
        <v>0</v>
      </c>
      <c r="BJ103" s="18" t="s">
        <v>185</v>
      </c>
      <c r="BK103" s="227">
        <f>ROUND(I103*H103,2)</f>
        <v>0</v>
      </c>
      <c r="BL103" s="18" t="s">
        <v>185</v>
      </c>
      <c r="BM103" s="226" t="s">
        <v>204</v>
      </c>
    </row>
    <row r="104" spans="1:47" s="2" customFormat="1" ht="12">
      <c r="A104" s="40"/>
      <c r="B104" s="41"/>
      <c r="C104" s="42"/>
      <c r="D104" s="228" t="s">
        <v>187</v>
      </c>
      <c r="E104" s="42"/>
      <c r="F104" s="229" t="s">
        <v>205</v>
      </c>
      <c r="G104" s="42"/>
      <c r="H104" s="42"/>
      <c r="I104" s="230"/>
      <c r="J104" s="42"/>
      <c r="K104" s="42"/>
      <c r="L104" s="46"/>
      <c r="M104" s="231"/>
      <c r="N104" s="232"/>
      <c r="O104" s="87"/>
      <c r="P104" s="87"/>
      <c r="Q104" s="87"/>
      <c r="R104" s="87"/>
      <c r="S104" s="87"/>
      <c r="T104" s="88"/>
      <c r="U104" s="40"/>
      <c r="V104" s="40"/>
      <c r="W104" s="40"/>
      <c r="X104" s="40"/>
      <c r="Y104" s="40"/>
      <c r="Z104" s="40"/>
      <c r="AA104" s="40"/>
      <c r="AB104" s="40"/>
      <c r="AC104" s="40"/>
      <c r="AD104" s="40"/>
      <c r="AE104" s="40"/>
      <c r="AT104" s="18" t="s">
        <v>187</v>
      </c>
      <c r="AU104" s="18" t="s">
        <v>89</v>
      </c>
    </row>
    <row r="105" spans="1:47" s="2" customFormat="1" ht="12">
      <c r="A105" s="40"/>
      <c r="B105" s="41"/>
      <c r="C105" s="42"/>
      <c r="D105" s="228" t="s">
        <v>189</v>
      </c>
      <c r="E105" s="42"/>
      <c r="F105" s="233" t="s">
        <v>206</v>
      </c>
      <c r="G105" s="42"/>
      <c r="H105" s="42"/>
      <c r="I105" s="230"/>
      <c r="J105" s="42"/>
      <c r="K105" s="42"/>
      <c r="L105" s="46"/>
      <c r="M105" s="231"/>
      <c r="N105" s="232"/>
      <c r="O105" s="87"/>
      <c r="P105" s="87"/>
      <c r="Q105" s="87"/>
      <c r="R105" s="87"/>
      <c r="S105" s="87"/>
      <c r="T105" s="88"/>
      <c r="U105" s="40"/>
      <c r="V105" s="40"/>
      <c r="W105" s="40"/>
      <c r="X105" s="40"/>
      <c r="Y105" s="40"/>
      <c r="Z105" s="40"/>
      <c r="AA105" s="40"/>
      <c r="AB105" s="40"/>
      <c r="AC105" s="40"/>
      <c r="AD105" s="40"/>
      <c r="AE105" s="40"/>
      <c r="AT105" s="18" t="s">
        <v>189</v>
      </c>
      <c r="AU105" s="18" t="s">
        <v>89</v>
      </c>
    </row>
    <row r="106" spans="1:51" s="13" customFormat="1" ht="12">
      <c r="A106" s="13"/>
      <c r="B106" s="234"/>
      <c r="C106" s="235"/>
      <c r="D106" s="228" t="s">
        <v>191</v>
      </c>
      <c r="E106" s="236" t="s">
        <v>39</v>
      </c>
      <c r="F106" s="237" t="s">
        <v>207</v>
      </c>
      <c r="G106" s="235"/>
      <c r="H106" s="236" t="s">
        <v>39</v>
      </c>
      <c r="I106" s="238"/>
      <c r="J106" s="235"/>
      <c r="K106" s="235"/>
      <c r="L106" s="239"/>
      <c r="M106" s="240"/>
      <c r="N106" s="241"/>
      <c r="O106" s="241"/>
      <c r="P106" s="241"/>
      <c r="Q106" s="241"/>
      <c r="R106" s="241"/>
      <c r="S106" s="241"/>
      <c r="T106" s="242"/>
      <c r="U106" s="13"/>
      <c r="V106" s="13"/>
      <c r="W106" s="13"/>
      <c r="X106" s="13"/>
      <c r="Y106" s="13"/>
      <c r="Z106" s="13"/>
      <c r="AA106" s="13"/>
      <c r="AB106" s="13"/>
      <c r="AC106" s="13"/>
      <c r="AD106" s="13"/>
      <c r="AE106" s="13"/>
      <c r="AT106" s="243" t="s">
        <v>191</v>
      </c>
      <c r="AU106" s="243" t="s">
        <v>89</v>
      </c>
      <c r="AV106" s="13" t="s">
        <v>87</v>
      </c>
      <c r="AW106" s="13" t="s">
        <v>41</v>
      </c>
      <c r="AX106" s="13" t="s">
        <v>80</v>
      </c>
      <c r="AY106" s="243" t="s">
        <v>177</v>
      </c>
    </row>
    <row r="107" spans="1:51" s="14" customFormat="1" ht="12">
      <c r="A107" s="14"/>
      <c r="B107" s="244"/>
      <c r="C107" s="245"/>
      <c r="D107" s="228" t="s">
        <v>191</v>
      </c>
      <c r="E107" s="246" t="s">
        <v>39</v>
      </c>
      <c r="F107" s="247" t="s">
        <v>208</v>
      </c>
      <c r="G107" s="245"/>
      <c r="H107" s="248">
        <v>59</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191</v>
      </c>
      <c r="AU107" s="254" t="s">
        <v>89</v>
      </c>
      <c r="AV107" s="14" t="s">
        <v>89</v>
      </c>
      <c r="AW107" s="14" t="s">
        <v>41</v>
      </c>
      <c r="AX107" s="14" t="s">
        <v>80</v>
      </c>
      <c r="AY107" s="254" t="s">
        <v>177</v>
      </c>
    </row>
    <row r="108" spans="1:51" s="15" customFormat="1" ht="12">
      <c r="A108" s="15"/>
      <c r="B108" s="255"/>
      <c r="C108" s="256"/>
      <c r="D108" s="228" t="s">
        <v>191</v>
      </c>
      <c r="E108" s="257" t="s">
        <v>39</v>
      </c>
      <c r="F108" s="258" t="s">
        <v>194</v>
      </c>
      <c r="G108" s="256"/>
      <c r="H108" s="259">
        <v>59</v>
      </c>
      <c r="I108" s="260"/>
      <c r="J108" s="256"/>
      <c r="K108" s="256"/>
      <c r="L108" s="261"/>
      <c r="M108" s="262"/>
      <c r="N108" s="263"/>
      <c r="O108" s="263"/>
      <c r="P108" s="263"/>
      <c r="Q108" s="263"/>
      <c r="R108" s="263"/>
      <c r="S108" s="263"/>
      <c r="T108" s="264"/>
      <c r="U108" s="15"/>
      <c r="V108" s="15"/>
      <c r="W108" s="15"/>
      <c r="X108" s="15"/>
      <c r="Y108" s="15"/>
      <c r="Z108" s="15"/>
      <c r="AA108" s="15"/>
      <c r="AB108" s="15"/>
      <c r="AC108" s="15"/>
      <c r="AD108" s="15"/>
      <c r="AE108" s="15"/>
      <c r="AT108" s="265" t="s">
        <v>191</v>
      </c>
      <c r="AU108" s="265" t="s">
        <v>89</v>
      </c>
      <c r="AV108" s="15" t="s">
        <v>185</v>
      </c>
      <c r="AW108" s="15" t="s">
        <v>41</v>
      </c>
      <c r="AX108" s="15" t="s">
        <v>87</v>
      </c>
      <c r="AY108" s="265" t="s">
        <v>177</v>
      </c>
    </row>
    <row r="109" spans="1:65" s="2" customFormat="1" ht="21.75" customHeight="1">
      <c r="A109" s="40"/>
      <c r="B109" s="41"/>
      <c r="C109" s="215" t="s">
        <v>185</v>
      </c>
      <c r="D109" s="215" t="s">
        <v>180</v>
      </c>
      <c r="E109" s="216" t="s">
        <v>209</v>
      </c>
      <c r="F109" s="217" t="s">
        <v>210</v>
      </c>
      <c r="G109" s="218" t="s">
        <v>211</v>
      </c>
      <c r="H109" s="219">
        <v>62</v>
      </c>
      <c r="I109" s="220"/>
      <c r="J109" s="221">
        <f>ROUND(I109*H109,2)</f>
        <v>0</v>
      </c>
      <c r="K109" s="217" t="s">
        <v>184</v>
      </c>
      <c r="L109" s="46"/>
      <c r="M109" s="222" t="s">
        <v>39</v>
      </c>
      <c r="N109" s="223" t="s">
        <v>53</v>
      </c>
      <c r="O109" s="87"/>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185</v>
      </c>
      <c r="AT109" s="226" t="s">
        <v>180</v>
      </c>
      <c r="AU109" s="226" t="s">
        <v>89</v>
      </c>
      <c r="AY109" s="18" t="s">
        <v>177</v>
      </c>
      <c r="BE109" s="227">
        <f>IF(N109="základní",J109,0)</f>
        <v>0</v>
      </c>
      <c r="BF109" s="227">
        <f>IF(N109="snížená",J109,0)</f>
        <v>0</v>
      </c>
      <c r="BG109" s="227">
        <f>IF(N109="zákl. přenesená",J109,0)</f>
        <v>0</v>
      </c>
      <c r="BH109" s="227">
        <f>IF(N109="sníž. přenesená",J109,0)</f>
        <v>0</v>
      </c>
      <c r="BI109" s="227">
        <f>IF(N109="nulová",J109,0)</f>
        <v>0</v>
      </c>
      <c r="BJ109" s="18" t="s">
        <v>185</v>
      </c>
      <c r="BK109" s="227">
        <f>ROUND(I109*H109,2)</f>
        <v>0</v>
      </c>
      <c r="BL109" s="18" t="s">
        <v>185</v>
      </c>
      <c r="BM109" s="226" t="s">
        <v>212</v>
      </c>
    </row>
    <row r="110" spans="1:47" s="2" customFormat="1" ht="12">
      <c r="A110" s="40"/>
      <c r="B110" s="41"/>
      <c r="C110" s="42"/>
      <c r="D110" s="228" t="s">
        <v>187</v>
      </c>
      <c r="E110" s="42"/>
      <c r="F110" s="229" t="s">
        <v>213</v>
      </c>
      <c r="G110" s="42"/>
      <c r="H110" s="42"/>
      <c r="I110" s="230"/>
      <c r="J110" s="42"/>
      <c r="K110" s="42"/>
      <c r="L110" s="46"/>
      <c r="M110" s="231"/>
      <c r="N110" s="232"/>
      <c r="O110" s="87"/>
      <c r="P110" s="87"/>
      <c r="Q110" s="87"/>
      <c r="R110" s="87"/>
      <c r="S110" s="87"/>
      <c r="T110" s="88"/>
      <c r="U110" s="40"/>
      <c r="V110" s="40"/>
      <c r="W110" s="40"/>
      <c r="X110" s="40"/>
      <c r="Y110" s="40"/>
      <c r="Z110" s="40"/>
      <c r="AA110" s="40"/>
      <c r="AB110" s="40"/>
      <c r="AC110" s="40"/>
      <c r="AD110" s="40"/>
      <c r="AE110" s="40"/>
      <c r="AT110" s="18" t="s">
        <v>187</v>
      </c>
      <c r="AU110" s="18" t="s">
        <v>89</v>
      </c>
    </row>
    <row r="111" spans="1:47" s="2" customFormat="1" ht="12">
      <c r="A111" s="40"/>
      <c r="B111" s="41"/>
      <c r="C111" s="42"/>
      <c r="D111" s="228" t="s">
        <v>189</v>
      </c>
      <c r="E111" s="42"/>
      <c r="F111" s="233" t="s">
        <v>214</v>
      </c>
      <c r="G111" s="42"/>
      <c r="H111" s="42"/>
      <c r="I111" s="230"/>
      <c r="J111" s="42"/>
      <c r="K111" s="42"/>
      <c r="L111" s="46"/>
      <c r="M111" s="231"/>
      <c r="N111" s="232"/>
      <c r="O111" s="87"/>
      <c r="P111" s="87"/>
      <c r="Q111" s="87"/>
      <c r="R111" s="87"/>
      <c r="S111" s="87"/>
      <c r="T111" s="88"/>
      <c r="U111" s="40"/>
      <c r="V111" s="40"/>
      <c r="W111" s="40"/>
      <c r="X111" s="40"/>
      <c r="Y111" s="40"/>
      <c r="Z111" s="40"/>
      <c r="AA111" s="40"/>
      <c r="AB111" s="40"/>
      <c r="AC111" s="40"/>
      <c r="AD111" s="40"/>
      <c r="AE111" s="40"/>
      <c r="AT111" s="18" t="s">
        <v>189</v>
      </c>
      <c r="AU111" s="18" t="s">
        <v>89</v>
      </c>
    </row>
    <row r="112" spans="1:51" s="13" customFormat="1" ht="12">
      <c r="A112" s="13"/>
      <c r="B112" s="234"/>
      <c r="C112" s="235"/>
      <c r="D112" s="228" t="s">
        <v>191</v>
      </c>
      <c r="E112" s="236" t="s">
        <v>39</v>
      </c>
      <c r="F112" s="237" t="s">
        <v>207</v>
      </c>
      <c r="G112" s="235"/>
      <c r="H112" s="236" t="s">
        <v>39</v>
      </c>
      <c r="I112" s="238"/>
      <c r="J112" s="235"/>
      <c r="K112" s="235"/>
      <c r="L112" s="239"/>
      <c r="M112" s="240"/>
      <c r="N112" s="241"/>
      <c r="O112" s="241"/>
      <c r="P112" s="241"/>
      <c r="Q112" s="241"/>
      <c r="R112" s="241"/>
      <c r="S112" s="241"/>
      <c r="T112" s="242"/>
      <c r="U112" s="13"/>
      <c r="V112" s="13"/>
      <c r="W112" s="13"/>
      <c r="X112" s="13"/>
      <c r="Y112" s="13"/>
      <c r="Z112" s="13"/>
      <c r="AA112" s="13"/>
      <c r="AB112" s="13"/>
      <c r="AC112" s="13"/>
      <c r="AD112" s="13"/>
      <c r="AE112" s="13"/>
      <c r="AT112" s="243" t="s">
        <v>191</v>
      </c>
      <c r="AU112" s="243" t="s">
        <v>89</v>
      </c>
      <c r="AV112" s="13" t="s">
        <v>87</v>
      </c>
      <c r="AW112" s="13" t="s">
        <v>41</v>
      </c>
      <c r="AX112" s="13" t="s">
        <v>80</v>
      </c>
      <c r="AY112" s="243" t="s">
        <v>177</v>
      </c>
    </row>
    <row r="113" spans="1:51" s="14" customFormat="1" ht="12">
      <c r="A113" s="14"/>
      <c r="B113" s="244"/>
      <c r="C113" s="245"/>
      <c r="D113" s="228" t="s">
        <v>191</v>
      </c>
      <c r="E113" s="246" t="s">
        <v>39</v>
      </c>
      <c r="F113" s="247" t="s">
        <v>215</v>
      </c>
      <c r="G113" s="245"/>
      <c r="H113" s="248">
        <v>62</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191</v>
      </c>
      <c r="AU113" s="254" t="s">
        <v>89</v>
      </c>
      <c r="AV113" s="14" t="s">
        <v>89</v>
      </c>
      <c r="AW113" s="14" t="s">
        <v>41</v>
      </c>
      <c r="AX113" s="14" t="s">
        <v>80</v>
      </c>
      <c r="AY113" s="254" t="s">
        <v>177</v>
      </c>
    </row>
    <row r="114" spans="1:51" s="15" customFormat="1" ht="12">
      <c r="A114" s="15"/>
      <c r="B114" s="255"/>
      <c r="C114" s="256"/>
      <c r="D114" s="228" t="s">
        <v>191</v>
      </c>
      <c r="E114" s="257" t="s">
        <v>39</v>
      </c>
      <c r="F114" s="258" t="s">
        <v>194</v>
      </c>
      <c r="G114" s="256"/>
      <c r="H114" s="259">
        <v>62</v>
      </c>
      <c r="I114" s="260"/>
      <c r="J114" s="256"/>
      <c r="K114" s="256"/>
      <c r="L114" s="261"/>
      <c r="M114" s="262"/>
      <c r="N114" s="263"/>
      <c r="O114" s="263"/>
      <c r="P114" s="263"/>
      <c r="Q114" s="263"/>
      <c r="R114" s="263"/>
      <c r="S114" s="263"/>
      <c r="T114" s="264"/>
      <c r="U114" s="15"/>
      <c r="V114" s="15"/>
      <c r="W114" s="15"/>
      <c r="X114" s="15"/>
      <c r="Y114" s="15"/>
      <c r="Z114" s="15"/>
      <c r="AA114" s="15"/>
      <c r="AB114" s="15"/>
      <c r="AC114" s="15"/>
      <c r="AD114" s="15"/>
      <c r="AE114" s="15"/>
      <c r="AT114" s="265" t="s">
        <v>191</v>
      </c>
      <c r="AU114" s="265" t="s">
        <v>89</v>
      </c>
      <c r="AV114" s="15" t="s">
        <v>185</v>
      </c>
      <c r="AW114" s="15" t="s">
        <v>41</v>
      </c>
      <c r="AX114" s="15" t="s">
        <v>87</v>
      </c>
      <c r="AY114" s="265" t="s">
        <v>177</v>
      </c>
    </row>
    <row r="115" spans="1:65" s="2" customFormat="1" ht="21.75" customHeight="1">
      <c r="A115" s="40"/>
      <c r="B115" s="41"/>
      <c r="C115" s="215" t="s">
        <v>178</v>
      </c>
      <c r="D115" s="215" t="s">
        <v>180</v>
      </c>
      <c r="E115" s="216" t="s">
        <v>216</v>
      </c>
      <c r="F115" s="217" t="s">
        <v>217</v>
      </c>
      <c r="G115" s="218" t="s">
        <v>203</v>
      </c>
      <c r="H115" s="219">
        <v>50</v>
      </c>
      <c r="I115" s="220"/>
      <c r="J115" s="221">
        <f>ROUND(I115*H115,2)</f>
        <v>0</v>
      </c>
      <c r="K115" s="217" t="s">
        <v>184</v>
      </c>
      <c r="L115" s="46"/>
      <c r="M115" s="222" t="s">
        <v>39</v>
      </c>
      <c r="N115" s="223" t="s">
        <v>53</v>
      </c>
      <c r="O115" s="87"/>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185</v>
      </c>
      <c r="AT115" s="226" t="s">
        <v>180</v>
      </c>
      <c r="AU115" s="226" t="s">
        <v>89</v>
      </c>
      <c r="AY115" s="18" t="s">
        <v>177</v>
      </c>
      <c r="BE115" s="227">
        <f>IF(N115="základní",J115,0)</f>
        <v>0</v>
      </c>
      <c r="BF115" s="227">
        <f>IF(N115="snížená",J115,0)</f>
        <v>0</v>
      </c>
      <c r="BG115" s="227">
        <f>IF(N115="zákl. přenesená",J115,0)</f>
        <v>0</v>
      </c>
      <c r="BH115" s="227">
        <f>IF(N115="sníž. přenesená",J115,0)</f>
        <v>0</v>
      </c>
      <c r="BI115" s="227">
        <f>IF(N115="nulová",J115,0)</f>
        <v>0</v>
      </c>
      <c r="BJ115" s="18" t="s">
        <v>185</v>
      </c>
      <c r="BK115" s="227">
        <f>ROUND(I115*H115,2)</f>
        <v>0</v>
      </c>
      <c r="BL115" s="18" t="s">
        <v>185</v>
      </c>
      <c r="BM115" s="226" t="s">
        <v>218</v>
      </c>
    </row>
    <row r="116" spans="1:47" s="2" customFormat="1" ht="12">
      <c r="A116" s="40"/>
      <c r="B116" s="41"/>
      <c r="C116" s="42"/>
      <c r="D116" s="228" t="s">
        <v>187</v>
      </c>
      <c r="E116" s="42"/>
      <c r="F116" s="229" t="s">
        <v>219</v>
      </c>
      <c r="G116" s="42"/>
      <c r="H116" s="42"/>
      <c r="I116" s="230"/>
      <c r="J116" s="42"/>
      <c r="K116" s="42"/>
      <c r="L116" s="46"/>
      <c r="M116" s="231"/>
      <c r="N116" s="232"/>
      <c r="O116" s="87"/>
      <c r="P116" s="87"/>
      <c r="Q116" s="87"/>
      <c r="R116" s="87"/>
      <c r="S116" s="87"/>
      <c r="T116" s="88"/>
      <c r="U116" s="40"/>
      <c r="V116" s="40"/>
      <c r="W116" s="40"/>
      <c r="X116" s="40"/>
      <c r="Y116" s="40"/>
      <c r="Z116" s="40"/>
      <c r="AA116" s="40"/>
      <c r="AB116" s="40"/>
      <c r="AC116" s="40"/>
      <c r="AD116" s="40"/>
      <c r="AE116" s="40"/>
      <c r="AT116" s="18" t="s">
        <v>187</v>
      </c>
      <c r="AU116" s="18" t="s">
        <v>89</v>
      </c>
    </row>
    <row r="117" spans="1:47" s="2" customFormat="1" ht="12">
      <c r="A117" s="40"/>
      <c r="B117" s="41"/>
      <c r="C117" s="42"/>
      <c r="D117" s="228" t="s">
        <v>189</v>
      </c>
      <c r="E117" s="42"/>
      <c r="F117" s="233" t="s">
        <v>220</v>
      </c>
      <c r="G117" s="42"/>
      <c r="H117" s="42"/>
      <c r="I117" s="230"/>
      <c r="J117" s="42"/>
      <c r="K117" s="42"/>
      <c r="L117" s="46"/>
      <c r="M117" s="231"/>
      <c r="N117" s="232"/>
      <c r="O117" s="87"/>
      <c r="P117" s="87"/>
      <c r="Q117" s="87"/>
      <c r="R117" s="87"/>
      <c r="S117" s="87"/>
      <c r="T117" s="88"/>
      <c r="U117" s="40"/>
      <c r="V117" s="40"/>
      <c r="W117" s="40"/>
      <c r="X117" s="40"/>
      <c r="Y117" s="40"/>
      <c r="Z117" s="40"/>
      <c r="AA117" s="40"/>
      <c r="AB117" s="40"/>
      <c r="AC117" s="40"/>
      <c r="AD117" s="40"/>
      <c r="AE117" s="40"/>
      <c r="AT117" s="18" t="s">
        <v>189</v>
      </c>
      <c r="AU117" s="18" t="s">
        <v>89</v>
      </c>
    </row>
    <row r="118" spans="1:51" s="13" customFormat="1" ht="12">
      <c r="A118" s="13"/>
      <c r="B118" s="234"/>
      <c r="C118" s="235"/>
      <c r="D118" s="228" t="s">
        <v>191</v>
      </c>
      <c r="E118" s="236" t="s">
        <v>39</v>
      </c>
      <c r="F118" s="237" t="s">
        <v>221</v>
      </c>
      <c r="G118" s="235"/>
      <c r="H118" s="236" t="s">
        <v>39</v>
      </c>
      <c r="I118" s="238"/>
      <c r="J118" s="235"/>
      <c r="K118" s="235"/>
      <c r="L118" s="239"/>
      <c r="M118" s="240"/>
      <c r="N118" s="241"/>
      <c r="O118" s="241"/>
      <c r="P118" s="241"/>
      <c r="Q118" s="241"/>
      <c r="R118" s="241"/>
      <c r="S118" s="241"/>
      <c r="T118" s="242"/>
      <c r="U118" s="13"/>
      <c r="V118" s="13"/>
      <c r="W118" s="13"/>
      <c r="X118" s="13"/>
      <c r="Y118" s="13"/>
      <c r="Z118" s="13"/>
      <c r="AA118" s="13"/>
      <c r="AB118" s="13"/>
      <c r="AC118" s="13"/>
      <c r="AD118" s="13"/>
      <c r="AE118" s="13"/>
      <c r="AT118" s="243" t="s">
        <v>191</v>
      </c>
      <c r="AU118" s="243" t="s">
        <v>89</v>
      </c>
      <c r="AV118" s="13" t="s">
        <v>87</v>
      </c>
      <c r="AW118" s="13" t="s">
        <v>41</v>
      </c>
      <c r="AX118" s="13" t="s">
        <v>80</v>
      </c>
      <c r="AY118" s="243" t="s">
        <v>177</v>
      </c>
    </row>
    <row r="119" spans="1:51" s="14" customFormat="1" ht="12">
      <c r="A119" s="14"/>
      <c r="B119" s="244"/>
      <c r="C119" s="245"/>
      <c r="D119" s="228" t="s">
        <v>191</v>
      </c>
      <c r="E119" s="246" t="s">
        <v>39</v>
      </c>
      <c r="F119" s="247" t="s">
        <v>222</v>
      </c>
      <c r="G119" s="245"/>
      <c r="H119" s="248">
        <v>50</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191</v>
      </c>
      <c r="AU119" s="254" t="s">
        <v>89</v>
      </c>
      <c r="AV119" s="14" t="s">
        <v>89</v>
      </c>
      <c r="AW119" s="14" t="s">
        <v>41</v>
      </c>
      <c r="AX119" s="14" t="s">
        <v>80</v>
      </c>
      <c r="AY119" s="254" t="s">
        <v>177</v>
      </c>
    </row>
    <row r="120" spans="1:51" s="15" customFormat="1" ht="12">
      <c r="A120" s="15"/>
      <c r="B120" s="255"/>
      <c r="C120" s="256"/>
      <c r="D120" s="228" t="s">
        <v>191</v>
      </c>
      <c r="E120" s="257" t="s">
        <v>39</v>
      </c>
      <c r="F120" s="258" t="s">
        <v>194</v>
      </c>
      <c r="G120" s="256"/>
      <c r="H120" s="259">
        <v>50</v>
      </c>
      <c r="I120" s="260"/>
      <c r="J120" s="256"/>
      <c r="K120" s="256"/>
      <c r="L120" s="261"/>
      <c r="M120" s="262"/>
      <c r="N120" s="263"/>
      <c r="O120" s="263"/>
      <c r="P120" s="263"/>
      <c r="Q120" s="263"/>
      <c r="R120" s="263"/>
      <c r="S120" s="263"/>
      <c r="T120" s="264"/>
      <c r="U120" s="15"/>
      <c r="V120" s="15"/>
      <c r="W120" s="15"/>
      <c r="X120" s="15"/>
      <c r="Y120" s="15"/>
      <c r="Z120" s="15"/>
      <c r="AA120" s="15"/>
      <c r="AB120" s="15"/>
      <c r="AC120" s="15"/>
      <c r="AD120" s="15"/>
      <c r="AE120" s="15"/>
      <c r="AT120" s="265" t="s">
        <v>191</v>
      </c>
      <c r="AU120" s="265" t="s">
        <v>89</v>
      </c>
      <c r="AV120" s="15" t="s">
        <v>185</v>
      </c>
      <c r="AW120" s="15" t="s">
        <v>41</v>
      </c>
      <c r="AX120" s="15" t="s">
        <v>87</v>
      </c>
      <c r="AY120" s="265" t="s">
        <v>177</v>
      </c>
    </row>
    <row r="121" spans="1:65" s="2" customFormat="1" ht="24.15" customHeight="1">
      <c r="A121" s="40"/>
      <c r="B121" s="41"/>
      <c r="C121" s="215" t="s">
        <v>223</v>
      </c>
      <c r="D121" s="215" t="s">
        <v>180</v>
      </c>
      <c r="E121" s="216" t="s">
        <v>224</v>
      </c>
      <c r="F121" s="217" t="s">
        <v>225</v>
      </c>
      <c r="G121" s="218" t="s">
        <v>203</v>
      </c>
      <c r="H121" s="219">
        <v>53.61</v>
      </c>
      <c r="I121" s="220"/>
      <c r="J121" s="221">
        <f>ROUND(I121*H121,2)</f>
        <v>0</v>
      </c>
      <c r="K121" s="217" t="s">
        <v>184</v>
      </c>
      <c r="L121" s="46"/>
      <c r="M121" s="222" t="s">
        <v>39</v>
      </c>
      <c r="N121" s="223" t="s">
        <v>53</v>
      </c>
      <c r="O121" s="87"/>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185</v>
      </c>
      <c r="AT121" s="226" t="s">
        <v>180</v>
      </c>
      <c r="AU121" s="226" t="s">
        <v>89</v>
      </c>
      <c r="AY121" s="18" t="s">
        <v>177</v>
      </c>
      <c r="BE121" s="227">
        <f>IF(N121="základní",J121,0)</f>
        <v>0</v>
      </c>
      <c r="BF121" s="227">
        <f>IF(N121="snížená",J121,0)</f>
        <v>0</v>
      </c>
      <c r="BG121" s="227">
        <f>IF(N121="zákl. přenesená",J121,0)</f>
        <v>0</v>
      </c>
      <c r="BH121" s="227">
        <f>IF(N121="sníž. přenesená",J121,0)</f>
        <v>0</v>
      </c>
      <c r="BI121" s="227">
        <f>IF(N121="nulová",J121,0)</f>
        <v>0</v>
      </c>
      <c r="BJ121" s="18" t="s">
        <v>185</v>
      </c>
      <c r="BK121" s="227">
        <f>ROUND(I121*H121,2)</f>
        <v>0</v>
      </c>
      <c r="BL121" s="18" t="s">
        <v>185</v>
      </c>
      <c r="BM121" s="226" t="s">
        <v>226</v>
      </c>
    </row>
    <row r="122" spans="1:47" s="2" customFormat="1" ht="12">
      <c r="A122" s="40"/>
      <c r="B122" s="41"/>
      <c r="C122" s="42"/>
      <c r="D122" s="228" t="s">
        <v>187</v>
      </c>
      <c r="E122" s="42"/>
      <c r="F122" s="229" t="s">
        <v>227</v>
      </c>
      <c r="G122" s="42"/>
      <c r="H122" s="42"/>
      <c r="I122" s="230"/>
      <c r="J122" s="42"/>
      <c r="K122" s="42"/>
      <c r="L122" s="46"/>
      <c r="M122" s="231"/>
      <c r="N122" s="232"/>
      <c r="O122" s="87"/>
      <c r="P122" s="87"/>
      <c r="Q122" s="87"/>
      <c r="R122" s="87"/>
      <c r="S122" s="87"/>
      <c r="T122" s="88"/>
      <c r="U122" s="40"/>
      <c r="V122" s="40"/>
      <c r="W122" s="40"/>
      <c r="X122" s="40"/>
      <c r="Y122" s="40"/>
      <c r="Z122" s="40"/>
      <c r="AA122" s="40"/>
      <c r="AB122" s="40"/>
      <c r="AC122" s="40"/>
      <c r="AD122" s="40"/>
      <c r="AE122" s="40"/>
      <c r="AT122" s="18" t="s">
        <v>187</v>
      </c>
      <c r="AU122" s="18" t="s">
        <v>89</v>
      </c>
    </row>
    <row r="123" spans="1:47" s="2" customFormat="1" ht="12">
      <c r="A123" s="40"/>
      <c r="B123" s="41"/>
      <c r="C123" s="42"/>
      <c r="D123" s="228" t="s">
        <v>189</v>
      </c>
      <c r="E123" s="42"/>
      <c r="F123" s="233" t="s">
        <v>228</v>
      </c>
      <c r="G123" s="42"/>
      <c r="H123" s="42"/>
      <c r="I123" s="230"/>
      <c r="J123" s="42"/>
      <c r="K123" s="42"/>
      <c r="L123" s="46"/>
      <c r="M123" s="231"/>
      <c r="N123" s="232"/>
      <c r="O123" s="87"/>
      <c r="P123" s="87"/>
      <c r="Q123" s="87"/>
      <c r="R123" s="87"/>
      <c r="S123" s="87"/>
      <c r="T123" s="88"/>
      <c r="U123" s="40"/>
      <c r="V123" s="40"/>
      <c r="W123" s="40"/>
      <c r="X123" s="40"/>
      <c r="Y123" s="40"/>
      <c r="Z123" s="40"/>
      <c r="AA123" s="40"/>
      <c r="AB123" s="40"/>
      <c r="AC123" s="40"/>
      <c r="AD123" s="40"/>
      <c r="AE123" s="40"/>
      <c r="AT123" s="18" t="s">
        <v>189</v>
      </c>
      <c r="AU123" s="18" t="s">
        <v>89</v>
      </c>
    </row>
    <row r="124" spans="1:51" s="13" customFormat="1" ht="12">
      <c r="A124" s="13"/>
      <c r="B124" s="234"/>
      <c r="C124" s="235"/>
      <c r="D124" s="228" t="s">
        <v>191</v>
      </c>
      <c r="E124" s="236" t="s">
        <v>39</v>
      </c>
      <c r="F124" s="237" t="s">
        <v>207</v>
      </c>
      <c r="G124" s="235"/>
      <c r="H124" s="236" t="s">
        <v>39</v>
      </c>
      <c r="I124" s="238"/>
      <c r="J124" s="235"/>
      <c r="K124" s="235"/>
      <c r="L124" s="239"/>
      <c r="M124" s="240"/>
      <c r="N124" s="241"/>
      <c r="O124" s="241"/>
      <c r="P124" s="241"/>
      <c r="Q124" s="241"/>
      <c r="R124" s="241"/>
      <c r="S124" s="241"/>
      <c r="T124" s="242"/>
      <c r="U124" s="13"/>
      <c r="V124" s="13"/>
      <c r="W124" s="13"/>
      <c r="X124" s="13"/>
      <c r="Y124" s="13"/>
      <c r="Z124" s="13"/>
      <c r="AA124" s="13"/>
      <c r="AB124" s="13"/>
      <c r="AC124" s="13"/>
      <c r="AD124" s="13"/>
      <c r="AE124" s="13"/>
      <c r="AT124" s="243" t="s">
        <v>191</v>
      </c>
      <c r="AU124" s="243" t="s">
        <v>89</v>
      </c>
      <c r="AV124" s="13" t="s">
        <v>87</v>
      </c>
      <c r="AW124" s="13" t="s">
        <v>41</v>
      </c>
      <c r="AX124" s="13" t="s">
        <v>80</v>
      </c>
      <c r="AY124" s="243" t="s">
        <v>177</v>
      </c>
    </row>
    <row r="125" spans="1:51" s="14" customFormat="1" ht="12">
      <c r="A125" s="14"/>
      <c r="B125" s="244"/>
      <c r="C125" s="245"/>
      <c r="D125" s="228" t="s">
        <v>191</v>
      </c>
      <c r="E125" s="246" t="s">
        <v>39</v>
      </c>
      <c r="F125" s="247" t="s">
        <v>229</v>
      </c>
      <c r="G125" s="245"/>
      <c r="H125" s="248">
        <v>53.61</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191</v>
      </c>
      <c r="AU125" s="254" t="s">
        <v>89</v>
      </c>
      <c r="AV125" s="14" t="s">
        <v>89</v>
      </c>
      <c r="AW125" s="14" t="s">
        <v>41</v>
      </c>
      <c r="AX125" s="14" t="s">
        <v>80</v>
      </c>
      <c r="AY125" s="254" t="s">
        <v>177</v>
      </c>
    </row>
    <row r="126" spans="1:51" s="15" customFormat="1" ht="12">
      <c r="A126" s="15"/>
      <c r="B126" s="255"/>
      <c r="C126" s="256"/>
      <c r="D126" s="228" t="s">
        <v>191</v>
      </c>
      <c r="E126" s="257" t="s">
        <v>39</v>
      </c>
      <c r="F126" s="258" t="s">
        <v>194</v>
      </c>
      <c r="G126" s="256"/>
      <c r="H126" s="259">
        <v>53.61</v>
      </c>
      <c r="I126" s="260"/>
      <c r="J126" s="256"/>
      <c r="K126" s="256"/>
      <c r="L126" s="261"/>
      <c r="M126" s="262"/>
      <c r="N126" s="263"/>
      <c r="O126" s="263"/>
      <c r="P126" s="263"/>
      <c r="Q126" s="263"/>
      <c r="R126" s="263"/>
      <c r="S126" s="263"/>
      <c r="T126" s="264"/>
      <c r="U126" s="15"/>
      <c r="V126" s="15"/>
      <c r="W126" s="15"/>
      <c r="X126" s="15"/>
      <c r="Y126" s="15"/>
      <c r="Z126" s="15"/>
      <c r="AA126" s="15"/>
      <c r="AB126" s="15"/>
      <c r="AC126" s="15"/>
      <c r="AD126" s="15"/>
      <c r="AE126" s="15"/>
      <c r="AT126" s="265" t="s">
        <v>191</v>
      </c>
      <c r="AU126" s="265" t="s">
        <v>89</v>
      </c>
      <c r="AV126" s="15" t="s">
        <v>185</v>
      </c>
      <c r="AW126" s="15" t="s">
        <v>41</v>
      </c>
      <c r="AX126" s="15" t="s">
        <v>87</v>
      </c>
      <c r="AY126" s="265" t="s">
        <v>177</v>
      </c>
    </row>
    <row r="127" spans="1:65" s="2" customFormat="1" ht="24.15" customHeight="1">
      <c r="A127" s="40"/>
      <c r="B127" s="41"/>
      <c r="C127" s="215" t="s">
        <v>230</v>
      </c>
      <c r="D127" s="215" t="s">
        <v>180</v>
      </c>
      <c r="E127" s="216" t="s">
        <v>231</v>
      </c>
      <c r="F127" s="217" t="s">
        <v>232</v>
      </c>
      <c r="G127" s="218" t="s">
        <v>203</v>
      </c>
      <c r="H127" s="219">
        <v>107.22</v>
      </c>
      <c r="I127" s="220"/>
      <c r="J127" s="221">
        <f>ROUND(I127*H127,2)</f>
        <v>0</v>
      </c>
      <c r="K127" s="217" t="s">
        <v>184</v>
      </c>
      <c r="L127" s="46"/>
      <c r="M127" s="222" t="s">
        <v>39</v>
      </c>
      <c r="N127" s="223" t="s">
        <v>53</v>
      </c>
      <c r="O127" s="87"/>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185</v>
      </c>
      <c r="AT127" s="226" t="s">
        <v>180</v>
      </c>
      <c r="AU127" s="226" t="s">
        <v>89</v>
      </c>
      <c r="AY127" s="18" t="s">
        <v>177</v>
      </c>
      <c r="BE127" s="227">
        <f>IF(N127="základní",J127,0)</f>
        <v>0</v>
      </c>
      <c r="BF127" s="227">
        <f>IF(N127="snížená",J127,0)</f>
        <v>0</v>
      </c>
      <c r="BG127" s="227">
        <f>IF(N127="zákl. přenesená",J127,0)</f>
        <v>0</v>
      </c>
      <c r="BH127" s="227">
        <f>IF(N127="sníž. přenesená",J127,0)</f>
        <v>0</v>
      </c>
      <c r="BI127" s="227">
        <f>IF(N127="nulová",J127,0)</f>
        <v>0</v>
      </c>
      <c r="BJ127" s="18" t="s">
        <v>185</v>
      </c>
      <c r="BK127" s="227">
        <f>ROUND(I127*H127,2)</f>
        <v>0</v>
      </c>
      <c r="BL127" s="18" t="s">
        <v>185</v>
      </c>
      <c r="BM127" s="226" t="s">
        <v>233</v>
      </c>
    </row>
    <row r="128" spans="1:47" s="2" customFormat="1" ht="12">
      <c r="A128" s="40"/>
      <c r="B128" s="41"/>
      <c r="C128" s="42"/>
      <c r="D128" s="228" t="s">
        <v>187</v>
      </c>
      <c r="E128" s="42"/>
      <c r="F128" s="229" t="s">
        <v>234</v>
      </c>
      <c r="G128" s="42"/>
      <c r="H128" s="42"/>
      <c r="I128" s="230"/>
      <c r="J128" s="42"/>
      <c r="K128" s="42"/>
      <c r="L128" s="46"/>
      <c r="M128" s="231"/>
      <c r="N128" s="232"/>
      <c r="O128" s="87"/>
      <c r="P128" s="87"/>
      <c r="Q128" s="87"/>
      <c r="R128" s="87"/>
      <c r="S128" s="87"/>
      <c r="T128" s="88"/>
      <c r="U128" s="40"/>
      <c r="V128" s="40"/>
      <c r="W128" s="40"/>
      <c r="X128" s="40"/>
      <c r="Y128" s="40"/>
      <c r="Z128" s="40"/>
      <c r="AA128" s="40"/>
      <c r="AB128" s="40"/>
      <c r="AC128" s="40"/>
      <c r="AD128" s="40"/>
      <c r="AE128" s="40"/>
      <c r="AT128" s="18" t="s">
        <v>187</v>
      </c>
      <c r="AU128" s="18" t="s">
        <v>89</v>
      </c>
    </row>
    <row r="129" spans="1:47" s="2" customFormat="1" ht="12">
      <c r="A129" s="40"/>
      <c r="B129" s="41"/>
      <c r="C129" s="42"/>
      <c r="D129" s="228" t="s">
        <v>189</v>
      </c>
      <c r="E129" s="42"/>
      <c r="F129" s="233" t="s">
        <v>235</v>
      </c>
      <c r="G129" s="42"/>
      <c r="H129" s="42"/>
      <c r="I129" s="230"/>
      <c r="J129" s="42"/>
      <c r="K129" s="42"/>
      <c r="L129" s="46"/>
      <c r="M129" s="231"/>
      <c r="N129" s="232"/>
      <c r="O129" s="87"/>
      <c r="P129" s="87"/>
      <c r="Q129" s="87"/>
      <c r="R129" s="87"/>
      <c r="S129" s="87"/>
      <c r="T129" s="88"/>
      <c r="U129" s="40"/>
      <c r="V129" s="40"/>
      <c r="W129" s="40"/>
      <c r="X129" s="40"/>
      <c r="Y129" s="40"/>
      <c r="Z129" s="40"/>
      <c r="AA129" s="40"/>
      <c r="AB129" s="40"/>
      <c r="AC129" s="40"/>
      <c r="AD129" s="40"/>
      <c r="AE129" s="40"/>
      <c r="AT129" s="18" t="s">
        <v>189</v>
      </c>
      <c r="AU129" s="18" t="s">
        <v>89</v>
      </c>
    </row>
    <row r="130" spans="1:51" s="13" customFormat="1" ht="12">
      <c r="A130" s="13"/>
      <c r="B130" s="234"/>
      <c r="C130" s="235"/>
      <c r="D130" s="228" t="s">
        <v>191</v>
      </c>
      <c r="E130" s="236" t="s">
        <v>39</v>
      </c>
      <c r="F130" s="237" t="s">
        <v>236</v>
      </c>
      <c r="G130" s="235"/>
      <c r="H130" s="236" t="s">
        <v>39</v>
      </c>
      <c r="I130" s="238"/>
      <c r="J130" s="235"/>
      <c r="K130" s="235"/>
      <c r="L130" s="239"/>
      <c r="M130" s="240"/>
      <c r="N130" s="241"/>
      <c r="O130" s="241"/>
      <c r="P130" s="241"/>
      <c r="Q130" s="241"/>
      <c r="R130" s="241"/>
      <c r="S130" s="241"/>
      <c r="T130" s="242"/>
      <c r="U130" s="13"/>
      <c r="V130" s="13"/>
      <c r="W130" s="13"/>
      <c r="X130" s="13"/>
      <c r="Y130" s="13"/>
      <c r="Z130" s="13"/>
      <c r="AA130" s="13"/>
      <c r="AB130" s="13"/>
      <c r="AC130" s="13"/>
      <c r="AD130" s="13"/>
      <c r="AE130" s="13"/>
      <c r="AT130" s="243" t="s">
        <v>191</v>
      </c>
      <c r="AU130" s="243" t="s">
        <v>89</v>
      </c>
      <c r="AV130" s="13" t="s">
        <v>87</v>
      </c>
      <c r="AW130" s="13" t="s">
        <v>41</v>
      </c>
      <c r="AX130" s="13" t="s">
        <v>80</v>
      </c>
      <c r="AY130" s="243" t="s">
        <v>177</v>
      </c>
    </row>
    <row r="131" spans="1:51" s="14" customFormat="1" ht="12">
      <c r="A131" s="14"/>
      <c r="B131" s="244"/>
      <c r="C131" s="245"/>
      <c r="D131" s="228" t="s">
        <v>191</v>
      </c>
      <c r="E131" s="246" t="s">
        <v>39</v>
      </c>
      <c r="F131" s="247" t="s">
        <v>229</v>
      </c>
      <c r="G131" s="245"/>
      <c r="H131" s="248">
        <v>53.61</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191</v>
      </c>
      <c r="AU131" s="254" t="s">
        <v>89</v>
      </c>
      <c r="AV131" s="14" t="s">
        <v>89</v>
      </c>
      <c r="AW131" s="14" t="s">
        <v>41</v>
      </c>
      <c r="AX131" s="14" t="s">
        <v>80</v>
      </c>
      <c r="AY131" s="254" t="s">
        <v>177</v>
      </c>
    </row>
    <row r="132" spans="1:51" s="13" customFormat="1" ht="12">
      <c r="A132" s="13"/>
      <c r="B132" s="234"/>
      <c r="C132" s="235"/>
      <c r="D132" s="228" t="s">
        <v>191</v>
      </c>
      <c r="E132" s="236" t="s">
        <v>39</v>
      </c>
      <c r="F132" s="237" t="s">
        <v>237</v>
      </c>
      <c r="G132" s="235"/>
      <c r="H132" s="236" t="s">
        <v>39</v>
      </c>
      <c r="I132" s="238"/>
      <c r="J132" s="235"/>
      <c r="K132" s="235"/>
      <c r="L132" s="239"/>
      <c r="M132" s="240"/>
      <c r="N132" s="241"/>
      <c r="O132" s="241"/>
      <c r="P132" s="241"/>
      <c r="Q132" s="241"/>
      <c r="R132" s="241"/>
      <c r="S132" s="241"/>
      <c r="T132" s="242"/>
      <c r="U132" s="13"/>
      <c r="V132" s="13"/>
      <c r="W132" s="13"/>
      <c r="X132" s="13"/>
      <c r="Y132" s="13"/>
      <c r="Z132" s="13"/>
      <c r="AA132" s="13"/>
      <c r="AB132" s="13"/>
      <c r="AC132" s="13"/>
      <c r="AD132" s="13"/>
      <c r="AE132" s="13"/>
      <c r="AT132" s="243" t="s">
        <v>191</v>
      </c>
      <c r="AU132" s="243" t="s">
        <v>89</v>
      </c>
      <c r="AV132" s="13" t="s">
        <v>87</v>
      </c>
      <c r="AW132" s="13" t="s">
        <v>41</v>
      </c>
      <c r="AX132" s="13" t="s">
        <v>80</v>
      </c>
      <c r="AY132" s="243" t="s">
        <v>177</v>
      </c>
    </row>
    <row r="133" spans="1:51" s="13" customFormat="1" ht="12">
      <c r="A133" s="13"/>
      <c r="B133" s="234"/>
      <c r="C133" s="235"/>
      <c r="D133" s="228" t="s">
        <v>191</v>
      </c>
      <c r="E133" s="236" t="s">
        <v>39</v>
      </c>
      <c r="F133" s="237" t="s">
        <v>207</v>
      </c>
      <c r="G133" s="235"/>
      <c r="H133" s="236" t="s">
        <v>39</v>
      </c>
      <c r="I133" s="238"/>
      <c r="J133" s="235"/>
      <c r="K133" s="235"/>
      <c r="L133" s="239"/>
      <c r="M133" s="240"/>
      <c r="N133" s="241"/>
      <c r="O133" s="241"/>
      <c r="P133" s="241"/>
      <c r="Q133" s="241"/>
      <c r="R133" s="241"/>
      <c r="S133" s="241"/>
      <c r="T133" s="242"/>
      <c r="U133" s="13"/>
      <c r="V133" s="13"/>
      <c r="W133" s="13"/>
      <c r="X133" s="13"/>
      <c r="Y133" s="13"/>
      <c r="Z133" s="13"/>
      <c r="AA133" s="13"/>
      <c r="AB133" s="13"/>
      <c r="AC133" s="13"/>
      <c r="AD133" s="13"/>
      <c r="AE133" s="13"/>
      <c r="AT133" s="243" t="s">
        <v>191</v>
      </c>
      <c r="AU133" s="243" t="s">
        <v>89</v>
      </c>
      <c r="AV133" s="13" t="s">
        <v>87</v>
      </c>
      <c r="AW133" s="13" t="s">
        <v>41</v>
      </c>
      <c r="AX133" s="13" t="s">
        <v>80</v>
      </c>
      <c r="AY133" s="243" t="s">
        <v>177</v>
      </c>
    </row>
    <row r="134" spans="1:51" s="14" customFormat="1" ht="12">
      <c r="A134" s="14"/>
      <c r="B134" s="244"/>
      <c r="C134" s="245"/>
      <c r="D134" s="228" t="s">
        <v>191</v>
      </c>
      <c r="E134" s="246" t="s">
        <v>39</v>
      </c>
      <c r="F134" s="247" t="s">
        <v>229</v>
      </c>
      <c r="G134" s="245"/>
      <c r="H134" s="248">
        <v>53.61</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191</v>
      </c>
      <c r="AU134" s="254" t="s">
        <v>89</v>
      </c>
      <c r="AV134" s="14" t="s">
        <v>89</v>
      </c>
      <c r="AW134" s="14" t="s">
        <v>41</v>
      </c>
      <c r="AX134" s="14" t="s">
        <v>80</v>
      </c>
      <c r="AY134" s="254" t="s">
        <v>177</v>
      </c>
    </row>
    <row r="135" spans="1:51" s="15" customFormat="1" ht="12">
      <c r="A135" s="15"/>
      <c r="B135" s="255"/>
      <c r="C135" s="256"/>
      <c r="D135" s="228" t="s">
        <v>191</v>
      </c>
      <c r="E135" s="257" t="s">
        <v>39</v>
      </c>
      <c r="F135" s="258" t="s">
        <v>194</v>
      </c>
      <c r="G135" s="256"/>
      <c r="H135" s="259">
        <v>107.22</v>
      </c>
      <c r="I135" s="260"/>
      <c r="J135" s="256"/>
      <c r="K135" s="256"/>
      <c r="L135" s="261"/>
      <c r="M135" s="262"/>
      <c r="N135" s="263"/>
      <c r="O135" s="263"/>
      <c r="P135" s="263"/>
      <c r="Q135" s="263"/>
      <c r="R135" s="263"/>
      <c r="S135" s="263"/>
      <c r="T135" s="264"/>
      <c r="U135" s="15"/>
      <c r="V135" s="15"/>
      <c r="W135" s="15"/>
      <c r="X135" s="15"/>
      <c r="Y135" s="15"/>
      <c r="Z135" s="15"/>
      <c r="AA135" s="15"/>
      <c r="AB135" s="15"/>
      <c r="AC135" s="15"/>
      <c r="AD135" s="15"/>
      <c r="AE135" s="15"/>
      <c r="AT135" s="265" t="s">
        <v>191</v>
      </c>
      <c r="AU135" s="265" t="s">
        <v>89</v>
      </c>
      <c r="AV135" s="15" t="s">
        <v>185</v>
      </c>
      <c r="AW135" s="15" t="s">
        <v>41</v>
      </c>
      <c r="AX135" s="15" t="s">
        <v>87</v>
      </c>
      <c r="AY135" s="265" t="s">
        <v>177</v>
      </c>
    </row>
    <row r="136" spans="1:65" s="2" customFormat="1" ht="24.15" customHeight="1">
      <c r="A136" s="40"/>
      <c r="B136" s="41"/>
      <c r="C136" s="215" t="s">
        <v>238</v>
      </c>
      <c r="D136" s="215" t="s">
        <v>180</v>
      </c>
      <c r="E136" s="216" t="s">
        <v>239</v>
      </c>
      <c r="F136" s="217" t="s">
        <v>240</v>
      </c>
      <c r="G136" s="218" t="s">
        <v>241</v>
      </c>
      <c r="H136" s="219">
        <v>12</v>
      </c>
      <c r="I136" s="220"/>
      <c r="J136" s="221">
        <f>ROUND(I136*H136,2)</f>
        <v>0</v>
      </c>
      <c r="K136" s="217" t="s">
        <v>184</v>
      </c>
      <c r="L136" s="46"/>
      <c r="M136" s="222" t="s">
        <v>39</v>
      </c>
      <c r="N136" s="223" t="s">
        <v>53</v>
      </c>
      <c r="O136" s="87"/>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185</v>
      </c>
      <c r="AT136" s="226" t="s">
        <v>180</v>
      </c>
      <c r="AU136" s="226" t="s">
        <v>89</v>
      </c>
      <c r="AY136" s="18" t="s">
        <v>177</v>
      </c>
      <c r="BE136" s="227">
        <f>IF(N136="základní",J136,0)</f>
        <v>0</v>
      </c>
      <c r="BF136" s="227">
        <f>IF(N136="snížená",J136,0)</f>
        <v>0</v>
      </c>
      <c r="BG136" s="227">
        <f>IF(N136="zákl. přenesená",J136,0)</f>
        <v>0</v>
      </c>
      <c r="BH136" s="227">
        <f>IF(N136="sníž. přenesená",J136,0)</f>
        <v>0</v>
      </c>
      <c r="BI136" s="227">
        <f>IF(N136="nulová",J136,0)</f>
        <v>0</v>
      </c>
      <c r="BJ136" s="18" t="s">
        <v>185</v>
      </c>
      <c r="BK136" s="227">
        <f>ROUND(I136*H136,2)</f>
        <v>0</v>
      </c>
      <c r="BL136" s="18" t="s">
        <v>185</v>
      </c>
      <c r="BM136" s="226" t="s">
        <v>242</v>
      </c>
    </row>
    <row r="137" spans="1:47" s="2" customFormat="1" ht="12">
      <c r="A137" s="40"/>
      <c r="B137" s="41"/>
      <c r="C137" s="42"/>
      <c r="D137" s="228" t="s">
        <v>187</v>
      </c>
      <c r="E137" s="42"/>
      <c r="F137" s="229" t="s">
        <v>243</v>
      </c>
      <c r="G137" s="42"/>
      <c r="H137" s="42"/>
      <c r="I137" s="230"/>
      <c r="J137" s="42"/>
      <c r="K137" s="42"/>
      <c r="L137" s="46"/>
      <c r="M137" s="231"/>
      <c r="N137" s="232"/>
      <c r="O137" s="87"/>
      <c r="P137" s="87"/>
      <c r="Q137" s="87"/>
      <c r="R137" s="87"/>
      <c r="S137" s="87"/>
      <c r="T137" s="88"/>
      <c r="U137" s="40"/>
      <c r="V137" s="40"/>
      <c r="W137" s="40"/>
      <c r="X137" s="40"/>
      <c r="Y137" s="40"/>
      <c r="Z137" s="40"/>
      <c r="AA137" s="40"/>
      <c r="AB137" s="40"/>
      <c r="AC137" s="40"/>
      <c r="AD137" s="40"/>
      <c r="AE137" s="40"/>
      <c r="AT137" s="18" t="s">
        <v>187</v>
      </c>
      <c r="AU137" s="18" t="s">
        <v>89</v>
      </c>
    </row>
    <row r="138" spans="1:47" s="2" customFormat="1" ht="12">
      <c r="A138" s="40"/>
      <c r="B138" s="41"/>
      <c r="C138" s="42"/>
      <c r="D138" s="228" t="s">
        <v>189</v>
      </c>
      <c r="E138" s="42"/>
      <c r="F138" s="233" t="s">
        <v>244</v>
      </c>
      <c r="G138" s="42"/>
      <c r="H138" s="42"/>
      <c r="I138" s="230"/>
      <c r="J138" s="42"/>
      <c r="K138" s="42"/>
      <c r="L138" s="46"/>
      <c r="M138" s="231"/>
      <c r="N138" s="232"/>
      <c r="O138" s="87"/>
      <c r="P138" s="87"/>
      <c r="Q138" s="87"/>
      <c r="R138" s="87"/>
      <c r="S138" s="87"/>
      <c r="T138" s="88"/>
      <c r="U138" s="40"/>
      <c r="V138" s="40"/>
      <c r="W138" s="40"/>
      <c r="X138" s="40"/>
      <c r="Y138" s="40"/>
      <c r="Z138" s="40"/>
      <c r="AA138" s="40"/>
      <c r="AB138" s="40"/>
      <c r="AC138" s="40"/>
      <c r="AD138" s="40"/>
      <c r="AE138" s="40"/>
      <c r="AT138" s="18" t="s">
        <v>189</v>
      </c>
      <c r="AU138" s="18" t="s">
        <v>89</v>
      </c>
    </row>
    <row r="139" spans="1:65" s="2" customFormat="1" ht="24.15" customHeight="1">
      <c r="A139" s="40"/>
      <c r="B139" s="41"/>
      <c r="C139" s="215" t="s">
        <v>245</v>
      </c>
      <c r="D139" s="215" t="s">
        <v>180</v>
      </c>
      <c r="E139" s="216" t="s">
        <v>246</v>
      </c>
      <c r="F139" s="217" t="s">
        <v>247</v>
      </c>
      <c r="G139" s="218" t="s">
        <v>241</v>
      </c>
      <c r="H139" s="219">
        <v>4</v>
      </c>
      <c r="I139" s="220"/>
      <c r="J139" s="221">
        <f>ROUND(I139*H139,2)</f>
        <v>0</v>
      </c>
      <c r="K139" s="217" t="s">
        <v>184</v>
      </c>
      <c r="L139" s="46"/>
      <c r="M139" s="222" t="s">
        <v>39</v>
      </c>
      <c r="N139" s="223" t="s">
        <v>53</v>
      </c>
      <c r="O139" s="87"/>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185</v>
      </c>
      <c r="AT139" s="226" t="s">
        <v>180</v>
      </c>
      <c r="AU139" s="226" t="s">
        <v>89</v>
      </c>
      <c r="AY139" s="18" t="s">
        <v>177</v>
      </c>
      <c r="BE139" s="227">
        <f>IF(N139="základní",J139,0)</f>
        <v>0</v>
      </c>
      <c r="BF139" s="227">
        <f>IF(N139="snížená",J139,0)</f>
        <v>0</v>
      </c>
      <c r="BG139" s="227">
        <f>IF(N139="zákl. přenesená",J139,0)</f>
        <v>0</v>
      </c>
      <c r="BH139" s="227">
        <f>IF(N139="sníž. přenesená",J139,0)</f>
        <v>0</v>
      </c>
      <c r="BI139" s="227">
        <f>IF(N139="nulová",J139,0)</f>
        <v>0</v>
      </c>
      <c r="BJ139" s="18" t="s">
        <v>185</v>
      </c>
      <c r="BK139" s="227">
        <f>ROUND(I139*H139,2)</f>
        <v>0</v>
      </c>
      <c r="BL139" s="18" t="s">
        <v>185</v>
      </c>
      <c r="BM139" s="226" t="s">
        <v>248</v>
      </c>
    </row>
    <row r="140" spans="1:47" s="2" customFormat="1" ht="12">
      <c r="A140" s="40"/>
      <c r="B140" s="41"/>
      <c r="C140" s="42"/>
      <c r="D140" s="228" t="s">
        <v>187</v>
      </c>
      <c r="E140" s="42"/>
      <c r="F140" s="229" t="s">
        <v>249</v>
      </c>
      <c r="G140" s="42"/>
      <c r="H140" s="42"/>
      <c r="I140" s="230"/>
      <c r="J140" s="42"/>
      <c r="K140" s="42"/>
      <c r="L140" s="46"/>
      <c r="M140" s="231"/>
      <c r="N140" s="232"/>
      <c r="O140" s="87"/>
      <c r="P140" s="87"/>
      <c r="Q140" s="87"/>
      <c r="R140" s="87"/>
      <c r="S140" s="87"/>
      <c r="T140" s="88"/>
      <c r="U140" s="40"/>
      <c r="V140" s="40"/>
      <c r="W140" s="40"/>
      <c r="X140" s="40"/>
      <c r="Y140" s="40"/>
      <c r="Z140" s="40"/>
      <c r="AA140" s="40"/>
      <c r="AB140" s="40"/>
      <c r="AC140" s="40"/>
      <c r="AD140" s="40"/>
      <c r="AE140" s="40"/>
      <c r="AT140" s="18" t="s">
        <v>187</v>
      </c>
      <c r="AU140" s="18" t="s">
        <v>89</v>
      </c>
    </row>
    <row r="141" spans="1:47" s="2" customFormat="1" ht="12">
      <c r="A141" s="40"/>
      <c r="B141" s="41"/>
      <c r="C141" s="42"/>
      <c r="D141" s="228" t="s">
        <v>189</v>
      </c>
      <c r="E141" s="42"/>
      <c r="F141" s="233" t="s">
        <v>244</v>
      </c>
      <c r="G141" s="42"/>
      <c r="H141" s="42"/>
      <c r="I141" s="230"/>
      <c r="J141" s="42"/>
      <c r="K141" s="42"/>
      <c r="L141" s="46"/>
      <c r="M141" s="231"/>
      <c r="N141" s="232"/>
      <c r="O141" s="87"/>
      <c r="P141" s="87"/>
      <c r="Q141" s="87"/>
      <c r="R141" s="87"/>
      <c r="S141" s="87"/>
      <c r="T141" s="88"/>
      <c r="U141" s="40"/>
      <c r="V141" s="40"/>
      <c r="W141" s="40"/>
      <c r="X141" s="40"/>
      <c r="Y141" s="40"/>
      <c r="Z141" s="40"/>
      <c r="AA141" s="40"/>
      <c r="AB141" s="40"/>
      <c r="AC141" s="40"/>
      <c r="AD141" s="40"/>
      <c r="AE141" s="40"/>
      <c r="AT141" s="18" t="s">
        <v>189</v>
      </c>
      <c r="AU141" s="18" t="s">
        <v>89</v>
      </c>
    </row>
    <row r="142" spans="1:65" s="2" customFormat="1" ht="33" customHeight="1">
      <c r="A142" s="40"/>
      <c r="B142" s="41"/>
      <c r="C142" s="215" t="s">
        <v>250</v>
      </c>
      <c r="D142" s="215" t="s">
        <v>180</v>
      </c>
      <c r="E142" s="216" t="s">
        <v>251</v>
      </c>
      <c r="F142" s="217" t="s">
        <v>252</v>
      </c>
      <c r="G142" s="218" t="s">
        <v>241</v>
      </c>
      <c r="H142" s="219">
        <v>4</v>
      </c>
      <c r="I142" s="220"/>
      <c r="J142" s="221">
        <f>ROUND(I142*H142,2)</f>
        <v>0</v>
      </c>
      <c r="K142" s="217" t="s">
        <v>184</v>
      </c>
      <c r="L142" s="46"/>
      <c r="M142" s="222" t="s">
        <v>39</v>
      </c>
      <c r="N142" s="223" t="s">
        <v>53</v>
      </c>
      <c r="O142" s="87"/>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185</v>
      </c>
      <c r="AT142" s="226" t="s">
        <v>180</v>
      </c>
      <c r="AU142" s="226" t="s">
        <v>89</v>
      </c>
      <c r="AY142" s="18" t="s">
        <v>177</v>
      </c>
      <c r="BE142" s="227">
        <f>IF(N142="základní",J142,0)</f>
        <v>0</v>
      </c>
      <c r="BF142" s="227">
        <f>IF(N142="snížená",J142,0)</f>
        <v>0</v>
      </c>
      <c r="BG142" s="227">
        <f>IF(N142="zákl. přenesená",J142,0)</f>
        <v>0</v>
      </c>
      <c r="BH142" s="227">
        <f>IF(N142="sníž. přenesená",J142,0)</f>
        <v>0</v>
      </c>
      <c r="BI142" s="227">
        <f>IF(N142="nulová",J142,0)</f>
        <v>0</v>
      </c>
      <c r="BJ142" s="18" t="s">
        <v>185</v>
      </c>
      <c r="BK142" s="227">
        <f>ROUND(I142*H142,2)</f>
        <v>0</v>
      </c>
      <c r="BL142" s="18" t="s">
        <v>185</v>
      </c>
      <c r="BM142" s="226" t="s">
        <v>253</v>
      </c>
    </row>
    <row r="143" spans="1:47" s="2" customFormat="1" ht="12">
      <c r="A143" s="40"/>
      <c r="B143" s="41"/>
      <c r="C143" s="42"/>
      <c r="D143" s="228" t="s">
        <v>187</v>
      </c>
      <c r="E143" s="42"/>
      <c r="F143" s="229" t="s">
        <v>254</v>
      </c>
      <c r="G143" s="42"/>
      <c r="H143" s="42"/>
      <c r="I143" s="230"/>
      <c r="J143" s="42"/>
      <c r="K143" s="42"/>
      <c r="L143" s="46"/>
      <c r="M143" s="231"/>
      <c r="N143" s="232"/>
      <c r="O143" s="87"/>
      <c r="P143" s="87"/>
      <c r="Q143" s="87"/>
      <c r="R143" s="87"/>
      <c r="S143" s="87"/>
      <c r="T143" s="88"/>
      <c r="U143" s="40"/>
      <c r="V143" s="40"/>
      <c r="W143" s="40"/>
      <c r="X143" s="40"/>
      <c r="Y143" s="40"/>
      <c r="Z143" s="40"/>
      <c r="AA143" s="40"/>
      <c r="AB143" s="40"/>
      <c r="AC143" s="40"/>
      <c r="AD143" s="40"/>
      <c r="AE143" s="40"/>
      <c r="AT143" s="18" t="s">
        <v>187</v>
      </c>
      <c r="AU143" s="18" t="s">
        <v>89</v>
      </c>
    </row>
    <row r="144" spans="1:47" s="2" customFormat="1" ht="12">
      <c r="A144" s="40"/>
      <c r="B144" s="41"/>
      <c r="C144" s="42"/>
      <c r="D144" s="228" t="s">
        <v>189</v>
      </c>
      <c r="E144" s="42"/>
      <c r="F144" s="233" t="s">
        <v>255</v>
      </c>
      <c r="G144" s="42"/>
      <c r="H144" s="42"/>
      <c r="I144" s="230"/>
      <c r="J144" s="42"/>
      <c r="K144" s="42"/>
      <c r="L144" s="46"/>
      <c r="M144" s="231"/>
      <c r="N144" s="232"/>
      <c r="O144" s="87"/>
      <c r="P144" s="87"/>
      <c r="Q144" s="87"/>
      <c r="R144" s="87"/>
      <c r="S144" s="87"/>
      <c r="T144" s="88"/>
      <c r="U144" s="40"/>
      <c r="V144" s="40"/>
      <c r="W144" s="40"/>
      <c r="X144" s="40"/>
      <c r="Y144" s="40"/>
      <c r="Z144" s="40"/>
      <c r="AA144" s="40"/>
      <c r="AB144" s="40"/>
      <c r="AC144" s="40"/>
      <c r="AD144" s="40"/>
      <c r="AE144" s="40"/>
      <c r="AT144" s="18" t="s">
        <v>189</v>
      </c>
      <c r="AU144" s="18" t="s">
        <v>89</v>
      </c>
    </row>
    <row r="145" spans="1:65" s="2" customFormat="1" ht="24.15" customHeight="1">
      <c r="A145" s="40"/>
      <c r="B145" s="41"/>
      <c r="C145" s="215" t="s">
        <v>256</v>
      </c>
      <c r="D145" s="215" t="s">
        <v>180</v>
      </c>
      <c r="E145" s="216" t="s">
        <v>257</v>
      </c>
      <c r="F145" s="217" t="s">
        <v>258</v>
      </c>
      <c r="G145" s="218" t="s">
        <v>203</v>
      </c>
      <c r="H145" s="219">
        <v>50</v>
      </c>
      <c r="I145" s="220"/>
      <c r="J145" s="221">
        <f>ROUND(I145*H145,2)</f>
        <v>0</v>
      </c>
      <c r="K145" s="217" t="s">
        <v>184</v>
      </c>
      <c r="L145" s="46"/>
      <c r="M145" s="222" t="s">
        <v>39</v>
      </c>
      <c r="N145" s="223" t="s">
        <v>53</v>
      </c>
      <c r="O145" s="87"/>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185</v>
      </c>
      <c r="AT145" s="226" t="s">
        <v>180</v>
      </c>
      <c r="AU145" s="226" t="s">
        <v>89</v>
      </c>
      <c r="AY145" s="18" t="s">
        <v>177</v>
      </c>
      <c r="BE145" s="227">
        <f>IF(N145="základní",J145,0)</f>
        <v>0</v>
      </c>
      <c r="BF145" s="227">
        <f>IF(N145="snížená",J145,0)</f>
        <v>0</v>
      </c>
      <c r="BG145" s="227">
        <f>IF(N145="zákl. přenesená",J145,0)</f>
        <v>0</v>
      </c>
      <c r="BH145" s="227">
        <f>IF(N145="sníž. přenesená",J145,0)</f>
        <v>0</v>
      </c>
      <c r="BI145" s="227">
        <f>IF(N145="nulová",J145,0)</f>
        <v>0</v>
      </c>
      <c r="BJ145" s="18" t="s">
        <v>185</v>
      </c>
      <c r="BK145" s="227">
        <f>ROUND(I145*H145,2)</f>
        <v>0</v>
      </c>
      <c r="BL145" s="18" t="s">
        <v>185</v>
      </c>
      <c r="BM145" s="226" t="s">
        <v>259</v>
      </c>
    </row>
    <row r="146" spans="1:47" s="2" customFormat="1" ht="12">
      <c r="A146" s="40"/>
      <c r="B146" s="41"/>
      <c r="C146" s="42"/>
      <c r="D146" s="228" t="s">
        <v>187</v>
      </c>
      <c r="E146" s="42"/>
      <c r="F146" s="229" t="s">
        <v>260</v>
      </c>
      <c r="G146" s="42"/>
      <c r="H146" s="42"/>
      <c r="I146" s="230"/>
      <c r="J146" s="42"/>
      <c r="K146" s="42"/>
      <c r="L146" s="46"/>
      <c r="M146" s="231"/>
      <c r="N146" s="232"/>
      <c r="O146" s="87"/>
      <c r="P146" s="87"/>
      <c r="Q146" s="87"/>
      <c r="R146" s="87"/>
      <c r="S146" s="87"/>
      <c r="T146" s="88"/>
      <c r="U146" s="40"/>
      <c r="V146" s="40"/>
      <c r="W146" s="40"/>
      <c r="X146" s="40"/>
      <c r="Y146" s="40"/>
      <c r="Z146" s="40"/>
      <c r="AA146" s="40"/>
      <c r="AB146" s="40"/>
      <c r="AC146" s="40"/>
      <c r="AD146" s="40"/>
      <c r="AE146" s="40"/>
      <c r="AT146" s="18" t="s">
        <v>187</v>
      </c>
      <c r="AU146" s="18" t="s">
        <v>89</v>
      </c>
    </row>
    <row r="147" spans="1:47" s="2" customFormat="1" ht="12">
      <c r="A147" s="40"/>
      <c r="B147" s="41"/>
      <c r="C147" s="42"/>
      <c r="D147" s="228" t="s">
        <v>189</v>
      </c>
      <c r="E147" s="42"/>
      <c r="F147" s="233" t="s">
        <v>261</v>
      </c>
      <c r="G147" s="42"/>
      <c r="H147" s="42"/>
      <c r="I147" s="230"/>
      <c r="J147" s="42"/>
      <c r="K147" s="42"/>
      <c r="L147" s="46"/>
      <c r="M147" s="231"/>
      <c r="N147" s="232"/>
      <c r="O147" s="87"/>
      <c r="P147" s="87"/>
      <c r="Q147" s="87"/>
      <c r="R147" s="87"/>
      <c r="S147" s="87"/>
      <c r="T147" s="88"/>
      <c r="U147" s="40"/>
      <c r="V147" s="40"/>
      <c r="W147" s="40"/>
      <c r="X147" s="40"/>
      <c r="Y147" s="40"/>
      <c r="Z147" s="40"/>
      <c r="AA147" s="40"/>
      <c r="AB147" s="40"/>
      <c r="AC147" s="40"/>
      <c r="AD147" s="40"/>
      <c r="AE147" s="40"/>
      <c r="AT147" s="18" t="s">
        <v>189</v>
      </c>
      <c r="AU147" s="18" t="s">
        <v>89</v>
      </c>
    </row>
    <row r="148" spans="1:51" s="14" customFormat="1" ht="12">
      <c r="A148" s="14"/>
      <c r="B148" s="244"/>
      <c r="C148" s="245"/>
      <c r="D148" s="228" t="s">
        <v>191</v>
      </c>
      <c r="E148" s="246" t="s">
        <v>39</v>
      </c>
      <c r="F148" s="247" t="s">
        <v>222</v>
      </c>
      <c r="G148" s="245"/>
      <c r="H148" s="248">
        <v>50</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191</v>
      </c>
      <c r="AU148" s="254" t="s">
        <v>89</v>
      </c>
      <c r="AV148" s="14" t="s">
        <v>89</v>
      </c>
      <c r="AW148" s="14" t="s">
        <v>41</v>
      </c>
      <c r="AX148" s="14" t="s">
        <v>80</v>
      </c>
      <c r="AY148" s="254" t="s">
        <v>177</v>
      </c>
    </row>
    <row r="149" spans="1:51" s="15" customFormat="1" ht="12">
      <c r="A149" s="15"/>
      <c r="B149" s="255"/>
      <c r="C149" s="256"/>
      <c r="D149" s="228" t="s">
        <v>191</v>
      </c>
      <c r="E149" s="257" t="s">
        <v>39</v>
      </c>
      <c r="F149" s="258" t="s">
        <v>194</v>
      </c>
      <c r="G149" s="256"/>
      <c r="H149" s="259">
        <v>50</v>
      </c>
      <c r="I149" s="260"/>
      <c r="J149" s="256"/>
      <c r="K149" s="256"/>
      <c r="L149" s="261"/>
      <c r="M149" s="262"/>
      <c r="N149" s="263"/>
      <c r="O149" s="263"/>
      <c r="P149" s="263"/>
      <c r="Q149" s="263"/>
      <c r="R149" s="263"/>
      <c r="S149" s="263"/>
      <c r="T149" s="264"/>
      <c r="U149" s="15"/>
      <c r="V149" s="15"/>
      <c r="W149" s="15"/>
      <c r="X149" s="15"/>
      <c r="Y149" s="15"/>
      <c r="Z149" s="15"/>
      <c r="AA149" s="15"/>
      <c r="AB149" s="15"/>
      <c r="AC149" s="15"/>
      <c r="AD149" s="15"/>
      <c r="AE149" s="15"/>
      <c r="AT149" s="265" t="s">
        <v>191</v>
      </c>
      <c r="AU149" s="265" t="s">
        <v>89</v>
      </c>
      <c r="AV149" s="15" t="s">
        <v>185</v>
      </c>
      <c r="AW149" s="15" t="s">
        <v>41</v>
      </c>
      <c r="AX149" s="15" t="s">
        <v>87</v>
      </c>
      <c r="AY149" s="265" t="s">
        <v>177</v>
      </c>
    </row>
    <row r="150" spans="1:65" s="2" customFormat="1" ht="24.15" customHeight="1">
      <c r="A150" s="40"/>
      <c r="B150" s="41"/>
      <c r="C150" s="215" t="s">
        <v>262</v>
      </c>
      <c r="D150" s="215" t="s">
        <v>180</v>
      </c>
      <c r="E150" s="216" t="s">
        <v>263</v>
      </c>
      <c r="F150" s="217" t="s">
        <v>264</v>
      </c>
      <c r="G150" s="218" t="s">
        <v>203</v>
      </c>
      <c r="H150" s="219">
        <v>50</v>
      </c>
      <c r="I150" s="220"/>
      <c r="J150" s="221">
        <f>ROUND(I150*H150,2)</f>
        <v>0</v>
      </c>
      <c r="K150" s="217" t="s">
        <v>184</v>
      </c>
      <c r="L150" s="46"/>
      <c r="M150" s="222" t="s">
        <v>39</v>
      </c>
      <c r="N150" s="223" t="s">
        <v>53</v>
      </c>
      <c r="O150" s="87"/>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185</v>
      </c>
      <c r="AT150" s="226" t="s">
        <v>180</v>
      </c>
      <c r="AU150" s="226" t="s">
        <v>89</v>
      </c>
      <c r="AY150" s="18" t="s">
        <v>177</v>
      </c>
      <c r="BE150" s="227">
        <f>IF(N150="základní",J150,0)</f>
        <v>0</v>
      </c>
      <c r="BF150" s="227">
        <f>IF(N150="snížená",J150,0)</f>
        <v>0</v>
      </c>
      <c r="BG150" s="227">
        <f>IF(N150="zákl. přenesená",J150,0)</f>
        <v>0</v>
      </c>
      <c r="BH150" s="227">
        <f>IF(N150="sníž. přenesená",J150,0)</f>
        <v>0</v>
      </c>
      <c r="BI150" s="227">
        <f>IF(N150="nulová",J150,0)</f>
        <v>0</v>
      </c>
      <c r="BJ150" s="18" t="s">
        <v>185</v>
      </c>
      <c r="BK150" s="227">
        <f>ROUND(I150*H150,2)</f>
        <v>0</v>
      </c>
      <c r="BL150" s="18" t="s">
        <v>185</v>
      </c>
      <c r="BM150" s="226" t="s">
        <v>265</v>
      </c>
    </row>
    <row r="151" spans="1:47" s="2" customFormat="1" ht="12">
      <c r="A151" s="40"/>
      <c r="B151" s="41"/>
      <c r="C151" s="42"/>
      <c r="D151" s="228" t="s">
        <v>187</v>
      </c>
      <c r="E151" s="42"/>
      <c r="F151" s="229" t="s">
        <v>266</v>
      </c>
      <c r="G151" s="42"/>
      <c r="H151" s="42"/>
      <c r="I151" s="230"/>
      <c r="J151" s="42"/>
      <c r="K151" s="42"/>
      <c r="L151" s="46"/>
      <c r="M151" s="231"/>
      <c r="N151" s="232"/>
      <c r="O151" s="87"/>
      <c r="P151" s="87"/>
      <c r="Q151" s="87"/>
      <c r="R151" s="87"/>
      <c r="S151" s="87"/>
      <c r="T151" s="88"/>
      <c r="U151" s="40"/>
      <c r="V151" s="40"/>
      <c r="W151" s="40"/>
      <c r="X151" s="40"/>
      <c r="Y151" s="40"/>
      <c r="Z151" s="40"/>
      <c r="AA151" s="40"/>
      <c r="AB151" s="40"/>
      <c r="AC151" s="40"/>
      <c r="AD151" s="40"/>
      <c r="AE151" s="40"/>
      <c r="AT151" s="18" t="s">
        <v>187</v>
      </c>
      <c r="AU151" s="18" t="s">
        <v>89</v>
      </c>
    </row>
    <row r="152" spans="1:47" s="2" customFormat="1" ht="12">
      <c r="A152" s="40"/>
      <c r="B152" s="41"/>
      <c r="C152" s="42"/>
      <c r="D152" s="228" t="s">
        <v>189</v>
      </c>
      <c r="E152" s="42"/>
      <c r="F152" s="233" t="s">
        <v>261</v>
      </c>
      <c r="G152" s="42"/>
      <c r="H152" s="42"/>
      <c r="I152" s="230"/>
      <c r="J152" s="42"/>
      <c r="K152" s="42"/>
      <c r="L152" s="46"/>
      <c r="M152" s="231"/>
      <c r="N152" s="232"/>
      <c r="O152" s="87"/>
      <c r="P152" s="87"/>
      <c r="Q152" s="87"/>
      <c r="R152" s="87"/>
      <c r="S152" s="87"/>
      <c r="T152" s="88"/>
      <c r="U152" s="40"/>
      <c r="V152" s="40"/>
      <c r="W152" s="40"/>
      <c r="X152" s="40"/>
      <c r="Y152" s="40"/>
      <c r="Z152" s="40"/>
      <c r="AA152" s="40"/>
      <c r="AB152" s="40"/>
      <c r="AC152" s="40"/>
      <c r="AD152" s="40"/>
      <c r="AE152" s="40"/>
      <c r="AT152" s="18" t="s">
        <v>189</v>
      </c>
      <c r="AU152" s="18" t="s">
        <v>89</v>
      </c>
    </row>
    <row r="153" spans="1:51" s="14" customFormat="1" ht="12">
      <c r="A153" s="14"/>
      <c r="B153" s="244"/>
      <c r="C153" s="245"/>
      <c r="D153" s="228" t="s">
        <v>191</v>
      </c>
      <c r="E153" s="246" t="s">
        <v>39</v>
      </c>
      <c r="F153" s="247" t="s">
        <v>222</v>
      </c>
      <c r="G153" s="245"/>
      <c r="H153" s="248">
        <v>50</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191</v>
      </c>
      <c r="AU153" s="254" t="s">
        <v>89</v>
      </c>
      <c r="AV153" s="14" t="s">
        <v>89</v>
      </c>
      <c r="AW153" s="14" t="s">
        <v>41</v>
      </c>
      <c r="AX153" s="14" t="s">
        <v>80</v>
      </c>
      <c r="AY153" s="254" t="s">
        <v>177</v>
      </c>
    </row>
    <row r="154" spans="1:51" s="15" customFormat="1" ht="12">
      <c r="A154" s="15"/>
      <c r="B154" s="255"/>
      <c r="C154" s="256"/>
      <c r="D154" s="228" t="s">
        <v>191</v>
      </c>
      <c r="E154" s="257" t="s">
        <v>39</v>
      </c>
      <c r="F154" s="258" t="s">
        <v>194</v>
      </c>
      <c r="G154" s="256"/>
      <c r="H154" s="259">
        <v>50</v>
      </c>
      <c r="I154" s="260"/>
      <c r="J154" s="256"/>
      <c r="K154" s="256"/>
      <c r="L154" s="261"/>
      <c r="M154" s="262"/>
      <c r="N154" s="263"/>
      <c r="O154" s="263"/>
      <c r="P154" s="263"/>
      <c r="Q154" s="263"/>
      <c r="R154" s="263"/>
      <c r="S154" s="263"/>
      <c r="T154" s="264"/>
      <c r="U154" s="15"/>
      <c r="V154" s="15"/>
      <c r="W154" s="15"/>
      <c r="X154" s="15"/>
      <c r="Y154" s="15"/>
      <c r="Z154" s="15"/>
      <c r="AA154" s="15"/>
      <c r="AB154" s="15"/>
      <c r="AC154" s="15"/>
      <c r="AD154" s="15"/>
      <c r="AE154" s="15"/>
      <c r="AT154" s="265" t="s">
        <v>191</v>
      </c>
      <c r="AU154" s="265" t="s">
        <v>89</v>
      </c>
      <c r="AV154" s="15" t="s">
        <v>185</v>
      </c>
      <c r="AW154" s="15" t="s">
        <v>41</v>
      </c>
      <c r="AX154" s="15" t="s">
        <v>87</v>
      </c>
      <c r="AY154" s="265" t="s">
        <v>177</v>
      </c>
    </row>
    <row r="155" spans="1:65" s="2" customFormat="1" ht="24.15" customHeight="1">
      <c r="A155" s="40"/>
      <c r="B155" s="41"/>
      <c r="C155" s="215" t="s">
        <v>267</v>
      </c>
      <c r="D155" s="215" t="s">
        <v>180</v>
      </c>
      <c r="E155" s="216" t="s">
        <v>268</v>
      </c>
      <c r="F155" s="217" t="s">
        <v>269</v>
      </c>
      <c r="G155" s="218" t="s">
        <v>270</v>
      </c>
      <c r="H155" s="219">
        <v>1</v>
      </c>
      <c r="I155" s="220"/>
      <c r="J155" s="221">
        <f>ROUND(I155*H155,2)</f>
        <v>0</v>
      </c>
      <c r="K155" s="217" t="s">
        <v>184</v>
      </c>
      <c r="L155" s="46"/>
      <c r="M155" s="222" t="s">
        <v>39</v>
      </c>
      <c r="N155" s="223" t="s">
        <v>53</v>
      </c>
      <c r="O155" s="87"/>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185</v>
      </c>
      <c r="AT155" s="226" t="s">
        <v>180</v>
      </c>
      <c r="AU155" s="226" t="s">
        <v>89</v>
      </c>
      <c r="AY155" s="18" t="s">
        <v>177</v>
      </c>
      <c r="BE155" s="227">
        <f>IF(N155="základní",J155,0)</f>
        <v>0</v>
      </c>
      <c r="BF155" s="227">
        <f>IF(N155="snížená",J155,0)</f>
        <v>0</v>
      </c>
      <c r="BG155" s="227">
        <f>IF(N155="zákl. přenesená",J155,0)</f>
        <v>0</v>
      </c>
      <c r="BH155" s="227">
        <f>IF(N155="sníž. přenesená",J155,0)</f>
        <v>0</v>
      </c>
      <c r="BI155" s="227">
        <f>IF(N155="nulová",J155,0)</f>
        <v>0</v>
      </c>
      <c r="BJ155" s="18" t="s">
        <v>185</v>
      </c>
      <c r="BK155" s="227">
        <f>ROUND(I155*H155,2)</f>
        <v>0</v>
      </c>
      <c r="BL155" s="18" t="s">
        <v>185</v>
      </c>
      <c r="BM155" s="226" t="s">
        <v>271</v>
      </c>
    </row>
    <row r="156" spans="1:47" s="2" customFormat="1" ht="12">
      <c r="A156" s="40"/>
      <c r="B156" s="41"/>
      <c r="C156" s="42"/>
      <c r="D156" s="228" t="s">
        <v>187</v>
      </c>
      <c r="E156" s="42"/>
      <c r="F156" s="229" t="s">
        <v>272</v>
      </c>
      <c r="G156" s="42"/>
      <c r="H156" s="42"/>
      <c r="I156" s="230"/>
      <c r="J156" s="42"/>
      <c r="K156" s="42"/>
      <c r="L156" s="46"/>
      <c r="M156" s="231"/>
      <c r="N156" s="232"/>
      <c r="O156" s="87"/>
      <c r="P156" s="87"/>
      <c r="Q156" s="87"/>
      <c r="R156" s="87"/>
      <c r="S156" s="87"/>
      <c r="T156" s="88"/>
      <c r="U156" s="40"/>
      <c r="V156" s="40"/>
      <c r="W156" s="40"/>
      <c r="X156" s="40"/>
      <c r="Y156" s="40"/>
      <c r="Z156" s="40"/>
      <c r="AA156" s="40"/>
      <c r="AB156" s="40"/>
      <c r="AC156" s="40"/>
      <c r="AD156" s="40"/>
      <c r="AE156" s="40"/>
      <c r="AT156" s="18" t="s">
        <v>187</v>
      </c>
      <c r="AU156" s="18" t="s">
        <v>89</v>
      </c>
    </row>
    <row r="157" spans="1:47" s="2" customFormat="1" ht="12">
      <c r="A157" s="40"/>
      <c r="B157" s="41"/>
      <c r="C157" s="42"/>
      <c r="D157" s="228" t="s">
        <v>189</v>
      </c>
      <c r="E157" s="42"/>
      <c r="F157" s="233" t="s">
        <v>273</v>
      </c>
      <c r="G157" s="42"/>
      <c r="H157" s="42"/>
      <c r="I157" s="230"/>
      <c r="J157" s="42"/>
      <c r="K157" s="42"/>
      <c r="L157" s="46"/>
      <c r="M157" s="231"/>
      <c r="N157" s="232"/>
      <c r="O157" s="87"/>
      <c r="P157" s="87"/>
      <c r="Q157" s="87"/>
      <c r="R157" s="87"/>
      <c r="S157" s="87"/>
      <c r="T157" s="88"/>
      <c r="U157" s="40"/>
      <c r="V157" s="40"/>
      <c r="W157" s="40"/>
      <c r="X157" s="40"/>
      <c r="Y157" s="40"/>
      <c r="Z157" s="40"/>
      <c r="AA157" s="40"/>
      <c r="AB157" s="40"/>
      <c r="AC157" s="40"/>
      <c r="AD157" s="40"/>
      <c r="AE157" s="40"/>
      <c r="AT157" s="18" t="s">
        <v>189</v>
      </c>
      <c r="AU157" s="18" t="s">
        <v>89</v>
      </c>
    </row>
    <row r="158" spans="1:65" s="2" customFormat="1" ht="24.15" customHeight="1">
      <c r="A158" s="40"/>
      <c r="B158" s="41"/>
      <c r="C158" s="215" t="s">
        <v>274</v>
      </c>
      <c r="D158" s="215" t="s">
        <v>180</v>
      </c>
      <c r="E158" s="216" t="s">
        <v>275</v>
      </c>
      <c r="F158" s="217" t="s">
        <v>276</v>
      </c>
      <c r="G158" s="218" t="s">
        <v>203</v>
      </c>
      <c r="H158" s="219">
        <v>13</v>
      </c>
      <c r="I158" s="220"/>
      <c r="J158" s="221">
        <f>ROUND(I158*H158,2)</f>
        <v>0</v>
      </c>
      <c r="K158" s="217" t="s">
        <v>184</v>
      </c>
      <c r="L158" s="46"/>
      <c r="M158" s="222" t="s">
        <v>39</v>
      </c>
      <c r="N158" s="223" t="s">
        <v>53</v>
      </c>
      <c r="O158" s="87"/>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185</v>
      </c>
      <c r="AT158" s="226" t="s">
        <v>180</v>
      </c>
      <c r="AU158" s="226" t="s">
        <v>89</v>
      </c>
      <c r="AY158" s="18" t="s">
        <v>177</v>
      </c>
      <c r="BE158" s="227">
        <f>IF(N158="základní",J158,0)</f>
        <v>0</v>
      </c>
      <c r="BF158" s="227">
        <f>IF(N158="snížená",J158,0)</f>
        <v>0</v>
      </c>
      <c r="BG158" s="227">
        <f>IF(N158="zákl. přenesená",J158,0)</f>
        <v>0</v>
      </c>
      <c r="BH158" s="227">
        <f>IF(N158="sníž. přenesená",J158,0)</f>
        <v>0</v>
      </c>
      <c r="BI158" s="227">
        <f>IF(N158="nulová",J158,0)</f>
        <v>0</v>
      </c>
      <c r="BJ158" s="18" t="s">
        <v>185</v>
      </c>
      <c r="BK158" s="227">
        <f>ROUND(I158*H158,2)</f>
        <v>0</v>
      </c>
      <c r="BL158" s="18" t="s">
        <v>185</v>
      </c>
      <c r="BM158" s="226" t="s">
        <v>277</v>
      </c>
    </row>
    <row r="159" spans="1:47" s="2" customFormat="1" ht="12">
      <c r="A159" s="40"/>
      <c r="B159" s="41"/>
      <c r="C159" s="42"/>
      <c r="D159" s="228" t="s">
        <v>187</v>
      </c>
      <c r="E159" s="42"/>
      <c r="F159" s="229" t="s">
        <v>278</v>
      </c>
      <c r="G159" s="42"/>
      <c r="H159" s="42"/>
      <c r="I159" s="230"/>
      <c r="J159" s="42"/>
      <c r="K159" s="42"/>
      <c r="L159" s="46"/>
      <c r="M159" s="231"/>
      <c r="N159" s="232"/>
      <c r="O159" s="87"/>
      <c r="P159" s="87"/>
      <c r="Q159" s="87"/>
      <c r="R159" s="87"/>
      <c r="S159" s="87"/>
      <c r="T159" s="88"/>
      <c r="U159" s="40"/>
      <c r="V159" s="40"/>
      <c r="W159" s="40"/>
      <c r="X159" s="40"/>
      <c r="Y159" s="40"/>
      <c r="Z159" s="40"/>
      <c r="AA159" s="40"/>
      <c r="AB159" s="40"/>
      <c r="AC159" s="40"/>
      <c r="AD159" s="40"/>
      <c r="AE159" s="40"/>
      <c r="AT159" s="18" t="s">
        <v>187</v>
      </c>
      <c r="AU159" s="18" t="s">
        <v>89</v>
      </c>
    </row>
    <row r="160" spans="1:47" s="2" customFormat="1" ht="12">
      <c r="A160" s="40"/>
      <c r="B160" s="41"/>
      <c r="C160" s="42"/>
      <c r="D160" s="228" t="s">
        <v>189</v>
      </c>
      <c r="E160" s="42"/>
      <c r="F160" s="233" t="s">
        <v>279</v>
      </c>
      <c r="G160" s="42"/>
      <c r="H160" s="42"/>
      <c r="I160" s="230"/>
      <c r="J160" s="42"/>
      <c r="K160" s="42"/>
      <c r="L160" s="46"/>
      <c r="M160" s="231"/>
      <c r="N160" s="232"/>
      <c r="O160" s="87"/>
      <c r="P160" s="87"/>
      <c r="Q160" s="87"/>
      <c r="R160" s="87"/>
      <c r="S160" s="87"/>
      <c r="T160" s="88"/>
      <c r="U160" s="40"/>
      <c r="V160" s="40"/>
      <c r="W160" s="40"/>
      <c r="X160" s="40"/>
      <c r="Y160" s="40"/>
      <c r="Z160" s="40"/>
      <c r="AA160" s="40"/>
      <c r="AB160" s="40"/>
      <c r="AC160" s="40"/>
      <c r="AD160" s="40"/>
      <c r="AE160" s="40"/>
      <c r="AT160" s="18" t="s">
        <v>189</v>
      </c>
      <c r="AU160" s="18" t="s">
        <v>89</v>
      </c>
    </row>
    <row r="161" spans="1:47" s="2" customFormat="1" ht="12">
      <c r="A161" s="40"/>
      <c r="B161" s="41"/>
      <c r="C161" s="42"/>
      <c r="D161" s="228" t="s">
        <v>280</v>
      </c>
      <c r="E161" s="42"/>
      <c r="F161" s="233" t="s">
        <v>281</v>
      </c>
      <c r="G161" s="42"/>
      <c r="H161" s="42"/>
      <c r="I161" s="230"/>
      <c r="J161" s="42"/>
      <c r="K161" s="42"/>
      <c r="L161" s="46"/>
      <c r="M161" s="231"/>
      <c r="N161" s="232"/>
      <c r="O161" s="87"/>
      <c r="P161" s="87"/>
      <c r="Q161" s="87"/>
      <c r="R161" s="87"/>
      <c r="S161" s="87"/>
      <c r="T161" s="88"/>
      <c r="U161" s="40"/>
      <c r="V161" s="40"/>
      <c r="W161" s="40"/>
      <c r="X161" s="40"/>
      <c r="Y161" s="40"/>
      <c r="Z161" s="40"/>
      <c r="AA161" s="40"/>
      <c r="AB161" s="40"/>
      <c r="AC161" s="40"/>
      <c r="AD161" s="40"/>
      <c r="AE161" s="40"/>
      <c r="AT161" s="18" t="s">
        <v>280</v>
      </c>
      <c r="AU161" s="18" t="s">
        <v>89</v>
      </c>
    </row>
    <row r="162" spans="1:65" s="2" customFormat="1" ht="24.15" customHeight="1">
      <c r="A162" s="40"/>
      <c r="B162" s="41"/>
      <c r="C162" s="215" t="s">
        <v>8</v>
      </c>
      <c r="D162" s="215" t="s">
        <v>180</v>
      </c>
      <c r="E162" s="216" t="s">
        <v>282</v>
      </c>
      <c r="F162" s="217" t="s">
        <v>283</v>
      </c>
      <c r="G162" s="218" t="s">
        <v>203</v>
      </c>
      <c r="H162" s="219">
        <v>49.85</v>
      </c>
      <c r="I162" s="220"/>
      <c r="J162" s="221">
        <f>ROUND(I162*H162,2)</f>
        <v>0</v>
      </c>
      <c r="K162" s="217" t="s">
        <v>184</v>
      </c>
      <c r="L162" s="46"/>
      <c r="M162" s="222" t="s">
        <v>39</v>
      </c>
      <c r="N162" s="223" t="s">
        <v>53</v>
      </c>
      <c r="O162" s="87"/>
      <c r="P162" s="224">
        <f>O162*H162</f>
        <v>0</v>
      </c>
      <c r="Q162" s="224">
        <v>0</v>
      </c>
      <c r="R162" s="224">
        <f>Q162*H162</f>
        <v>0</v>
      </c>
      <c r="S162" s="224">
        <v>0</v>
      </c>
      <c r="T162" s="225">
        <f>S162*H162</f>
        <v>0</v>
      </c>
      <c r="U162" s="40"/>
      <c r="V162" s="40"/>
      <c r="W162" s="40"/>
      <c r="X162" s="40"/>
      <c r="Y162" s="40"/>
      <c r="Z162" s="40"/>
      <c r="AA162" s="40"/>
      <c r="AB162" s="40"/>
      <c r="AC162" s="40"/>
      <c r="AD162" s="40"/>
      <c r="AE162" s="40"/>
      <c r="AR162" s="226" t="s">
        <v>185</v>
      </c>
      <c r="AT162" s="226" t="s">
        <v>180</v>
      </c>
      <c r="AU162" s="226" t="s">
        <v>89</v>
      </c>
      <c r="AY162" s="18" t="s">
        <v>177</v>
      </c>
      <c r="BE162" s="227">
        <f>IF(N162="základní",J162,0)</f>
        <v>0</v>
      </c>
      <c r="BF162" s="227">
        <f>IF(N162="snížená",J162,0)</f>
        <v>0</v>
      </c>
      <c r="BG162" s="227">
        <f>IF(N162="zákl. přenesená",J162,0)</f>
        <v>0</v>
      </c>
      <c r="BH162" s="227">
        <f>IF(N162="sníž. přenesená",J162,0)</f>
        <v>0</v>
      </c>
      <c r="BI162" s="227">
        <f>IF(N162="nulová",J162,0)</f>
        <v>0</v>
      </c>
      <c r="BJ162" s="18" t="s">
        <v>185</v>
      </c>
      <c r="BK162" s="227">
        <f>ROUND(I162*H162,2)</f>
        <v>0</v>
      </c>
      <c r="BL162" s="18" t="s">
        <v>185</v>
      </c>
      <c r="BM162" s="226" t="s">
        <v>284</v>
      </c>
    </row>
    <row r="163" spans="1:47" s="2" customFormat="1" ht="12">
      <c r="A163" s="40"/>
      <c r="B163" s="41"/>
      <c r="C163" s="42"/>
      <c r="D163" s="228" t="s">
        <v>187</v>
      </c>
      <c r="E163" s="42"/>
      <c r="F163" s="229" t="s">
        <v>285</v>
      </c>
      <c r="G163" s="42"/>
      <c r="H163" s="42"/>
      <c r="I163" s="230"/>
      <c r="J163" s="42"/>
      <c r="K163" s="42"/>
      <c r="L163" s="46"/>
      <c r="M163" s="231"/>
      <c r="N163" s="232"/>
      <c r="O163" s="87"/>
      <c r="P163" s="87"/>
      <c r="Q163" s="87"/>
      <c r="R163" s="87"/>
      <c r="S163" s="87"/>
      <c r="T163" s="88"/>
      <c r="U163" s="40"/>
      <c r="V163" s="40"/>
      <c r="W163" s="40"/>
      <c r="X163" s="40"/>
      <c r="Y163" s="40"/>
      <c r="Z163" s="40"/>
      <c r="AA163" s="40"/>
      <c r="AB163" s="40"/>
      <c r="AC163" s="40"/>
      <c r="AD163" s="40"/>
      <c r="AE163" s="40"/>
      <c r="AT163" s="18" t="s">
        <v>187</v>
      </c>
      <c r="AU163" s="18" t="s">
        <v>89</v>
      </c>
    </row>
    <row r="164" spans="1:47" s="2" customFormat="1" ht="12">
      <c r="A164" s="40"/>
      <c r="B164" s="41"/>
      <c r="C164" s="42"/>
      <c r="D164" s="228" t="s">
        <v>189</v>
      </c>
      <c r="E164" s="42"/>
      <c r="F164" s="233" t="s">
        <v>286</v>
      </c>
      <c r="G164" s="42"/>
      <c r="H164" s="42"/>
      <c r="I164" s="230"/>
      <c r="J164" s="42"/>
      <c r="K164" s="42"/>
      <c r="L164" s="46"/>
      <c r="M164" s="231"/>
      <c r="N164" s="232"/>
      <c r="O164" s="87"/>
      <c r="P164" s="87"/>
      <c r="Q164" s="87"/>
      <c r="R164" s="87"/>
      <c r="S164" s="87"/>
      <c r="T164" s="88"/>
      <c r="U164" s="40"/>
      <c r="V164" s="40"/>
      <c r="W164" s="40"/>
      <c r="X164" s="40"/>
      <c r="Y164" s="40"/>
      <c r="Z164" s="40"/>
      <c r="AA164" s="40"/>
      <c r="AB164" s="40"/>
      <c r="AC164" s="40"/>
      <c r="AD164" s="40"/>
      <c r="AE164" s="40"/>
      <c r="AT164" s="18" t="s">
        <v>189</v>
      </c>
      <c r="AU164" s="18" t="s">
        <v>89</v>
      </c>
    </row>
    <row r="165" spans="1:51" s="13" customFormat="1" ht="12">
      <c r="A165" s="13"/>
      <c r="B165" s="234"/>
      <c r="C165" s="235"/>
      <c r="D165" s="228" t="s">
        <v>191</v>
      </c>
      <c r="E165" s="236" t="s">
        <v>39</v>
      </c>
      <c r="F165" s="237" t="s">
        <v>287</v>
      </c>
      <c r="G165" s="235"/>
      <c r="H165" s="236" t="s">
        <v>39</v>
      </c>
      <c r="I165" s="238"/>
      <c r="J165" s="235"/>
      <c r="K165" s="235"/>
      <c r="L165" s="239"/>
      <c r="M165" s="240"/>
      <c r="N165" s="241"/>
      <c r="O165" s="241"/>
      <c r="P165" s="241"/>
      <c r="Q165" s="241"/>
      <c r="R165" s="241"/>
      <c r="S165" s="241"/>
      <c r="T165" s="242"/>
      <c r="U165" s="13"/>
      <c r="V165" s="13"/>
      <c r="W165" s="13"/>
      <c r="X165" s="13"/>
      <c r="Y165" s="13"/>
      <c r="Z165" s="13"/>
      <c r="AA165" s="13"/>
      <c r="AB165" s="13"/>
      <c r="AC165" s="13"/>
      <c r="AD165" s="13"/>
      <c r="AE165" s="13"/>
      <c r="AT165" s="243" t="s">
        <v>191</v>
      </c>
      <c r="AU165" s="243" t="s">
        <v>89</v>
      </c>
      <c r="AV165" s="13" t="s">
        <v>87</v>
      </c>
      <c r="AW165" s="13" t="s">
        <v>41</v>
      </c>
      <c r="AX165" s="13" t="s">
        <v>80</v>
      </c>
      <c r="AY165" s="243" t="s">
        <v>177</v>
      </c>
    </row>
    <row r="166" spans="1:51" s="14" customFormat="1" ht="12">
      <c r="A166" s="14"/>
      <c r="B166" s="244"/>
      <c r="C166" s="245"/>
      <c r="D166" s="228" t="s">
        <v>191</v>
      </c>
      <c r="E166" s="246" t="s">
        <v>39</v>
      </c>
      <c r="F166" s="247" t="s">
        <v>288</v>
      </c>
      <c r="G166" s="245"/>
      <c r="H166" s="248">
        <v>49.85</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191</v>
      </c>
      <c r="AU166" s="254" t="s">
        <v>89</v>
      </c>
      <c r="AV166" s="14" t="s">
        <v>89</v>
      </c>
      <c r="AW166" s="14" t="s">
        <v>41</v>
      </c>
      <c r="AX166" s="14" t="s">
        <v>80</v>
      </c>
      <c r="AY166" s="254" t="s">
        <v>177</v>
      </c>
    </row>
    <row r="167" spans="1:51" s="15" customFormat="1" ht="12">
      <c r="A167" s="15"/>
      <c r="B167" s="255"/>
      <c r="C167" s="256"/>
      <c r="D167" s="228" t="s">
        <v>191</v>
      </c>
      <c r="E167" s="257" t="s">
        <v>39</v>
      </c>
      <c r="F167" s="258" t="s">
        <v>194</v>
      </c>
      <c r="G167" s="256"/>
      <c r="H167" s="259">
        <v>49.85</v>
      </c>
      <c r="I167" s="260"/>
      <c r="J167" s="256"/>
      <c r="K167" s="256"/>
      <c r="L167" s="261"/>
      <c r="M167" s="262"/>
      <c r="N167" s="263"/>
      <c r="O167" s="263"/>
      <c r="P167" s="263"/>
      <c r="Q167" s="263"/>
      <c r="R167" s="263"/>
      <c r="S167" s="263"/>
      <c r="T167" s="264"/>
      <c r="U167" s="15"/>
      <c r="V167" s="15"/>
      <c r="W167" s="15"/>
      <c r="X167" s="15"/>
      <c r="Y167" s="15"/>
      <c r="Z167" s="15"/>
      <c r="AA167" s="15"/>
      <c r="AB167" s="15"/>
      <c r="AC167" s="15"/>
      <c r="AD167" s="15"/>
      <c r="AE167" s="15"/>
      <c r="AT167" s="265" t="s">
        <v>191</v>
      </c>
      <c r="AU167" s="265" t="s">
        <v>89</v>
      </c>
      <c r="AV167" s="15" t="s">
        <v>185</v>
      </c>
      <c r="AW167" s="15" t="s">
        <v>41</v>
      </c>
      <c r="AX167" s="15" t="s">
        <v>87</v>
      </c>
      <c r="AY167" s="265" t="s">
        <v>177</v>
      </c>
    </row>
    <row r="168" spans="1:65" s="2" customFormat="1" ht="21.75" customHeight="1">
      <c r="A168" s="40"/>
      <c r="B168" s="41"/>
      <c r="C168" s="215" t="s">
        <v>289</v>
      </c>
      <c r="D168" s="215" t="s">
        <v>180</v>
      </c>
      <c r="E168" s="216" t="s">
        <v>290</v>
      </c>
      <c r="F168" s="217" t="s">
        <v>291</v>
      </c>
      <c r="G168" s="218" t="s">
        <v>270</v>
      </c>
      <c r="H168" s="219">
        <v>1</v>
      </c>
      <c r="I168" s="220"/>
      <c r="J168" s="221">
        <f>ROUND(I168*H168,2)</f>
        <v>0</v>
      </c>
      <c r="K168" s="217" t="s">
        <v>184</v>
      </c>
      <c r="L168" s="46"/>
      <c r="M168" s="222" t="s">
        <v>39</v>
      </c>
      <c r="N168" s="223" t="s">
        <v>53</v>
      </c>
      <c r="O168" s="87"/>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185</v>
      </c>
      <c r="AT168" s="226" t="s">
        <v>180</v>
      </c>
      <c r="AU168" s="226" t="s">
        <v>89</v>
      </c>
      <c r="AY168" s="18" t="s">
        <v>177</v>
      </c>
      <c r="BE168" s="227">
        <f>IF(N168="základní",J168,0)</f>
        <v>0</v>
      </c>
      <c r="BF168" s="227">
        <f>IF(N168="snížená",J168,0)</f>
        <v>0</v>
      </c>
      <c r="BG168" s="227">
        <f>IF(N168="zákl. přenesená",J168,0)</f>
        <v>0</v>
      </c>
      <c r="BH168" s="227">
        <f>IF(N168="sníž. přenesená",J168,0)</f>
        <v>0</v>
      </c>
      <c r="BI168" s="227">
        <f>IF(N168="nulová",J168,0)</f>
        <v>0</v>
      </c>
      <c r="BJ168" s="18" t="s">
        <v>185</v>
      </c>
      <c r="BK168" s="227">
        <f>ROUND(I168*H168,2)</f>
        <v>0</v>
      </c>
      <c r="BL168" s="18" t="s">
        <v>185</v>
      </c>
      <c r="BM168" s="226" t="s">
        <v>292</v>
      </c>
    </row>
    <row r="169" spans="1:47" s="2" customFormat="1" ht="12">
      <c r="A169" s="40"/>
      <c r="B169" s="41"/>
      <c r="C169" s="42"/>
      <c r="D169" s="228" t="s">
        <v>187</v>
      </c>
      <c r="E169" s="42"/>
      <c r="F169" s="229" t="s">
        <v>293</v>
      </c>
      <c r="G169" s="42"/>
      <c r="H169" s="42"/>
      <c r="I169" s="230"/>
      <c r="J169" s="42"/>
      <c r="K169" s="42"/>
      <c r="L169" s="46"/>
      <c r="M169" s="231"/>
      <c r="N169" s="232"/>
      <c r="O169" s="87"/>
      <c r="P169" s="87"/>
      <c r="Q169" s="87"/>
      <c r="R169" s="87"/>
      <c r="S169" s="87"/>
      <c r="T169" s="88"/>
      <c r="U169" s="40"/>
      <c r="V169" s="40"/>
      <c r="W169" s="40"/>
      <c r="X169" s="40"/>
      <c r="Y169" s="40"/>
      <c r="Z169" s="40"/>
      <c r="AA169" s="40"/>
      <c r="AB169" s="40"/>
      <c r="AC169" s="40"/>
      <c r="AD169" s="40"/>
      <c r="AE169" s="40"/>
      <c r="AT169" s="18" t="s">
        <v>187</v>
      </c>
      <c r="AU169" s="18" t="s">
        <v>89</v>
      </c>
    </row>
    <row r="170" spans="1:47" s="2" customFormat="1" ht="12">
      <c r="A170" s="40"/>
      <c r="B170" s="41"/>
      <c r="C170" s="42"/>
      <c r="D170" s="228" t="s">
        <v>189</v>
      </c>
      <c r="E170" s="42"/>
      <c r="F170" s="233" t="s">
        <v>294</v>
      </c>
      <c r="G170" s="42"/>
      <c r="H170" s="42"/>
      <c r="I170" s="230"/>
      <c r="J170" s="42"/>
      <c r="K170" s="42"/>
      <c r="L170" s="46"/>
      <c r="M170" s="231"/>
      <c r="N170" s="232"/>
      <c r="O170" s="87"/>
      <c r="P170" s="87"/>
      <c r="Q170" s="87"/>
      <c r="R170" s="87"/>
      <c r="S170" s="87"/>
      <c r="T170" s="88"/>
      <c r="U170" s="40"/>
      <c r="V170" s="40"/>
      <c r="W170" s="40"/>
      <c r="X170" s="40"/>
      <c r="Y170" s="40"/>
      <c r="Z170" s="40"/>
      <c r="AA170" s="40"/>
      <c r="AB170" s="40"/>
      <c r="AC170" s="40"/>
      <c r="AD170" s="40"/>
      <c r="AE170" s="40"/>
      <c r="AT170" s="18" t="s">
        <v>189</v>
      </c>
      <c r="AU170" s="18" t="s">
        <v>89</v>
      </c>
    </row>
    <row r="171" spans="1:65" s="2" customFormat="1" ht="21.75" customHeight="1">
      <c r="A171" s="40"/>
      <c r="B171" s="41"/>
      <c r="C171" s="215" t="s">
        <v>295</v>
      </c>
      <c r="D171" s="215" t="s">
        <v>180</v>
      </c>
      <c r="E171" s="216" t="s">
        <v>296</v>
      </c>
      <c r="F171" s="217" t="s">
        <v>297</v>
      </c>
      <c r="G171" s="218" t="s">
        <v>270</v>
      </c>
      <c r="H171" s="219">
        <v>1</v>
      </c>
      <c r="I171" s="220"/>
      <c r="J171" s="221">
        <f>ROUND(I171*H171,2)</f>
        <v>0</v>
      </c>
      <c r="K171" s="217" t="s">
        <v>184</v>
      </c>
      <c r="L171" s="46"/>
      <c r="M171" s="222" t="s">
        <v>39</v>
      </c>
      <c r="N171" s="223" t="s">
        <v>53</v>
      </c>
      <c r="O171" s="87"/>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185</v>
      </c>
      <c r="AT171" s="226" t="s">
        <v>180</v>
      </c>
      <c r="AU171" s="226" t="s">
        <v>89</v>
      </c>
      <c r="AY171" s="18" t="s">
        <v>177</v>
      </c>
      <c r="BE171" s="227">
        <f>IF(N171="základní",J171,0)</f>
        <v>0</v>
      </c>
      <c r="BF171" s="227">
        <f>IF(N171="snížená",J171,0)</f>
        <v>0</v>
      </c>
      <c r="BG171" s="227">
        <f>IF(N171="zákl. přenesená",J171,0)</f>
        <v>0</v>
      </c>
      <c r="BH171" s="227">
        <f>IF(N171="sníž. přenesená",J171,0)</f>
        <v>0</v>
      </c>
      <c r="BI171" s="227">
        <f>IF(N171="nulová",J171,0)</f>
        <v>0</v>
      </c>
      <c r="BJ171" s="18" t="s">
        <v>185</v>
      </c>
      <c r="BK171" s="227">
        <f>ROUND(I171*H171,2)</f>
        <v>0</v>
      </c>
      <c r="BL171" s="18" t="s">
        <v>185</v>
      </c>
      <c r="BM171" s="226" t="s">
        <v>298</v>
      </c>
    </row>
    <row r="172" spans="1:47" s="2" customFormat="1" ht="12">
      <c r="A172" s="40"/>
      <c r="B172" s="41"/>
      <c r="C172" s="42"/>
      <c r="D172" s="228" t="s">
        <v>187</v>
      </c>
      <c r="E172" s="42"/>
      <c r="F172" s="229" t="s">
        <v>299</v>
      </c>
      <c r="G172" s="42"/>
      <c r="H172" s="42"/>
      <c r="I172" s="230"/>
      <c r="J172" s="42"/>
      <c r="K172" s="42"/>
      <c r="L172" s="46"/>
      <c r="M172" s="231"/>
      <c r="N172" s="232"/>
      <c r="O172" s="87"/>
      <c r="P172" s="87"/>
      <c r="Q172" s="87"/>
      <c r="R172" s="87"/>
      <c r="S172" s="87"/>
      <c r="T172" s="88"/>
      <c r="U172" s="40"/>
      <c r="V172" s="40"/>
      <c r="W172" s="40"/>
      <c r="X172" s="40"/>
      <c r="Y172" s="40"/>
      <c r="Z172" s="40"/>
      <c r="AA172" s="40"/>
      <c r="AB172" s="40"/>
      <c r="AC172" s="40"/>
      <c r="AD172" s="40"/>
      <c r="AE172" s="40"/>
      <c r="AT172" s="18" t="s">
        <v>187</v>
      </c>
      <c r="AU172" s="18" t="s">
        <v>89</v>
      </c>
    </row>
    <row r="173" spans="1:47" s="2" customFormat="1" ht="12">
      <c r="A173" s="40"/>
      <c r="B173" s="41"/>
      <c r="C173" s="42"/>
      <c r="D173" s="228" t="s">
        <v>189</v>
      </c>
      <c r="E173" s="42"/>
      <c r="F173" s="233" t="s">
        <v>300</v>
      </c>
      <c r="G173" s="42"/>
      <c r="H173" s="42"/>
      <c r="I173" s="230"/>
      <c r="J173" s="42"/>
      <c r="K173" s="42"/>
      <c r="L173" s="46"/>
      <c r="M173" s="231"/>
      <c r="N173" s="232"/>
      <c r="O173" s="87"/>
      <c r="P173" s="87"/>
      <c r="Q173" s="87"/>
      <c r="R173" s="87"/>
      <c r="S173" s="87"/>
      <c r="T173" s="88"/>
      <c r="U173" s="40"/>
      <c r="V173" s="40"/>
      <c r="W173" s="40"/>
      <c r="X173" s="40"/>
      <c r="Y173" s="40"/>
      <c r="Z173" s="40"/>
      <c r="AA173" s="40"/>
      <c r="AB173" s="40"/>
      <c r="AC173" s="40"/>
      <c r="AD173" s="40"/>
      <c r="AE173" s="40"/>
      <c r="AT173" s="18" t="s">
        <v>189</v>
      </c>
      <c r="AU173" s="18" t="s">
        <v>89</v>
      </c>
    </row>
    <row r="174" spans="1:65" s="2" customFormat="1" ht="24.15" customHeight="1">
      <c r="A174" s="40"/>
      <c r="B174" s="41"/>
      <c r="C174" s="215" t="s">
        <v>301</v>
      </c>
      <c r="D174" s="215" t="s">
        <v>180</v>
      </c>
      <c r="E174" s="216" t="s">
        <v>302</v>
      </c>
      <c r="F174" s="217" t="s">
        <v>303</v>
      </c>
      <c r="G174" s="218" t="s">
        <v>304</v>
      </c>
      <c r="H174" s="219">
        <v>18.704</v>
      </c>
      <c r="I174" s="220"/>
      <c r="J174" s="221">
        <f>ROUND(I174*H174,2)</f>
        <v>0</v>
      </c>
      <c r="K174" s="217" t="s">
        <v>184</v>
      </c>
      <c r="L174" s="46"/>
      <c r="M174" s="222" t="s">
        <v>39</v>
      </c>
      <c r="N174" s="223" t="s">
        <v>53</v>
      </c>
      <c r="O174" s="87"/>
      <c r="P174" s="224">
        <f>O174*H174</f>
        <v>0</v>
      </c>
      <c r="Q174" s="224">
        <v>0</v>
      </c>
      <c r="R174" s="224">
        <f>Q174*H174</f>
        <v>0</v>
      </c>
      <c r="S174" s="224">
        <v>0</v>
      </c>
      <c r="T174" s="225">
        <f>S174*H174</f>
        <v>0</v>
      </c>
      <c r="U174" s="40"/>
      <c r="V174" s="40"/>
      <c r="W174" s="40"/>
      <c r="X174" s="40"/>
      <c r="Y174" s="40"/>
      <c r="Z174" s="40"/>
      <c r="AA174" s="40"/>
      <c r="AB174" s="40"/>
      <c r="AC174" s="40"/>
      <c r="AD174" s="40"/>
      <c r="AE174" s="40"/>
      <c r="AR174" s="226" t="s">
        <v>185</v>
      </c>
      <c r="AT174" s="226" t="s">
        <v>180</v>
      </c>
      <c r="AU174" s="226" t="s">
        <v>89</v>
      </c>
      <c r="AY174" s="18" t="s">
        <v>177</v>
      </c>
      <c r="BE174" s="227">
        <f>IF(N174="základní",J174,0)</f>
        <v>0</v>
      </c>
      <c r="BF174" s="227">
        <f>IF(N174="snížená",J174,0)</f>
        <v>0</v>
      </c>
      <c r="BG174" s="227">
        <f>IF(N174="zákl. přenesená",J174,0)</f>
        <v>0</v>
      </c>
      <c r="BH174" s="227">
        <f>IF(N174="sníž. přenesená",J174,0)</f>
        <v>0</v>
      </c>
      <c r="BI174" s="227">
        <f>IF(N174="nulová",J174,0)</f>
        <v>0</v>
      </c>
      <c r="BJ174" s="18" t="s">
        <v>185</v>
      </c>
      <c r="BK174" s="227">
        <f>ROUND(I174*H174,2)</f>
        <v>0</v>
      </c>
      <c r="BL174" s="18" t="s">
        <v>185</v>
      </c>
      <c r="BM174" s="226" t="s">
        <v>305</v>
      </c>
    </row>
    <row r="175" spans="1:47" s="2" customFormat="1" ht="12">
      <c r="A175" s="40"/>
      <c r="B175" s="41"/>
      <c r="C175" s="42"/>
      <c r="D175" s="228" t="s">
        <v>187</v>
      </c>
      <c r="E175" s="42"/>
      <c r="F175" s="229" t="s">
        <v>306</v>
      </c>
      <c r="G175" s="42"/>
      <c r="H175" s="42"/>
      <c r="I175" s="230"/>
      <c r="J175" s="42"/>
      <c r="K175" s="42"/>
      <c r="L175" s="46"/>
      <c r="M175" s="231"/>
      <c r="N175" s="232"/>
      <c r="O175" s="87"/>
      <c r="P175" s="87"/>
      <c r="Q175" s="87"/>
      <c r="R175" s="87"/>
      <c r="S175" s="87"/>
      <c r="T175" s="88"/>
      <c r="U175" s="40"/>
      <c r="V175" s="40"/>
      <c r="W175" s="40"/>
      <c r="X175" s="40"/>
      <c r="Y175" s="40"/>
      <c r="Z175" s="40"/>
      <c r="AA175" s="40"/>
      <c r="AB175" s="40"/>
      <c r="AC175" s="40"/>
      <c r="AD175" s="40"/>
      <c r="AE175" s="40"/>
      <c r="AT175" s="18" t="s">
        <v>187</v>
      </c>
      <c r="AU175" s="18" t="s">
        <v>89</v>
      </c>
    </row>
    <row r="176" spans="1:47" s="2" customFormat="1" ht="12">
      <c r="A176" s="40"/>
      <c r="B176" s="41"/>
      <c r="C176" s="42"/>
      <c r="D176" s="228" t="s">
        <v>189</v>
      </c>
      <c r="E176" s="42"/>
      <c r="F176" s="233" t="s">
        <v>307</v>
      </c>
      <c r="G176" s="42"/>
      <c r="H176" s="42"/>
      <c r="I176" s="230"/>
      <c r="J176" s="42"/>
      <c r="K176" s="42"/>
      <c r="L176" s="46"/>
      <c r="M176" s="231"/>
      <c r="N176" s="232"/>
      <c r="O176" s="87"/>
      <c r="P176" s="87"/>
      <c r="Q176" s="87"/>
      <c r="R176" s="87"/>
      <c r="S176" s="87"/>
      <c r="T176" s="88"/>
      <c r="U176" s="40"/>
      <c r="V176" s="40"/>
      <c r="W176" s="40"/>
      <c r="X176" s="40"/>
      <c r="Y176" s="40"/>
      <c r="Z176" s="40"/>
      <c r="AA176" s="40"/>
      <c r="AB176" s="40"/>
      <c r="AC176" s="40"/>
      <c r="AD176" s="40"/>
      <c r="AE176" s="40"/>
      <c r="AT176" s="18" t="s">
        <v>189</v>
      </c>
      <c r="AU176" s="18" t="s">
        <v>89</v>
      </c>
    </row>
    <row r="177" spans="1:51" s="13" customFormat="1" ht="12">
      <c r="A177" s="13"/>
      <c r="B177" s="234"/>
      <c r="C177" s="235"/>
      <c r="D177" s="228" t="s">
        <v>191</v>
      </c>
      <c r="E177" s="236" t="s">
        <v>39</v>
      </c>
      <c r="F177" s="237" t="s">
        <v>207</v>
      </c>
      <c r="G177" s="235"/>
      <c r="H177" s="236" t="s">
        <v>39</v>
      </c>
      <c r="I177" s="238"/>
      <c r="J177" s="235"/>
      <c r="K177" s="235"/>
      <c r="L177" s="239"/>
      <c r="M177" s="240"/>
      <c r="N177" s="241"/>
      <c r="O177" s="241"/>
      <c r="P177" s="241"/>
      <c r="Q177" s="241"/>
      <c r="R177" s="241"/>
      <c r="S177" s="241"/>
      <c r="T177" s="242"/>
      <c r="U177" s="13"/>
      <c r="V177" s="13"/>
      <c r="W177" s="13"/>
      <c r="X177" s="13"/>
      <c r="Y177" s="13"/>
      <c r="Z177" s="13"/>
      <c r="AA177" s="13"/>
      <c r="AB177" s="13"/>
      <c r="AC177" s="13"/>
      <c r="AD177" s="13"/>
      <c r="AE177" s="13"/>
      <c r="AT177" s="243" t="s">
        <v>191</v>
      </c>
      <c r="AU177" s="243" t="s">
        <v>89</v>
      </c>
      <c r="AV177" s="13" t="s">
        <v>87</v>
      </c>
      <c r="AW177" s="13" t="s">
        <v>41</v>
      </c>
      <c r="AX177" s="13" t="s">
        <v>80</v>
      </c>
      <c r="AY177" s="243" t="s">
        <v>177</v>
      </c>
    </row>
    <row r="178" spans="1:51" s="14" customFormat="1" ht="12">
      <c r="A178" s="14"/>
      <c r="B178" s="244"/>
      <c r="C178" s="245"/>
      <c r="D178" s="228" t="s">
        <v>191</v>
      </c>
      <c r="E178" s="246" t="s">
        <v>39</v>
      </c>
      <c r="F178" s="247" t="s">
        <v>308</v>
      </c>
      <c r="G178" s="245"/>
      <c r="H178" s="248">
        <v>18.704</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191</v>
      </c>
      <c r="AU178" s="254" t="s">
        <v>89</v>
      </c>
      <c r="AV178" s="14" t="s">
        <v>89</v>
      </c>
      <c r="AW178" s="14" t="s">
        <v>41</v>
      </c>
      <c r="AX178" s="14" t="s">
        <v>80</v>
      </c>
      <c r="AY178" s="254" t="s">
        <v>177</v>
      </c>
    </row>
    <row r="179" spans="1:51" s="15" customFormat="1" ht="12">
      <c r="A179" s="15"/>
      <c r="B179" s="255"/>
      <c r="C179" s="256"/>
      <c r="D179" s="228" t="s">
        <v>191</v>
      </c>
      <c r="E179" s="257" t="s">
        <v>39</v>
      </c>
      <c r="F179" s="258" t="s">
        <v>194</v>
      </c>
      <c r="G179" s="256"/>
      <c r="H179" s="259">
        <v>18.704</v>
      </c>
      <c r="I179" s="260"/>
      <c r="J179" s="256"/>
      <c r="K179" s="256"/>
      <c r="L179" s="261"/>
      <c r="M179" s="262"/>
      <c r="N179" s="263"/>
      <c r="O179" s="263"/>
      <c r="P179" s="263"/>
      <c r="Q179" s="263"/>
      <c r="R179" s="263"/>
      <c r="S179" s="263"/>
      <c r="T179" s="264"/>
      <c r="U179" s="15"/>
      <c r="V179" s="15"/>
      <c r="W179" s="15"/>
      <c r="X179" s="15"/>
      <c r="Y179" s="15"/>
      <c r="Z179" s="15"/>
      <c r="AA179" s="15"/>
      <c r="AB179" s="15"/>
      <c r="AC179" s="15"/>
      <c r="AD179" s="15"/>
      <c r="AE179" s="15"/>
      <c r="AT179" s="265" t="s">
        <v>191</v>
      </c>
      <c r="AU179" s="265" t="s">
        <v>89</v>
      </c>
      <c r="AV179" s="15" t="s">
        <v>185</v>
      </c>
      <c r="AW179" s="15" t="s">
        <v>41</v>
      </c>
      <c r="AX179" s="15" t="s">
        <v>87</v>
      </c>
      <c r="AY179" s="265" t="s">
        <v>177</v>
      </c>
    </row>
    <row r="180" spans="1:65" s="2" customFormat="1" ht="21.75" customHeight="1">
      <c r="A180" s="40"/>
      <c r="B180" s="41"/>
      <c r="C180" s="215" t="s">
        <v>309</v>
      </c>
      <c r="D180" s="215" t="s">
        <v>180</v>
      </c>
      <c r="E180" s="216" t="s">
        <v>310</v>
      </c>
      <c r="F180" s="217" t="s">
        <v>311</v>
      </c>
      <c r="G180" s="218" t="s">
        <v>304</v>
      </c>
      <c r="H180" s="219">
        <v>23.698</v>
      </c>
      <c r="I180" s="220"/>
      <c r="J180" s="221">
        <f>ROUND(I180*H180,2)</f>
        <v>0</v>
      </c>
      <c r="K180" s="217" t="s">
        <v>184</v>
      </c>
      <c r="L180" s="46"/>
      <c r="M180" s="222" t="s">
        <v>39</v>
      </c>
      <c r="N180" s="223" t="s">
        <v>53</v>
      </c>
      <c r="O180" s="87"/>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185</v>
      </c>
      <c r="AT180" s="226" t="s">
        <v>180</v>
      </c>
      <c r="AU180" s="226" t="s">
        <v>89</v>
      </c>
      <c r="AY180" s="18" t="s">
        <v>177</v>
      </c>
      <c r="BE180" s="227">
        <f>IF(N180="základní",J180,0)</f>
        <v>0</v>
      </c>
      <c r="BF180" s="227">
        <f>IF(N180="snížená",J180,0)</f>
        <v>0</v>
      </c>
      <c r="BG180" s="227">
        <f>IF(N180="zákl. přenesená",J180,0)</f>
        <v>0</v>
      </c>
      <c r="BH180" s="227">
        <f>IF(N180="sníž. přenesená",J180,0)</f>
        <v>0</v>
      </c>
      <c r="BI180" s="227">
        <f>IF(N180="nulová",J180,0)</f>
        <v>0</v>
      </c>
      <c r="BJ180" s="18" t="s">
        <v>185</v>
      </c>
      <c r="BK180" s="227">
        <f>ROUND(I180*H180,2)</f>
        <v>0</v>
      </c>
      <c r="BL180" s="18" t="s">
        <v>185</v>
      </c>
      <c r="BM180" s="226" t="s">
        <v>312</v>
      </c>
    </row>
    <row r="181" spans="1:47" s="2" customFormat="1" ht="12">
      <c r="A181" s="40"/>
      <c r="B181" s="41"/>
      <c r="C181" s="42"/>
      <c r="D181" s="228" t="s">
        <v>187</v>
      </c>
      <c r="E181" s="42"/>
      <c r="F181" s="229" t="s">
        <v>313</v>
      </c>
      <c r="G181" s="42"/>
      <c r="H181" s="42"/>
      <c r="I181" s="230"/>
      <c r="J181" s="42"/>
      <c r="K181" s="42"/>
      <c r="L181" s="46"/>
      <c r="M181" s="231"/>
      <c r="N181" s="232"/>
      <c r="O181" s="87"/>
      <c r="P181" s="87"/>
      <c r="Q181" s="87"/>
      <c r="R181" s="87"/>
      <c r="S181" s="87"/>
      <c r="T181" s="88"/>
      <c r="U181" s="40"/>
      <c r="V181" s="40"/>
      <c r="W181" s="40"/>
      <c r="X181" s="40"/>
      <c r="Y181" s="40"/>
      <c r="Z181" s="40"/>
      <c r="AA181" s="40"/>
      <c r="AB181" s="40"/>
      <c r="AC181" s="40"/>
      <c r="AD181" s="40"/>
      <c r="AE181" s="40"/>
      <c r="AT181" s="18" t="s">
        <v>187</v>
      </c>
      <c r="AU181" s="18" t="s">
        <v>89</v>
      </c>
    </row>
    <row r="182" spans="1:47" s="2" customFormat="1" ht="12">
      <c r="A182" s="40"/>
      <c r="B182" s="41"/>
      <c r="C182" s="42"/>
      <c r="D182" s="228" t="s">
        <v>189</v>
      </c>
      <c r="E182" s="42"/>
      <c r="F182" s="233" t="s">
        <v>314</v>
      </c>
      <c r="G182" s="42"/>
      <c r="H182" s="42"/>
      <c r="I182" s="230"/>
      <c r="J182" s="42"/>
      <c r="K182" s="42"/>
      <c r="L182" s="46"/>
      <c r="M182" s="231"/>
      <c r="N182" s="232"/>
      <c r="O182" s="87"/>
      <c r="P182" s="87"/>
      <c r="Q182" s="87"/>
      <c r="R182" s="87"/>
      <c r="S182" s="87"/>
      <c r="T182" s="88"/>
      <c r="U182" s="40"/>
      <c r="V182" s="40"/>
      <c r="W182" s="40"/>
      <c r="X182" s="40"/>
      <c r="Y182" s="40"/>
      <c r="Z182" s="40"/>
      <c r="AA182" s="40"/>
      <c r="AB182" s="40"/>
      <c r="AC182" s="40"/>
      <c r="AD182" s="40"/>
      <c r="AE182" s="40"/>
      <c r="AT182" s="18" t="s">
        <v>189</v>
      </c>
      <c r="AU182" s="18" t="s">
        <v>89</v>
      </c>
    </row>
    <row r="183" spans="1:51" s="13" customFormat="1" ht="12">
      <c r="A183" s="13"/>
      <c r="B183" s="234"/>
      <c r="C183" s="235"/>
      <c r="D183" s="228" t="s">
        <v>191</v>
      </c>
      <c r="E183" s="236" t="s">
        <v>39</v>
      </c>
      <c r="F183" s="237" t="s">
        <v>315</v>
      </c>
      <c r="G183" s="235"/>
      <c r="H183" s="236" t="s">
        <v>39</v>
      </c>
      <c r="I183" s="238"/>
      <c r="J183" s="235"/>
      <c r="K183" s="235"/>
      <c r="L183" s="239"/>
      <c r="M183" s="240"/>
      <c r="N183" s="241"/>
      <c r="O183" s="241"/>
      <c r="P183" s="241"/>
      <c r="Q183" s="241"/>
      <c r="R183" s="241"/>
      <c r="S183" s="241"/>
      <c r="T183" s="242"/>
      <c r="U183" s="13"/>
      <c r="V183" s="13"/>
      <c r="W183" s="13"/>
      <c r="X183" s="13"/>
      <c r="Y183" s="13"/>
      <c r="Z183" s="13"/>
      <c r="AA183" s="13"/>
      <c r="AB183" s="13"/>
      <c r="AC183" s="13"/>
      <c r="AD183" s="13"/>
      <c r="AE183" s="13"/>
      <c r="AT183" s="243" t="s">
        <v>191</v>
      </c>
      <c r="AU183" s="243" t="s">
        <v>89</v>
      </c>
      <c r="AV183" s="13" t="s">
        <v>87</v>
      </c>
      <c r="AW183" s="13" t="s">
        <v>41</v>
      </c>
      <c r="AX183" s="13" t="s">
        <v>80</v>
      </c>
      <c r="AY183" s="243" t="s">
        <v>177</v>
      </c>
    </row>
    <row r="184" spans="1:51" s="14" customFormat="1" ht="12">
      <c r="A184" s="14"/>
      <c r="B184" s="244"/>
      <c r="C184" s="245"/>
      <c r="D184" s="228" t="s">
        <v>191</v>
      </c>
      <c r="E184" s="246" t="s">
        <v>39</v>
      </c>
      <c r="F184" s="247" t="s">
        <v>316</v>
      </c>
      <c r="G184" s="245"/>
      <c r="H184" s="248">
        <v>18.898</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191</v>
      </c>
      <c r="AU184" s="254" t="s">
        <v>89</v>
      </c>
      <c r="AV184" s="14" t="s">
        <v>89</v>
      </c>
      <c r="AW184" s="14" t="s">
        <v>41</v>
      </c>
      <c r="AX184" s="14" t="s">
        <v>80</v>
      </c>
      <c r="AY184" s="254" t="s">
        <v>177</v>
      </c>
    </row>
    <row r="185" spans="1:51" s="13" customFormat="1" ht="12">
      <c r="A185" s="13"/>
      <c r="B185" s="234"/>
      <c r="C185" s="235"/>
      <c r="D185" s="228" t="s">
        <v>191</v>
      </c>
      <c r="E185" s="236" t="s">
        <v>39</v>
      </c>
      <c r="F185" s="237" t="s">
        <v>317</v>
      </c>
      <c r="G185" s="235"/>
      <c r="H185" s="236" t="s">
        <v>39</v>
      </c>
      <c r="I185" s="238"/>
      <c r="J185" s="235"/>
      <c r="K185" s="235"/>
      <c r="L185" s="239"/>
      <c r="M185" s="240"/>
      <c r="N185" s="241"/>
      <c r="O185" s="241"/>
      <c r="P185" s="241"/>
      <c r="Q185" s="241"/>
      <c r="R185" s="241"/>
      <c r="S185" s="241"/>
      <c r="T185" s="242"/>
      <c r="U185" s="13"/>
      <c r="V185" s="13"/>
      <c r="W185" s="13"/>
      <c r="X185" s="13"/>
      <c r="Y185" s="13"/>
      <c r="Z185" s="13"/>
      <c r="AA185" s="13"/>
      <c r="AB185" s="13"/>
      <c r="AC185" s="13"/>
      <c r="AD185" s="13"/>
      <c r="AE185" s="13"/>
      <c r="AT185" s="243" t="s">
        <v>191</v>
      </c>
      <c r="AU185" s="243" t="s">
        <v>89</v>
      </c>
      <c r="AV185" s="13" t="s">
        <v>87</v>
      </c>
      <c r="AW185" s="13" t="s">
        <v>41</v>
      </c>
      <c r="AX185" s="13" t="s">
        <v>80</v>
      </c>
      <c r="AY185" s="243" t="s">
        <v>177</v>
      </c>
    </row>
    <row r="186" spans="1:51" s="14" customFormat="1" ht="12">
      <c r="A186" s="14"/>
      <c r="B186" s="244"/>
      <c r="C186" s="245"/>
      <c r="D186" s="228" t="s">
        <v>191</v>
      </c>
      <c r="E186" s="246" t="s">
        <v>39</v>
      </c>
      <c r="F186" s="247" t="s">
        <v>318</v>
      </c>
      <c r="G186" s="245"/>
      <c r="H186" s="248">
        <v>4.8</v>
      </c>
      <c r="I186" s="249"/>
      <c r="J186" s="245"/>
      <c r="K186" s="245"/>
      <c r="L186" s="250"/>
      <c r="M186" s="251"/>
      <c r="N186" s="252"/>
      <c r="O186" s="252"/>
      <c r="P186" s="252"/>
      <c r="Q186" s="252"/>
      <c r="R186" s="252"/>
      <c r="S186" s="252"/>
      <c r="T186" s="253"/>
      <c r="U186" s="14"/>
      <c r="V186" s="14"/>
      <c r="W186" s="14"/>
      <c r="X186" s="14"/>
      <c r="Y186" s="14"/>
      <c r="Z186" s="14"/>
      <c r="AA186" s="14"/>
      <c r="AB186" s="14"/>
      <c r="AC186" s="14"/>
      <c r="AD186" s="14"/>
      <c r="AE186" s="14"/>
      <c r="AT186" s="254" t="s">
        <v>191</v>
      </c>
      <c r="AU186" s="254" t="s">
        <v>89</v>
      </c>
      <c r="AV186" s="14" t="s">
        <v>89</v>
      </c>
      <c r="AW186" s="14" t="s">
        <v>41</v>
      </c>
      <c r="AX186" s="14" t="s">
        <v>80</v>
      </c>
      <c r="AY186" s="254" t="s">
        <v>177</v>
      </c>
    </row>
    <row r="187" spans="1:51" s="15" customFormat="1" ht="12">
      <c r="A187" s="15"/>
      <c r="B187" s="255"/>
      <c r="C187" s="256"/>
      <c r="D187" s="228" t="s">
        <v>191</v>
      </c>
      <c r="E187" s="257" t="s">
        <v>39</v>
      </c>
      <c r="F187" s="258" t="s">
        <v>194</v>
      </c>
      <c r="G187" s="256"/>
      <c r="H187" s="259">
        <v>23.698</v>
      </c>
      <c r="I187" s="260"/>
      <c r="J187" s="256"/>
      <c r="K187" s="256"/>
      <c r="L187" s="261"/>
      <c r="M187" s="262"/>
      <c r="N187" s="263"/>
      <c r="O187" s="263"/>
      <c r="P187" s="263"/>
      <c r="Q187" s="263"/>
      <c r="R187" s="263"/>
      <c r="S187" s="263"/>
      <c r="T187" s="264"/>
      <c r="U187" s="15"/>
      <c r="V187" s="15"/>
      <c r="W187" s="15"/>
      <c r="X187" s="15"/>
      <c r="Y187" s="15"/>
      <c r="Z187" s="15"/>
      <c r="AA187" s="15"/>
      <c r="AB187" s="15"/>
      <c r="AC187" s="15"/>
      <c r="AD187" s="15"/>
      <c r="AE187" s="15"/>
      <c r="AT187" s="265" t="s">
        <v>191</v>
      </c>
      <c r="AU187" s="265" t="s">
        <v>89</v>
      </c>
      <c r="AV187" s="15" t="s">
        <v>185</v>
      </c>
      <c r="AW187" s="15" t="s">
        <v>41</v>
      </c>
      <c r="AX187" s="15" t="s">
        <v>87</v>
      </c>
      <c r="AY187" s="265" t="s">
        <v>177</v>
      </c>
    </row>
    <row r="188" spans="1:65" s="2" customFormat="1" ht="21.75" customHeight="1">
      <c r="A188" s="40"/>
      <c r="B188" s="41"/>
      <c r="C188" s="266" t="s">
        <v>319</v>
      </c>
      <c r="D188" s="266" t="s">
        <v>320</v>
      </c>
      <c r="E188" s="267" t="s">
        <v>321</v>
      </c>
      <c r="F188" s="268" t="s">
        <v>322</v>
      </c>
      <c r="G188" s="269" t="s">
        <v>304</v>
      </c>
      <c r="H188" s="270">
        <v>105.4</v>
      </c>
      <c r="I188" s="271"/>
      <c r="J188" s="272">
        <f>ROUND(I188*H188,2)</f>
        <v>0</v>
      </c>
      <c r="K188" s="268" t="s">
        <v>184</v>
      </c>
      <c r="L188" s="273"/>
      <c r="M188" s="274" t="s">
        <v>39</v>
      </c>
      <c r="N188" s="275" t="s">
        <v>53</v>
      </c>
      <c r="O188" s="87"/>
      <c r="P188" s="224">
        <f>O188*H188</f>
        <v>0</v>
      </c>
      <c r="Q188" s="224">
        <v>1</v>
      </c>
      <c r="R188" s="224">
        <f>Q188*H188</f>
        <v>105.4</v>
      </c>
      <c r="S188" s="224">
        <v>0</v>
      </c>
      <c r="T188" s="225">
        <f>S188*H188</f>
        <v>0</v>
      </c>
      <c r="U188" s="40"/>
      <c r="V188" s="40"/>
      <c r="W188" s="40"/>
      <c r="X188" s="40"/>
      <c r="Y188" s="40"/>
      <c r="Z188" s="40"/>
      <c r="AA188" s="40"/>
      <c r="AB188" s="40"/>
      <c r="AC188" s="40"/>
      <c r="AD188" s="40"/>
      <c r="AE188" s="40"/>
      <c r="AR188" s="226" t="s">
        <v>323</v>
      </c>
      <c r="AT188" s="226" t="s">
        <v>320</v>
      </c>
      <c r="AU188" s="226" t="s">
        <v>89</v>
      </c>
      <c r="AY188" s="18" t="s">
        <v>177</v>
      </c>
      <c r="BE188" s="227">
        <f>IF(N188="základní",J188,0)</f>
        <v>0</v>
      </c>
      <c r="BF188" s="227">
        <f>IF(N188="snížená",J188,0)</f>
        <v>0</v>
      </c>
      <c r="BG188" s="227">
        <f>IF(N188="zákl. přenesená",J188,0)</f>
        <v>0</v>
      </c>
      <c r="BH188" s="227">
        <f>IF(N188="sníž. přenesená",J188,0)</f>
        <v>0</v>
      </c>
      <c r="BI188" s="227">
        <f>IF(N188="nulová",J188,0)</f>
        <v>0</v>
      </c>
      <c r="BJ188" s="18" t="s">
        <v>185</v>
      </c>
      <c r="BK188" s="227">
        <f>ROUND(I188*H188,2)</f>
        <v>0</v>
      </c>
      <c r="BL188" s="18" t="s">
        <v>323</v>
      </c>
      <c r="BM188" s="226" t="s">
        <v>324</v>
      </c>
    </row>
    <row r="189" spans="1:47" s="2" customFormat="1" ht="12">
      <c r="A189" s="40"/>
      <c r="B189" s="41"/>
      <c r="C189" s="42"/>
      <c r="D189" s="228" t="s">
        <v>187</v>
      </c>
      <c r="E189" s="42"/>
      <c r="F189" s="229" t="s">
        <v>322</v>
      </c>
      <c r="G189" s="42"/>
      <c r="H189" s="42"/>
      <c r="I189" s="230"/>
      <c r="J189" s="42"/>
      <c r="K189" s="42"/>
      <c r="L189" s="46"/>
      <c r="M189" s="231"/>
      <c r="N189" s="232"/>
      <c r="O189" s="87"/>
      <c r="P189" s="87"/>
      <c r="Q189" s="87"/>
      <c r="R189" s="87"/>
      <c r="S189" s="87"/>
      <c r="T189" s="88"/>
      <c r="U189" s="40"/>
      <c r="V189" s="40"/>
      <c r="W189" s="40"/>
      <c r="X189" s="40"/>
      <c r="Y189" s="40"/>
      <c r="Z189" s="40"/>
      <c r="AA189" s="40"/>
      <c r="AB189" s="40"/>
      <c r="AC189" s="40"/>
      <c r="AD189" s="40"/>
      <c r="AE189" s="40"/>
      <c r="AT189" s="18" t="s">
        <v>187</v>
      </c>
      <c r="AU189" s="18" t="s">
        <v>89</v>
      </c>
    </row>
    <row r="190" spans="1:51" s="13" customFormat="1" ht="12">
      <c r="A190" s="13"/>
      <c r="B190" s="234"/>
      <c r="C190" s="235"/>
      <c r="D190" s="228" t="s">
        <v>191</v>
      </c>
      <c r="E190" s="236" t="s">
        <v>39</v>
      </c>
      <c r="F190" s="237" t="s">
        <v>207</v>
      </c>
      <c r="G190" s="235"/>
      <c r="H190" s="236" t="s">
        <v>39</v>
      </c>
      <c r="I190" s="238"/>
      <c r="J190" s="235"/>
      <c r="K190" s="235"/>
      <c r="L190" s="239"/>
      <c r="M190" s="240"/>
      <c r="N190" s="241"/>
      <c r="O190" s="241"/>
      <c r="P190" s="241"/>
      <c r="Q190" s="241"/>
      <c r="R190" s="241"/>
      <c r="S190" s="241"/>
      <c r="T190" s="242"/>
      <c r="U190" s="13"/>
      <c r="V190" s="13"/>
      <c r="W190" s="13"/>
      <c r="X190" s="13"/>
      <c r="Y190" s="13"/>
      <c r="Z190" s="13"/>
      <c r="AA190" s="13"/>
      <c r="AB190" s="13"/>
      <c r="AC190" s="13"/>
      <c r="AD190" s="13"/>
      <c r="AE190" s="13"/>
      <c r="AT190" s="243" t="s">
        <v>191</v>
      </c>
      <c r="AU190" s="243" t="s">
        <v>89</v>
      </c>
      <c r="AV190" s="13" t="s">
        <v>87</v>
      </c>
      <c r="AW190" s="13" t="s">
        <v>41</v>
      </c>
      <c r="AX190" s="13" t="s">
        <v>80</v>
      </c>
      <c r="AY190" s="243" t="s">
        <v>177</v>
      </c>
    </row>
    <row r="191" spans="1:51" s="14" customFormat="1" ht="12">
      <c r="A191" s="14"/>
      <c r="B191" s="244"/>
      <c r="C191" s="245"/>
      <c r="D191" s="228" t="s">
        <v>191</v>
      </c>
      <c r="E191" s="246" t="s">
        <v>39</v>
      </c>
      <c r="F191" s="247" t="s">
        <v>325</v>
      </c>
      <c r="G191" s="245"/>
      <c r="H191" s="248">
        <v>105.4</v>
      </c>
      <c r="I191" s="249"/>
      <c r="J191" s="245"/>
      <c r="K191" s="245"/>
      <c r="L191" s="250"/>
      <c r="M191" s="251"/>
      <c r="N191" s="252"/>
      <c r="O191" s="252"/>
      <c r="P191" s="252"/>
      <c r="Q191" s="252"/>
      <c r="R191" s="252"/>
      <c r="S191" s="252"/>
      <c r="T191" s="253"/>
      <c r="U191" s="14"/>
      <c r="V191" s="14"/>
      <c r="W191" s="14"/>
      <c r="X191" s="14"/>
      <c r="Y191" s="14"/>
      <c r="Z191" s="14"/>
      <c r="AA191" s="14"/>
      <c r="AB191" s="14"/>
      <c r="AC191" s="14"/>
      <c r="AD191" s="14"/>
      <c r="AE191" s="14"/>
      <c r="AT191" s="254" t="s">
        <v>191</v>
      </c>
      <c r="AU191" s="254" t="s">
        <v>89</v>
      </c>
      <c r="AV191" s="14" t="s">
        <v>89</v>
      </c>
      <c r="AW191" s="14" t="s">
        <v>41</v>
      </c>
      <c r="AX191" s="14" t="s">
        <v>80</v>
      </c>
      <c r="AY191" s="254" t="s">
        <v>177</v>
      </c>
    </row>
    <row r="192" spans="1:51" s="15" customFormat="1" ht="12">
      <c r="A192" s="15"/>
      <c r="B192" s="255"/>
      <c r="C192" s="256"/>
      <c r="D192" s="228" t="s">
        <v>191</v>
      </c>
      <c r="E192" s="257" t="s">
        <v>39</v>
      </c>
      <c r="F192" s="258" t="s">
        <v>194</v>
      </c>
      <c r="G192" s="256"/>
      <c r="H192" s="259">
        <v>105.4</v>
      </c>
      <c r="I192" s="260"/>
      <c r="J192" s="256"/>
      <c r="K192" s="256"/>
      <c r="L192" s="261"/>
      <c r="M192" s="262"/>
      <c r="N192" s="263"/>
      <c r="O192" s="263"/>
      <c r="P192" s="263"/>
      <c r="Q192" s="263"/>
      <c r="R192" s="263"/>
      <c r="S192" s="263"/>
      <c r="T192" s="264"/>
      <c r="U192" s="15"/>
      <c r="V192" s="15"/>
      <c r="W192" s="15"/>
      <c r="X192" s="15"/>
      <c r="Y192" s="15"/>
      <c r="Z192" s="15"/>
      <c r="AA192" s="15"/>
      <c r="AB192" s="15"/>
      <c r="AC192" s="15"/>
      <c r="AD192" s="15"/>
      <c r="AE192" s="15"/>
      <c r="AT192" s="265" t="s">
        <v>191</v>
      </c>
      <c r="AU192" s="265" t="s">
        <v>89</v>
      </c>
      <c r="AV192" s="15" t="s">
        <v>185</v>
      </c>
      <c r="AW192" s="15" t="s">
        <v>41</v>
      </c>
      <c r="AX192" s="15" t="s">
        <v>87</v>
      </c>
      <c r="AY192" s="265" t="s">
        <v>177</v>
      </c>
    </row>
    <row r="193" spans="1:65" s="2" customFormat="1" ht="21.75" customHeight="1">
      <c r="A193" s="40"/>
      <c r="B193" s="41"/>
      <c r="C193" s="266" t="s">
        <v>7</v>
      </c>
      <c r="D193" s="276" t="s">
        <v>320</v>
      </c>
      <c r="E193" s="267" t="s">
        <v>326</v>
      </c>
      <c r="F193" s="268" t="s">
        <v>327</v>
      </c>
      <c r="G193" s="269" t="s">
        <v>270</v>
      </c>
      <c r="H193" s="270">
        <v>1</v>
      </c>
      <c r="I193" s="271"/>
      <c r="J193" s="272">
        <f>ROUND(I193*H193,2)</f>
        <v>0</v>
      </c>
      <c r="K193" s="268" t="s">
        <v>184</v>
      </c>
      <c r="L193" s="273"/>
      <c r="M193" s="274" t="s">
        <v>39</v>
      </c>
      <c r="N193" s="275" t="s">
        <v>53</v>
      </c>
      <c r="O193" s="87"/>
      <c r="P193" s="224">
        <f>O193*H193</f>
        <v>0</v>
      </c>
      <c r="Q193" s="224">
        <v>0.08</v>
      </c>
      <c r="R193" s="224">
        <f>Q193*H193</f>
        <v>0.08</v>
      </c>
      <c r="S193" s="224">
        <v>0</v>
      </c>
      <c r="T193" s="225">
        <f>S193*H193</f>
        <v>0</v>
      </c>
      <c r="U193" s="40"/>
      <c r="V193" s="40"/>
      <c r="W193" s="40"/>
      <c r="X193" s="40"/>
      <c r="Y193" s="40"/>
      <c r="Z193" s="40"/>
      <c r="AA193" s="40"/>
      <c r="AB193" s="40"/>
      <c r="AC193" s="40"/>
      <c r="AD193" s="40"/>
      <c r="AE193" s="40"/>
      <c r="AR193" s="226" t="s">
        <v>323</v>
      </c>
      <c r="AT193" s="226" t="s">
        <v>320</v>
      </c>
      <c r="AU193" s="226" t="s">
        <v>89</v>
      </c>
      <c r="AY193" s="18" t="s">
        <v>177</v>
      </c>
      <c r="BE193" s="227">
        <f>IF(N193="základní",J193,0)</f>
        <v>0</v>
      </c>
      <c r="BF193" s="227">
        <f>IF(N193="snížená",J193,0)</f>
        <v>0</v>
      </c>
      <c r="BG193" s="227">
        <f>IF(N193="zákl. přenesená",J193,0)</f>
        <v>0</v>
      </c>
      <c r="BH193" s="227">
        <f>IF(N193="sníž. přenesená",J193,0)</f>
        <v>0</v>
      </c>
      <c r="BI193" s="227">
        <f>IF(N193="nulová",J193,0)</f>
        <v>0</v>
      </c>
      <c r="BJ193" s="18" t="s">
        <v>185</v>
      </c>
      <c r="BK193" s="227">
        <f>ROUND(I193*H193,2)</f>
        <v>0</v>
      </c>
      <c r="BL193" s="18" t="s">
        <v>323</v>
      </c>
      <c r="BM193" s="226" t="s">
        <v>328</v>
      </c>
    </row>
    <row r="194" spans="1:47" s="2" customFormat="1" ht="12">
      <c r="A194" s="40"/>
      <c r="B194" s="41"/>
      <c r="C194" s="42"/>
      <c r="D194" s="228" t="s">
        <v>187</v>
      </c>
      <c r="E194" s="42"/>
      <c r="F194" s="229" t="s">
        <v>327</v>
      </c>
      <c r="G194" s="42"/>
      <c r="H194" s="42"/>
      <c r="I194" s="230"/>
      <c r="J194" s="42"/>
      <c r="K194" s="42"/>
      <c r="L194" s="46"/>
      <c r="M194" s="231"/>
      <c r="N194" s="232"/>
      <c r="O194" s="87"/>
      <c r="P194" s="87"/>
      <c r="Q194" s="87"/>
      <c r="R194" s="87"/>
      <c r="S194" s="87"/>
      <c r="T194" s="88"/>
      <c r="U194" s="40"/>
      <c r="V194" s="40"/>
      <c r="W194" s="40"/>
      <c r="X194" s="40"/>
      <c r="Y194" s="40"/>
      <c r="Z194" s="40"/>
      <c r="AA194" s="40"/>
      <c r="AB194" s="40"/>
      <c r="AC194" s="40"/>
      <c r="AD194" s="40"/>
      <c r="AE194" s="40"/>
      <c r="AT194" s="18" t="s">
        <v>187</v>
      </c>
      <c r="AU194" s="18" t="s">
        <v>89</v>
      </c>
    </row>
    <row r="195" spans="1:47" s="2" customFormat="1" ht="12">
      <c r="A195" s="40"/>
      <c r="B195" s="41"/>
      <c r="C195" s="42"/>
      <c r="D195" s="228" t="s">
        <v>280</v>
      </c>
      <c r="E195" s="42"/>
      <c r="F195" s="233" t="s">
        <v>329</v>
      </c>
      <c r="G195" s="42"/>
      <c r="H195" s="42"/>
      <c r="I195" s="230"/>
      <c r="J195" s="42"/>
      <c r="K195" s="42"/>
      <c r="L195" s="46"/>
      <c r="M195" s="231"/>
      <c r="N195" s="232"/>
      <c r="O195" s="87"/>
      <c r="P195" s="87"/>
      <c r="Q195" s="87"/>
      <c r="R195" s="87"/>
      <c r="S195" s="87"/>
      <c r="T195" s="88"/>
      <c r="U195" s="40"/>
      <c r="V195" s="40"/>
      <c r="W195" s="40"/>
      <c r="X195" s="40"/>
      <c r="Y195" s="40"/>
      <c r="Z195" s="40"/>
      <c r="AA195" s="40"/>
      <c r="AB195" s="40"/>
      <c r="AC195" s="40"/>
      <c r="AD195" s="40"/>
      <c r="AE195" s="40"/>
      <c r="AT195" s="18" t="s">
        <v>280</v>
      </c>
      <c r="AU195" s="18" t="s">
        <v>89</v>
      </c>
    </row>
    <row r="196" spans="1:65" s="2" customFormat="1" ht="24.15" customHeight="1">
      <c r="A196" s="40"/>
      <c r="B196" s="41"/>
      <c r="C196" s="266" t="s">
        <v>330</v>
      </c>
      <c r="D196" s="276" t="s">
        <v>320</v>
      </c>
      <c r="E196" s="267" t="s">
        <v>331</v>
      </c>
      <c r="F196" s="268" t="s">
        <v>332</v>
      </c>
      <c r="G196" s="269" t="s">
        <v>270</v>
      </c>
      <c r="H196" s="270">
        <v>1</v>
      </c>
      <c r="I196" s="271"/>
      <c r="J196" s="272">
        <f>ROUND(I196*H196,2)</f>
        <v>0</v>
      </c>
      <c r="K196" s="268" t="s">
        <v>184</v>
      </c>
      <c r="L196" s="273"/>
      <c r="M196" s="274" t="s">
        <v>39</v>
      </c>
      <c r="N196" s="275" t="s">
        <v>53</v>
      </c>
      <c r="O196" s="87"/>
      <c r="P196" s="224">
        <f>O196*H196</f>
        <v>0</v>
      </c>
      <c r="Q196" s="224">
        <v>0.16638</v>
      </c>
      <c r="R196" s="224">
        <f>Q196*H196</f>
        <v>0.16638</v>
      </c>
      <c r="S196" s="224">
        <v>0</v>
      </c>
      <c r="T196" s="225">
        <f>S196*H196</f>
        <v>0</v>
      </c>
      <c r="U196" s="40"/>
      <c r="V196" s="40"/>
      <c r="W196" s="40"/>
      <c r="X196" s="40"/>
      <c r="Y196" s="40"/>
      <c r="Z196" s="40"/>
      <c r="AA196" s="40"/>
      <c r="AB196" s="40"/>
      <c r="AC196" s="40"/>
      <c r="AD196" s="40"/>
      <c r="AE196" s="40"/>
      <c r="AR196" s="226" t="s">
        <v>323</v>
      </c>
      <c r="AT196" s="226" t="s">
        <v>320</v>
      </c>
      <c r="AU196" s="226" t="s">
        <v>89</v>
      </c>
      <c r="AY196" s="18" t="s">
        <v>177</v>
      </c>
      <c r="BE196" s="227">
        <f>IF(N196="základní",J196,0)</f>
        <v>0</v>
      </c>
      <c r="BF196" s="227">
        <f>IF(N196="snížená",J196,0)</f>
        <v>0</v>
      </c>
      <c r="BG196" s="227">
        <f>IF(N196="zákl. přenesená",J196,0)</f>
        <v>0</v>
      </c>
      <c r="BH196" s="227">
        <f>IF(N196="sníž. přenesená",J196,0)</f>
        <v>0</v>
      </c>
      <c r="BI196" s="227">
        <f>IF(N196="nulová",J196,0)</f>
        <v>0</v>
      </c>
      <c r="BJ196" s="18" t="s">
        <v>185</v>
      </c>
      <c r="BK196" s="227">
        <f>ROUND(I196*H196,2)</f>
        <v>0</v>
      </c>
      <c r="BL196" s="18" t="s">
        <v>323</v>
      </c>
      <c r="BM196" s="226" t="s">
        <v>333</v>
      </c>
    </row>
    <row r="197" spans="1:47" s="2" customFormat="1" ht="12">
      <c r="A197" s="40"/>
      <c r="B197" s="41"/>
      <c r="C197" s="42"/>
      <c r="D197" s="228" t="s">
        <v>187</v>
      </c>
      <c r="E197" s="42"/>
      <c r="F197" s="229" t="s">
        <v>332</v>
      </c>
      <c r="G197" s="42"/>
      <c r="H197" s="42"/>
      <c r="I197" s="230"/>
      <c r="J197" s="42"/>
      <c r="K197" s="42"/>
      <c r="L197" s="46"/>
      <c r="M197" s="231"/>
      <c r="N197" s="232"/>
      <c r="O197" s="87"/>
      <c r="P197" s="87"/>
      <c r="Q197" s="87"/>
      <c r="R197" s="87"/>
      <c r="S197" s="87"/>
      <c r="T197" s="88"/>
      <c r="U197" s="40"/>
      <c r="V197" s="40"/>
      <c r="W197" s="40"/>
      <c r="X197" s="40"/>
      <c r="Y197" s="40"/>
      <c r="Z197" s="40"/>
      <c r="AA197" s="40"/>
      <c r="AB197" s="40"/>
      <c r="AC197" s="40"/>
      <c r="AD197" s="40"/>
      <c r="AE197" s="40"/>
      <c r="AT197" s="18" t="s">
        <v>187</v>
      </c>
      <c r="AU197" s="18" t="s">
        <v>89</v>
      </c>
    </row>
    <row r="198" spans="1:47" s="2" customFormat="1" ht="12">
      <c r="A198" s="40"/>
      <c r="B198" s="41"/>
      <c r="C198" s="42"/>
      <c r="D198" s="228" t="s">
        <v>280</v>
      </c>
      <c r="E198" s="42"/>
      <c r="F198" s="233" t="s">
        <v>334</v>
      </c>
      <c r="G198" s="42"/>
      <c r="H198" s="42"/>
      <c r="I198" s="230"/>
      <c r="J198" s="42"/>
      <c r="K198" s="42"/>
      <c r="L198" s="46"/>
      <c r="M198" s="231"/>
      <c r="N198" s="232"/>
      <c r="O198" s="87"/>
      <c r="P198" s="87"/>
      <c r="Q198" s="87"/>
      <c r="R198" s="87"/>
      <c r="S198" s="87"/>
      <c r="T198" s="88"/>
      <c r="U198" s="40"/>
      <c r="V198" s="40"/>
      <c r="W198" s="40"/>
      <c r="X198" s="40"/>
      <c r="Y198" s="40"/>
      <c r="Z198" s="40"/>
      <c r="AA198" s="40"/>
      <c r="AB198" s="40"/>
      <c r="AC198" s="40"/>
      <c r="AD198" s="40"/>
      <c r="AE198" s="40"/>
      <c r="AT198" s="18" t="s">
        <v>280</v>
      </c>
      <c r="AU198" s="18" t="s">
        <v>89</v>
      </c>
    </row>
    <row r="199" spans="1:65" s="2" customFormat="1" ht="16.5" customHeight="1">
      <c r="A199" s="40"/>
      <c r="B199" s="41"/>
      <c r="C199" s="266" t="s">
        <v>335</v>
      </c>
      <c r="D199" s="266" t="s">
        <v>320</v>
      </c>
      <c r="E199" s="267" t="s">
        <v>336</v>
      </c>
      <c r="F199" s="268" t="s">
        <v>337</v>
      </c>
      <c r="G199" s="269" t="s">
        <v>304</v>
      </c>
      <c r="H199" s="270">
        <v>5.44</v>
      </c>
      <c r="I199" s="271"/>
      <c r="J199" s="272">
        <f>ROUND(I199*H199,2)</f>
        <v>0</v>
      </c>
      <c r="K199" s="268" t="s">
        <v>184</v>
      </c>
      <c r="L199" s="273"/>
      <c r="M199" s="274" t="s">
        <v>39</v>
      </c>
      <c r="N199" s="275" t="s">
        <v>53</v>
      </c>
      <c r="O199" s="87"/>
      <c r="P199" s="224">
        <f>O199*H199</f>
        <v>0</v>
      </c>
      <c r="Q199" s="224">
        <v>1</v>
      </c>
      <c r="R199" s="224">
        <f>Q199*H199</f>
        <v>5.44</v>
      </c>
      <c r="S199" s="224">
        <v>0</v>
      </c>
      <c r="T199" s="225">
        <f>S199*H199</f>
        <v>0</v>
      </c>
      <c r="U199" s="40"/>
      <c r="V199" s="40"/>
      <c r="W199" s="40"/>
      <c r="X199" s="40"/>
      <c r="Y199" s="40"/>
      <c r="Z199" s="40"/>
      <c r="AA199" s="40"/>
      <c r="AB199" s="40"/>
      <c r="AC199" s="40"/>
      <c r="AD199" s="40"/>
      <c r="AE199" s="40"/>
      <c r="AR199" s="226" t="s">
        <v>323</v>
      </c>
      <c r="AT199" s="226" t="s">
        <v>320</v>
      </c>
      <c r="AU199" s="226" t="s">
        <v>89</v>
      </c>
      <c r="AY199" s="18" t="s">
        <v>177</v>
      </c>
      <c r="BE199" s="227">
        <f>IF(N199="základní",J199,0)</f>
        <v>0</v>
      </c>
      <c r="BF199" s="227">
        <f>IF(N199="snížená",J199,0)</f>
        <v>0</v>
      </c>
      <c r="BG199" s="227">
        <f>IF(N199="zákl. přenesená",J199,0)</f>
        <v>0</v>
      </c>
      <c r="BH199" s="227">
        <f>IF(N199="sníž. přenesená",J199,0)</f>
        <v>0</v>
      </c>
      <c r="BI199" s="227">
        <f>IF(N199="nulová",J199,0)</f>
        <v>0</v>
      </c>
      <c r="BJ199" s="18" t="s">
        <v>185</v>
      </c>
      <c r="BK199" s="227">
        <f>ROUND(I199*H199,2)</f>
        <v>0</v>
      </c>
      <c r="BL199" s="18" t="s">
        <v>323</v>
      </c>
      <c r="BM199" s="226" t="s">
        <v>338</v>
      </c>
    </row>
    <row r="200" spans="1:47" s="2" customFormat="1" ht="12">
      <c r="A200" s="40"/>
      <c r="B200" s="41"/>
      <c r="C200" s="42"/>
      <c r="D200" s="228" t="s">
        <v>187</v>
      </c>
      <c r="E200" s="42"/>
      <c r="F200" s="229" t="s">
        <v>337</v>
      </c>
      <c r="G200" s="42"/>
      <c r="H200" s="42"/>
      <c r="I200" s="230"/>
      <c r="J200" s="42"/>
      <c r="K200" s="42"/>
      <c r="L200" s="46"/>
      <c r="M200" s="231"/>
      <c r="N200" s="232"/>
      <c r="O200" s="87"/>
      <c r="P200" s="87"/>
      <c r="Q200" s="87"/>
      <c r="R200" s="87"/>
      <c r="S200" s="87"/>
      <c r="T200" s="88"/>
      <c r="U200" s="40"/>
      <c r="V200" s="40"/>
      <c r="W200" s="40"/>
      <c r="X200" s="40"/>
      <c r="Y200" s="40"/>
      <c r="Z200" s="40"/>
      <c r="AA200" s="40"/>
      <c r="AB200" s="40"/>
      <c r="AC200" s="40"/>
      <c r="AD200" s="40"/>
      <c r="AE200" s="40"/>
      <c r="AT200" s="18" t="s">
        <v>187</v>
      </c>
      <c r="AU200" s="18" t="s">
        <v>89</v>
      </c>
    </row>
    <row r="201" spans="1:47" s="2" customFormat="1" ht="12">
      <c r="A201" s="40"/>
      <c r="B201" s="41"/>
      <c r="C201" s="42"/>
      <c r="D201" s="228" t="s">
        <v>280</v>
      </c>
      <c r="E201" s="42"/>
      <c r="F201" s="233" t="s">
        <v>339</v>
      </c>
      <c r="G201" s="42"/>
      <c r="H201" s="42"/>
      <c r="I201" s="230"/>
      <c r="J201" s="42"/>
      <c r="K201" s="42"/>
      <c r="L201" s="46"/>
      <c r="M201" s="231"/>
      <c r="N201" s="232"/>
      <c r="O201" s="87"/>
      <c r="P201" s="87"/>
      <c r="Q201" s="87"/>
      <c r="R201" s="87"/>
      <c r="S201" s="87"/>
      <c r="T201" s="88"/>
      <c r="U201" s="40"/>
      <c r="V201" s="40"/>
      <c r="W201" s="40"/>
      <c r="X201" s="40"/>
      <c r="Y201" s="40"/>
      <c r="Z201" s="40"/>
      <c r="AA201" s="40"/>
      <c r="AB201" s="40"/>
      <c r="AC201" s="40"/>
      <c r="AD201" s="40"/>
      <c r="AE201" s="40"/>
      <c r="AT201" s="18" t="s">
        <v>280</v>
      </c>
      <c r="AU201" s="18" t="s">
        <v>89</v>
      </c>
    </row>
    <row r="202" spans="1:51" s="13" customFormat="1" ht="12">
      <c r="A202" s="13"/>
      <c r="B202" s="234"/>
      <c r="C202" s="235"/>
      <c r="D202" s="228" t="s">
        <v>191</v>
      </c>
      <c r="E202" s="236" t="s">
        <v>39</v>
      </c>
      <c r="F202" s="237" t="s">
        <v>192</v>
      </c>
      <c r="G202" s="235"/>
      <c r="H202" s="236" t="s">
        <v>39</v>
      </c>
      <c r="I202" s="238"/>
      <c r="J202" s="235"/>
      <c r="K202" s="235"/>
      <c r="L202" s="239"/>
      <c r="M202" s="240"/>
      <c r="N202" s="241"/>
      <c r="O202" s="241"/>
      <c r="P202" s="241"/>
      <c r="Q202" s="241"/>
      <c r="R202" s="241"/>
      <c r="S202" s="241"/>
      <c r="T202" s="242"/>
      <c r="U202" s="13"/>
      <c r="V202" s="13"/>
      <c r="W202" s="13"/>
      <c r="X202" s="13"/>
      <c r="Y202" s="13"/>
      <c r="Z202" s="13"/>
      <c r="AA202" s="13"/>
      <c r="AB202" s="13"/>
      <c r="AC202" s="13"/>
      <c r="AD202" s="13"/>
      <c r="AE202" s="13"/>
      <c r="AT202" s="243" t="s">
        <v>191</v>
      </c>
      <c r="AU202" s="243" t="s">
        <v>89</v>
      </c>
      <c r="AV202" s="13" t="s">
        <v>87</v>
      </c>
      <c r="AW202" s="13" t="s">
        <v>41</v>
      </c>
      <c r="AX202" s="13" t="s">
        <v>80</v>
      </c>
      <c r="AY202" s="243" t="s">
        <v>177</v>
      </c>
    </row>
    <row r="203" spans="1:51" s="14" customFormat="1" ht="12">
      <c r="A203" s="14"/>
      <c r="B203" s="244"/>
      <c r="C203" s="245"/>
      <c r="D203" s="228" t="s">
        <v>191</v>
      </c>
      <c r="E203" s="246" t="s">
        <v>39</v>
      </c>
      <c r="F203" s="247" t="s">
        <v>340</v>
      </c>
      <c r="G203" s="245"/>
      <c r="H203" s="248">
        <v>5.44</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191</v>
      </c>
      <c r="AU203" s="254" t="s">
        <v>89</v>
      </c>
      <c r="AV203" s="14" t="s">
        <v>89</v>
      </c>
      <c r="AW203" s="14" t="s">
        <v>41</v>
      </c>
      <c r="AX203" s="14" t="s">
        <v>80</v>
      </c>
      <c r="AY203" s="254" t="s">
        <v>177</v>
      </c>
    </row>
    <row r="204" spans="1:51" s="15" customFormat="1" ht="12">
      <c r="A204" s="15"/>
      <c r="B204" s="255"/>
      <c r="C204" s="256"/>
      <c r="D204" s="228" t="s">
        <v>191</v>
      </c>
      <c r="E204" s="257" t="s">
        <v>39</v>
      </c>
      <c r="F204" s="258" t="s">
        <v>194</v>
      </c>
      <c r="G204" s="256"/>
      <c r="H204" s="259">
        <v>5.44</v>
      </c>
      <c r="I204" s="260"/>
      <c r="J204" s="256"/>
      <c r="K204" s="256"/>
      <c r="L204" s="261"/>
      <c r="M204" s="262"/>
      <c r="N204" s="263"/>
      <c r="O204" s="263"/>
      <c r="P204" s="263"/>
      <c r="Q204" s="263"/>
      <c r="R204" s="263"/>
      <c r="S204" s="263"/>
      <c r="T204" s="264"/>
      <c r="U204" s="15"/>
      <c r="V204" s="15"/>
      <c r="W204" s="15"/>
      <c r="X204" s="15"/>
      <c r="Y204" s="15"/>
      <c r="Z204" s="15"/>
      <c r="AA204" s="15"/>
      <c r="AB204" s="15"/>
      <c r="AC204" s="15"/>
      <c r="AD204" s="15"/>
      <c r="AE204" s="15"/>
      <c r="AT204" s="265" t="s">
        <v>191</v>
      </c>
      <c r="AU204" s="265" t="s">
        <v>89</v>
      </c>
      <c r="AV204" s="15" t="s">
        <v>185</v>
      </c>
      <c r="AW204" s="15" t="s">
        <v>41</v>
      </c>
      <c r="AX204" s="15" t="s">
        <v>87</v>
      </c>
      <c r="AY204" s="265" t="s">
        <v>177</v>
      </c>
    </row>
    <row r="205" spans="1:65" s="2" customFormat="1" ht="24.15" customHeight="1">
      <c r="A205" s="40"/>
      <c r="B205" s="41"/>
      <c r="C205" s="266" t="s">
        <v>341</v>
      </c>
      <c r="D205" s="277" t="s">
        <v>320</v>
      </c>
      <c r="E205" s="267" t="s">
        <v>342</v>
      </c>
      <c r="F205" s="268" t="s">
        <v>343</v>
      </c>
      <c r="G205" s="269" t="s">
        <v>270</v>
      </c>
      <c r="H205" s="270">
        <v>1</v>
      </c>
      <c r="I205" s="271"/>
      <c r="J205" s="272">
        <f>ROUND(I205*H205,2)</f>
        <v>0</v>
      </c>
      <c r="K205" s="268" t="s">
        <v>184</v>
      </c>
      <c r="L205" s="273"/>
      <c r="M205" s="274" t="s">
        <v>39</v>
      </c>
      <c r="N205" s="275" t="s">
        <v>53</v>
      </c>
      <c r="O205" s="87"/>
      <c r="P205" s="224">
        <f>O205*H205</f>
        <v>0</v>
      </c>
      <c r="Q205" s="224">
        <v>14.49</v>
      </c>
      <c r="R205" s="224">
        <f>Q205*H205</f>
        <v>14.49</v>
      </c>
      <c r="S205" s="224">
        <v>0</v>
      </c>
      <c r="T205" s="225">
        <f>S205*H205</f>
        <v>0</v>
      </c>
      <c r="U205" s="40"/>
      <c r="V205" s="40"/>
      <c r="W205" s="40"/>
      <c r="X205" s="40"/>
      <c r="Y205" s="40"/>
      <c r="Z205" s="40"/>
      <c r="AA205" s="40"/>
      <c r="AB205" s="40"/>
      <c r="AC205" s="40"/>
      <c r="AD205" s="40"/>
      <c r="AE205" s="40"/>
      <c r="AR205" s="226" t="s">
        <v>238</v>
      </c>
      <c r="AT205" s="226" t="s">
        <v>320</v>
      </c>
      <c r="AU205" s="226" t="s">
        <v>89</v>
      </c>
      <c r="AY205" s="18" t="s">
        <v>177</v>
      </c>
      <c r="BE205" s="227">
        <f>IF(N205="základní",J205,0)</f>
        <v>0</v>
      </c>
      <c r="BF205" s="227">
        <f>IF(N205="snížená",J205,0)</f>
        <v>0</v>
      </c>
      <c r="BG205" s="227">
        <f>IF(N205="zákl. přenesená",J205,0)</f>
        <v>0</v>
      </c>
      <c r="BH205" s="227">
        <f>IF(N205="sníž. přenesená",J205,0)</f>
        <v>0</v>
      </c>
      <c r="BI205" s="227">
        <f>IF(N205="nulová",J205,0)</f>
        <v>0</v>
      </c>
      <c r="BJ205" s="18" t="s">
        <v>185</v>
      </c>
      <c r="BK205" s="227">
        <f>ROUND(I205*H205,2)</f>
        <v>0</v>
      </c>
      <c r="BL205" s="18" t="s">
        <v>185</v>
      </c>
      <c r="BM205" s="226" t="s">
        <v>344</v>
      </c>
    </row>
    <row r="206" spans="1:47" s="2" customFormat="1" ht="12">
      <c r="A206" s="40"/>
      <c r="B206" s="41"/>
      <c r="C206" s="42"/>
      <c r="D206" s="228" t="s">
        <v>187</v>
      </c>
      <c r="E206" s="42"/>
      <c r="F206" s="229" t="s">
        <v>345</v>
      </c>
      <c r="G206" s="42"/>
      <c r="H206" s="42"/>
      <c r="I206" s="230"/>
      <c r="J206" s="42"/>
      <c r="K206" s="42"/>
      <c r="L206" s="46"/>
      <c r="M206" s="231"/>
      <c r="N206" s="232"/>
      <c r="O206" s="87"/>
      <c r="P206" s="87"/>
      <c r="Q206" s="87"/>
      <c r="R206" s="87"/>
      <c r="S206" s="87"/>
      <c r="T206" s="88"/>
      <c r="U206" s="40"/>
      <c r="V206" s="40"/>
      <c r="W206" s="40"/>
      <c r="X206" s="40"/>
      <c r="Y206" s="40"/>
      <c r="Z206" s="40"/>
      <c r="AA206" s="40"/>
      <c r="AB206" s="40"/>
      <c r="AC206" s="40"/>
      <c r="AD206" s="40"/>
      <c r="AE206" s="40"/>
      <c r="AT206" s="18" t="s">
        <v>187</v>
      </c>
      <c r="AU206" s="18" t="s">
        <v>89</v>
      </c>
    </row>
    <row r="207" spans="1:47" s="2" customFormat="1" ht="12">
      <c r="A207" s="40"/>
      <c r="B207" s="41"/>
      <c r="C207" s="42"/>
      <c r="D207" s="228" t="s">
        <v>280</v>
      </c>
      <c r="E207" s="42"/>
      <c r="F207" s="233" t="s">
        <v>346</v>
      </c>
      <c r="G207" s="42"/>
      <c r="H207" s="42"/>
      <c r="I207" s="230"/>
      <c r="J207" s="42"/>
      <c r="K207" s="42"/>
      <c r="L207" s="46"/>
      <c r="M207" s="231"/>
      <c r="N207" s="232"/>
      <c r="O207" s="87"/>
      <c r="P207" s="87"/>
      <c r="Q207" s="87"/>
      <c r="R207" s="87"/>
      <c r="S207" s="87"/>
      <c r="T207" s="88"/>
      <c r="U207" s="40"/>
      <c r="V207" s="40"/>
      <c r="W207" s="40"/>
      <c r="X207" s="40"/>
      <c r="Y207" s="40"/>
      <c r="Z207" s="40"/>
      <c r="AA207" s="40"/>
      <c r="AB207" s="40"/>
      <c r="AC207" s="40"/>
      <c r="AD207" s="40"/>
      <c r="AE207" s="40"/>
      <c r="AT207" s="18" t="s">
        <v>280</v>
      </c>
      <c r="AU207" s="18" t="s">
        <v>89</v>
      </c>
    </row>
    <row r="208" spans="1:63" s="12" customFormat="1" ht="25.9" customHeight="1">
      <c r="A208" s="12"/>
      <c r="B208" s="199"/>
      <c r="C208" s="200"/>
      <c r="D208" s="201" t="s">
        <v>79</v>
      </c>
      <c r="E208" s="202" t="s">
        <v>347</v>
      </c>
      <c r="F208" s="202" t="s">
        <v>348</v>
      </c>
      <c r="G208" s="200"/>
      <c r="H208" s="200"/>
      <c r="I208" s="203"/>
      <c r="J208" s="204">
        <f>BK208</f>
        <v>0</v>
      </c>
      <c r="K208" s="200"/>
      <c r="L208" s="205"/>
      <c r="M208" s="206"/>
      <c r="N208" s="207"/>
      <c r="O208" s="207"/>
      <c r="P208" s="208">
        <f>SUM(P209:P249)</f>
        <v>0</v>
      </c>
      <c r="Q208" s="207"/>
      <c r="R208" s="208">
        <f>SUM(R209:R249)</f>
        <v>0</v>
      </c>
      <c r="S208" s="207"/>
      <c r="T208" s="209">
        <f>SUM(T209:T249)</f>
        <v>0</v>
      </c>
      <c r="U208" s="12"/>
      <c r="V208" s="12"/>
      <c r="W208" s="12"/>
      <c r="X208" s="12"/>
      <c r="Y208" s="12"/>
      <c r="Z208" s="12"/>
      <c r="AA208" s="12"/>
      <c r="AB208" s="12"/>
      <c r="AC208" s="12"/>
      <c r="AD208" s="12"/>
      <c r="AE208" s="12"/>
      <c r="AR208" s="210" t="s">
        <v>185</v>
      </c>
      <c r="AT208" s="211" t="s">
        <v>79</v>
      </c>
      <c r="AU208" s="211" t="s">
        <v>80</v>
      </c>
      <c r="AY208" s="210" t="s">
        <v>177</v>
      </c>
      <c r="BK208" s="212">
        <f>SUM(BK209:BK249)</f>
        <v>0</v>
      </c>
    </row>
    <row r="209" spans="1:65" s="2" customFormat="1" ht="62.7" customHeight="1">
      <c r="A209" s="40"/>
      <c r="B209" s="41"/>
      <c r="C209" s="215" t="s">
        <v>349</v>
      </c>
      <c r="D209" s="215" t="s">
        <v>180</v>
      </c>
      <c r="E209" s="216" t="s">
        <v>350</v>
      </c>
      <c r="F209" s="217" t="s">
        <v>351</v>
      </c>
      <c r="G209" s="218" t="s">
        <v>270</v>
      </c>
      <c r="H209" s="219">
        <v>1</v>
      </c>
      <c r="I209" s="220"/>
      <c r="J209" s="221">
        <f>ROUND(I209*H209,2)</f>
        <v>0</v>
      </c>
      <c r="K209" s="217" t="s">
        <v>184</v>
      </c>
      <c r="L209" s="46"/>
      <c r="M209" s="222" t="s">
        <v>39</v>
      </c>
      <c r="N209" s="223" t="s">
        <v>53</v>
      </c>
      <c r="O209" s="87"/>
      <c r="P209" s="224">
        <f>O209*H209</f>
        <v>0</v>
      </c>
      <c r="Q209" s="224">
        <v>0</v>
      </c>
      <c r="R209" s="224">
        <f>Q209*H209</f>
        <v>0</v>
      </c>
      <c r="S209" s="224">
        <v>0</v>
      </c>
      <c r="T209" s="225">
        <f>S209*H209</f>
        <v>0</v>
      </c>
      <c r="U209" s="40"/>
      <c r="V209" s="40"/>
      <c r="W209" s="40"/>
      <c r="X209" s="40"/>
      <c r="Y209" s="40"/>
      <c r="Z209" s="40"/>
      <c r="AA209" s="40"/>
      <c r="AB209" s="40"/>
      <c r="AC209" s="40"/>
      <c r="AD209" s="40"/>
      <c r="AE209" s="40"/>
      <c r="AR209" s="226" t="s">
        <v>323</v>
      </c>
      <c r="AT209" s="226" t="s">
        <v>180</v>
      </c>
      <c r="AU209" s="226" t="s">
        <v>87</v>
      </c>
      <c r="AY209" s="18" t="s">
        <v>177</v>
      </c>
      <c r="BE209" s="227">
        <f>IF(N209="základní",J209,0)</f>
        <v>0</v>
      </c>
      <c r="BF209" s="227">
        <f>IF(N209="snížená",J209,0)</f>
        <v>0</v>
      </c>
      <c r="BG209" s="227">
        <f>IF(N209="zákl. přenesená",J209,0)</f>
        <v>0</v>
      </c>
      <c r="BH209" s="227">
        <f>IF(N209="sníž. přenesená",J209,0)</f>
        <v>0</v>
      </c>
      <c r="BI209" s="227">
        <f>IF(N209="nulová",J209,0)</f>
        <v>0</v>
      </c>
      <c r="BJ209" s="18" t="s">
        <v>185</v>
      </c>
      <c r="BK209" s="227">
        <f>ROUND(I209*H209,2)</f>
        <v>0</v>
      </c>
      <c r="BL209" s="18" t="s">
        <v>323</v>
      </c>
      <c r="BM209" s="226" t="s">
        <v>352</v>
      </c>
    </row>
    <row r="210" spans="1:47" s="2" customFormat="1" ht="12">
      <c r="A210" s="40"/>
      <c r="B210" s="41"/>
      <c r="C210" s="42"/>
      <c r="D210" s="228" t="s">
        <v>187</v>
      </c>
      <c r="E210" s="42"/>
      <c r="F210" s="229" t="s">
        <v>353</v>
      </c>
      <c r="G210" s="42"/>
      <c r="H210" s="42"/>
      <c r="I210" s="230"/>
      <c r="J210" s="42"/>
      <c r="K210" s="42"/>
      <c r="L210" s="46"/>
      <c r="M210" s="231"/>
      <c r="N210" s="232"/>
      <c r="O210" s="87"/>
      <c r="P210" s="87"/>
      <c r="Q210" s="87"/>
      <c r="R210" s="87"/>
      <c r="S210" s="87"/>
      <c r="T210" s="88"/>
      <c r="U210" s="40"/>
      <c r="V210" s="40"/>
      <c r="W210" s="40"/>
      <c r="X210" s="40"/>
      <c r="Y210" s="40"/>
      <c r="Z210" s="40"/>
      <c r="AA210" s="40"/>
      <c r="AB210" s="40"/>
      <c r="AC210" s="40"/>
      <c r="AD210" s="40"/>
      <c r="AE210" s="40"/>
      <c r="AT210" s="18" t="s">
        <v>187</v>
      </c>
      <c r="AU210" s="18" t="s">
        <v>87</v>
      </c>
    </row>
    <row r="211" spans="1:47" s="2" customFormat="1" ht="12">
      <c r="A211" s="40"/>
      <c r="B211" s="41"/>
      <c r="C211" s="42"/>
      <c r="D211" s="228" t="s">
        <v>189</v>
      </c>
      <c r="E211" s="42"/>
      <c r="F211" s="233" t="s">
        <v>354</v>
      </c>
      <c r="G211" s="42"/>
      <c r="H211" s="42"/>
      <c r="I211" s="230"/>
      <c r="J211" s="42"/>
      <c r="K211" s="42"/>
      <c r="L211" s="46"/>
      <c r="M211" s="231"/>
      <c r="N211" s="232"/>
      <c r="O211" s="87"/>
      <c r="P211" s="87"/>
      <c r="Q211" s="87"/>
      <c r="R211" s="87"/>
      <c r="S211" s="87"/>
      <c r="T211" s="88"/>
      <c r="U211" s="40"/>
      <c r="V211" s="40"/>
      <c r="W211" s="40"/>
      <c r="X211" s="40"/>
      <c r="Y211" s="40"/>
      <c r="Z211" s="40"/>
      <c r="AA211" s="40"/>
      <c r="AB211" s="40"/>
      <c r="AC211" s="40"/>
      <c r="AD211" s="40"/>
      <c r="AE211" s="40"/>
      <c r="AT211" s="18" t="s">
        <v>189</v>
      </c>
      <c r="AU211" s="18" t="s">
        <v>87</v>
      </c>
    </row>
    <row r="212" spans="1:47" s="2" customFormat="1" ht="12">
      <c r="A212" s="40"/>
      <c r="B212" s="41"/>
      <c r="C212" s="42"/>
      <c r="D212" s="228" t="s">
        <v>280</v>
      </c>
      <c r="E212" s="42"/>
      <c r="F212" s="233" t="s">
        <v>355</v>
      </c>
      <c r="G212" s="42"/>
      <c r="H212" s="42"/>
      <c r="I212" s="230"/>
      <c r="J212" s="42"/>
      <c r="K212" s="42"/>
      <c r="L212" s="46"/>
      <c r="M212" s="231"/>
      <c r="N212" s="232"/>
      <c r="O212" s="87"/>
      <c r="P212" s="87"/>
      <c r="Q212" s="87"/>
      <c r="R212" s="87"/>
      <c r="S212" s="87"/>
      <c r="T212" s="88"/>
      <c r="U212" s="40"/>
      <c r="V212" s="40"/>
      <c r="W212" s="40"/>
      <c r="X212" s="40"/>
      <c r="Y212" s="40"/>
      <c r="Z212" s="40"/>
      <c r="AA212" s="40"/>
      <c r="AB212" s="40"/>
      <c r="AC212" s="40"/>
      <c r="AD212" s="40"/>
      <c r="AE212" s="40"/>
      <c r="AT212" s="18" t="s">
        <v>280</v>
      </c>
      <c r="AU212" s="18" t="s">
        <v>87</v>
      </c>
    </row>
    <row r="213" spans="1:65" s="2" customFormat="1" ht="55.5" customHeight="1">
      <c r="A213" s="40"/>
      <c r="B213" s="41"/>
      <c r="C213" s="215" t="s">
        <v>356</v>
      </c>
      <c r="D213" s="215" t="s">
        <v>180</v>
      </c>
      <c r="E213" s="216" t="s">
        <v>357</v>
      </c>
      <c r="F213" s="217" t="s">
        <v>358</v>
      </c>
      <c r="G213" s="218" t="s">
        <v>304</v>
      </c>
      <c r="H213" s="219">
        <v>111.18</v>
      </c>
      <c r="I213" s="220"/>
      <c r="J213" s="221">
        <f>ROUND(I213*H213,2)</f>
        <v>0</v>
      </c>
      <c r="K213" s="217" t="s">
        <v>184</v>
      </c>
      <c r="L213" s="46"/>
      <c r="M213" s="222" t="s">
        <v>39</v>
      </c>
      <c r="N213" s="223" t="s">
        <v>53</v>
      </c>
      <c r="O213" s="87"/>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323</v>
      </c>
      <c r="AT213" s="226" t="s">
        <v>180</v>
      </c>
      <c r="AU213" s="226" t="s">
        <v>87</v>
      </c>
      <c r="AY213" s="18" t="s">
        <v>177</v>
      </c>
      <c r="BE213" s="227">
        <f>IF(N213="základní",J213,0)</f>
        <v>0</v>
      </c>
      <c r="BF213" s="227">
        <f>IF(N213="snížená",J213,0)</f>
        <v>0</v>
      </c>
      <c r="BG213" s="227">
        <f>IF(N213="zákl. přenesená",J213,0)</f>
        <v>0</v>
      </c>
      <c r="BH213" s="227">
        <f>IF(N213="sníž. přenesená",J213,0)</f>
        <v>0</v>
      </c>
      <c r="BI213" s="227">
        <f>IF(N213="nulová",J213,0)</f>
        <v>0</v>
      </c>
      <c r="BJ213" s="18" t="s">
        <v>185</v>
      </c>
      <c r="BK213" s="227">
        <f>ROUND(I213*H213,2)</f>
        <v>0</v>
      </c>
      <c r="BL213" s="18" t="s">
        <v>323</v>
      </c>
      <c r="BM213" s="226" t="s">
        <v>359</v>
      </c>
    </row>
    <row r="214" spans="1:47" s="2" customFormat="1" ht="12">
      <c r="A214" s="40"/>
      <c r="B214" s="41"/>
      <c r="C214" s="42"/>
      <c r="D214" s="228" t="s">
        <v>187</v>
      </c>
      <c r="E214" s="42"/>
      <c r="F214" s="229" t="s">
        <v>360</v>
      </c>
      <c r="G214" s="42"/>
      <c r="H214" s="42"/>
      <c r="I214" s="230"/>
      <c r="J214" s="42"/>
      <c r="K214" s="42"/>
      <c r="L214" s="46"/>
      <c r="M214" s="231"/>
      <c r="N214" s="232"/>
      <c r="O214" s="87"/>
      <c r="P214" s="87"/>
      <c r="Q214" s="87"/>
      <c r="R214" s="87"/>
      <c r="S214" s="87"/>
      <c r="T214" s="88"/>
      <c r="U214" s="40"/>
      <c r="V214" s="40"/>
      <c r="W214" s="40"/>
      <c r="X214" s="40"/>
      <c r="Y214" s="40"/>
      <c r="Z214" s="40"/>
      <c r="AA214" s="40"/>
      <c r="AB214" s="40"/>
      <c r="AC214" s="40"/>
      <c r="AD214" s="40"/>
      <c r="AE214" s="40"/>
      <c r="AT214" s="18" t="s">
        <v>187</v>
      </c>
      <c r="AU214" s="18" t="s">
        <v>87</v>
      </c>
    </row>
    <row r="215" spans="1:47" s="2" customFormat="1" ht="12">
      <c r="A215" s="40"/>
      <c r="B215" s="41"/>
      <c r="C215" s="42"/>
      <c r="D215" s="228" t="s">
        <v>189</v>
      </c>
      <c r="E215" s="42"/>
      <c r="F215" s="233" t="s">
        <v>354</v>
      </c>
      <c r="G215" s="42"/>
      <c r="H215" s="42"/>
      <c r="I215" s="230"/>
      <c r="J215" s="42"/>
      <c r="K215" s="42"/>
      <c r="L215" s="46"/>
      <c r="M215" s="231"/>
      <c r="N215" s="232"/>
      <c r="O215" s="87"/>
      <c r="P215" s="87"/>
      <c r="Q215" s="87"/>
      <c r="R215" s="87"/>
      <c r="S215" s="87"/>
      <c r="T215" s="88"/>
      <c r="U215" s="40"/>
      <c r="V215" s="40"/>
      <c r="W215" s="40"/>
      <c r="X215" s="40"/>
      <c r="Y215" s="40"/>
      <c r="Z215" s="40"/>
      <c r="AA215" s="40"/>
      <c r="AB215" s="40"/>
      <c r="AC215" s="40"/>
      <c r="AD215" s="40"/>
      <c r="AE215" s="40"/>
      <c r="AT215" s="18" t="s">
        <v>189</v>
      </c>
      <c r="AU215" s="18" t="s">
        <v>87</v>
      </c>
    </row>
    <row r="216" spans="1:51" s="13" customFormat="1" ht="12">
      <c r="A216" s="13"/>
      <c r="B216" s="234"/>
      <c r="C216" s="235"/>
      <c r="D216" s="228" t="s">
        <v>191</v>
      </c>
      <c r="E216" s="236" t="s">
        <v>39</v>
      </c>
      <c r="F216" s="237" t="s">
        <v>361</v>
      </c>
      <c r="G216" s="235"/>
      <c r="H216" s="236" t="s">
        <v>39</v>
      </c>
      <c r="I216" s="238"/>
      <c r="J216" s="235"/>
      <c r="K216" s="235"/>
      <c r="L216" s="239"/>
      <c r="M216" s="240"/>
      <c r="N216" s="241"/>
      <c r="O216" s="241"/>
      <c r="P216" s="241"/>
      <c r="Q216" s="241"/>
      <c r="R216" s="241"/>
      <c r="S216" s="241"/>
      <c r="T216" s="242"/>
      <c r="U216" s="13"/>
      <c r="V216" s="13"/>
      <c r="W216" s="13"/>
      <c r="X216" s="13"/>
      <c r="Y216" s="13"/>
      <c r="Z216" s="13"/>
      <c r="AA216" s="13"/>
      <c r="AB216" s="13"/>
      <c r="AC216" s="13"/>
      <c r="AD216" s="13"/>
      <c r="AE216" s="13"/>
      <c r="AT216" s="243" t="s">
        <v>191</v>
      </c>
      <c r="AU216" s="243" t="s">
        <v>87</v>
      </c>
      <c r="AV216" s="13" t="s">
        <v>87</v>
      </c>
      <c r="AW216" s="13" t="s">
        <v>41</v>
      </c>
      <c r="AX216" s="13" t="s">
        <v>80</v>
      </c>
      <c r="AY216" s="243" t="s">
        <v>177</v>
      </c>
    </row>
    <row r="217" spans="1:51" s="13" customFormat="1" ht="12">
      <c r="A217" s="13"/>
      <c r="B217" s="234"/>
      <c r="C217" s="235"/>
      <c r="D217" s="228" t="s">
        <v>191</v>
      </c>
      <c r="E217" s="236" t="s">
        <v>39</v>
      </c>
      <c r="F217" s="237" t="s">
        <v>362</v>
      </c>
      <c r="G217" s="235"/>
      <c r="H217" s="236" t="s">
        <v>39</v>
      </c>
      <c r="I217" s="238"/>
      <c r="J217" s="235"/>
      <c r="K217" s="235"/>
      <c r="L217" s="239"/>
      <c r="M217" s="240"/>
      <c r="N217" s="241"/>
      <c r="O217" s="241"/>
      <c r="P217" s="241"/>
      <c r="Q217" s="241"/>
      <c r="R217" s="241"/>
      <c r="S217" s="241"/>
      <c r="T217" s="242"/>
      <c r="U217" s="13"/>
      <c r="V217" s="13"/>
      <c r="W217" s="13"/>
      <c r="X217" s="13"/>
      <c r="Y217" s="13"/>
      <c r="Z217" s="13"/>
      <c r="AA217" s="13"/>
      <c r="AB217" s="13"/>
      <c r="AC217" s="13"/>
      <c r="AD217" s="13"/>
      <c r="AE217" s="13"/>
      <c r="AT217" s="243" t="s">
        <v>191</v>
      </c>
      <c r="AU217" s="243" t="s">
        <v>87</v>
      </c>
      <c r="AV217" s="13" t="s">
        <v>87</v>
      </c>
      <c r="AW217" s="13" t="s">
        <v>41</v>
      </c>
      <c r="AX217" s="13" t="s">
        <v>80</v>
      </c>
      <c r="AY217" s="243" t="s">
        <v>177</v>
      </c>
    </row>
    <row r="218" spans="1:51" s="14" customFormat="1" ht="12">
      <c r="A218" s="14"/>
      <c r="B218" s="244"/>
      <c r="C218" s="245"/>
      <c r="D218" s="228" t="s">
        <v>191</v>
      </c>
      <c r="E218" s="246" t="s">
        <v>39</v>
      </c>
      <c r="F218" s="247" t="s">
        <v>363</v>
      </c>
      <c r="G218" s="245"/>
      <c r="H218" s="248">
        <v>10.88</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191</v>
      </c>
      <c r="AU218" s="254" t="s">
        <v>87</v>
      </c>
      <c r="AV218" s="14" t="s">
        <v>89</v>
      </c>
      <c r="AW218" s="14" t="s">
        <v>41</v>
      </c>
      <c r="AX218" s="14" t="s">
        <v>80</v>
      </c>
      <c r="AY218" s="254" t="s">
        <v>177</v>
      </c>
    </row>
    <row r="219" spans="1:51" s="13" customFormat="1" ht="12">
      <c r="A219" s="13"/>
      <c r="B219" s="234"/>
      <c r="C219" s="235"/>
      <c r="D219" s="228" t="s">
        <v>191</v>
      </c>
      <c r="E219" s="236" t="s">
        <v>39</v>
      </c>
      <c r="F219" s="237" t="s">
        <v>207</v>
      </c>
      <c r="G219" s="235"/>
      <c r="H219" s="236" t="s">
        <v>39</v>
      </c>
      <c r="I219" s="238"/>
      <c r="J219" s="235"/>
      <c r="K219" s="235"/>
      <c r="L219" s="239"/>
      <c r="M219" s="240"/>
      <c r="N219" s="241"/>
      <c r="O219" s="241"/>
      <c r="P219" s="241"/>
      <c r="Q219" s="241"/>
      <c r="R219" s="241"/>
      <c r="S219" s="241"/>
      <c r="T219" s="242"/>
      <c r="U219" s="13"/>
      <c r="V219" s="13"/>
      <c r="W219" s="13"/>
      <c r="X219" s="13"/>
      <c r="Y219" s="13"/>
      <c r="Z219" s="13"/>
      <c r="AA219" s="13"/>
      <c r="AB219" s="13"/>
      <c r="AC219" s="13"/>
      <c r="AD219" s="13"/>
      <c r="AE219" s="13"/>
      <c r="AT219" s="243" t="s">
        <v>191</v>
      </c>
      <c r="AU219" s="243" t="s">
        <v>87</v>
      </c>
      <c r="AV219" s="13" t="s">
        <v>87</v>
      </c>
      <c r="AW219" s="13" t="s">
        <v>41</v>
      </c>
      <c r="AX219" s="13" t="s">
        <v>80</v>
      </c>
      <c r="AY219" s="243" t="s">
        <v>177</v>
      </c>
    </row>
    <row r="220" spans="1:51" s="14" customFormat="1" ht="12">
      <c r="A220" s="14"/>
      <c r="B220" s="244"/>
      <c r="C220" s="245"/>
      <c r="D220" s="228" t="s">
        <v>191</v>
      </c>
      <c r="E220" s="246" t="s">
        <v>39</v>
      </c>
      <c r="F220" s="247" t="s">
        <v>364</v>
      </c>
      <c r="G220" s="245"/>
      <c r="H220" s="248">
        <v>100.3</v>
      </c>
      <c r="I220" s="249"/>
      <c r="J220" s="245"/>
      <c r="K220" s="245"/>
      <c r="L220" s="250"/>
      <c r="M220" s="251"/>
      <c r="N220" s="252"/>
      <c r="O220" s="252"/>
      <c r="P220" s="252"/>
      <c r="Q220" s="252"/>
      <c r="R220" s="252"/>
      <c r="S220" s="252"/>
      <c r="T220" s="253"/>
      <c r="U220" s="14"/>
      <c r="V220" s="14"/>
      <c r="W220" s="14"/>
      <c r="X220" s="14"/>
      <c r="Y220" s="14"/>
      <c r="Z220" s="14"/>
      <c r="AA220" s="14"/>
      <c r="AB220" s="14"/>
      <c r="AC220" s="14"/>
      <c r="AD220" s="14"/>
      <c r="AE220" s="14"/>
      <c r="AT220" s="254" t="s">
        <v>191</v>
      </c>
      <c r="AU220" s="254" t="s">
        <v>87</v>
      </c>
      <c r="AV220" s="14" t="s">
        <v>89</v>
      </c>
      <c r="AW220" s="14" t="s">
        <v>41</v>
      </c>
      <c r="AX220" s="14" t="s">
        <v>80</v>
      </c>
      <c r="AY220" s="254" t="s">
        <v>177</v>
      </c>
    </row>
    <row r="221" spans="1:51" s="15" customFormat="1" ht="12">
      <c r="A221" s="15"/>
      <c r="B221" s="255"/>
      <c r="C221" s="256"/>
      <c r="D221" s="228" t="s">
        <v>191</v>
      </c>
      <c r="E221" s="257" t="s">
        <v>39</v>
      </c>
      <c r="F221" s="258" t="s">
        <v>194</v>
      </c>
      <c r="G221" s="256"/>
      <c r="H221" s="259">
        <v>111.17999999999999</v>
      </c>
      <c r="I221" s="260"/>
      <c r="J221" s="256"/>
      <c r="K221" s="256"/>
      <c r="L221" s="261"/>
      <c r="M221" s="262"/>
      <c r="N221" s="263"/>
      <c r="O221" s="263"/>
      <c r="P221" s="263"/>
      <c r="Q221" s="263"/>
      <c r="R221" s="263"/>
      <c r="S221" s="263"/>
      <c r="T221" s="264"/>
      <c r="U221" s="15"/>
      <c r="V221" s="15"/>
      <c r="W221" s="15"/>
      <c r="X221" s="15"/>
      <c r="Y221" s="15"/>
      <c r="Z221" s="15"/>
      <c r="AA221" s="15"/>
      <c r="AB221" s="15"/>
      <c r="AC221" s="15"/>
      <c r="AD221" s="15"/>
      <c r="AE221" s="15"/>
      <c r="AT221" s="265" t="s">
        <v>191</v>
      </c>
      <c r="AU221" s="265" t="s">
        <v>87</v>
      </c>
      <c r="AV221" s="15" t="s">
        <v>185</v>
      </c>
      <c r="AW221" s="15" t="s">
        <v>41</v>
      </c>
      <c r="AX221" s="15" t="s">
        <v>87</v>
      </c>
      <c r="AY221" s="265" t="s">
        <v>177</v>
      </c>
    </row>
    <row r="222" spans="1:65" s="2" customFormat="1" ht="55.5" customHeight="1">
      <c r="A222" s="40"/>
      <c r="B222" s="41"/>
      <c r="C222" s="215" t="s">
        <v>365</v>
      </c>
      <c r="D222" s="215" t="s">
        <v>180</v>
      </c>
      <c r="E222" s="216" t="s">
        <v>366</v>
      </c>
      <c r="F222" s="217" t="s">
        <v>367</v>
      </c>
      <c r="G222" s="218" t="s">
        <v>304</v>
      </c>
      <c r="H222" s="219">
        <v>110.84</v>
      </c>
      <c r="I222" s="220"/>
      <c r="J222" s="221">
        <f>ROUND(I222*H222,2)</f>
        <v>0</v>
      </c>
      <c r="K222" s="217" t="s">
        <v>184</v>
      </c>
      <c r="L222" s="46"/>
      <c r="M222" s="222" t="s">
        <v>39</v>
      </c>
      <c r="N222" s="223" t="s">
        <v>53</v>
      </c>
      <c r="O222" s="87"/>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323</v>
      </c>
      <c r="AT222" s="226" t="s">
        <v>180</v>
      </c>
      <c r="AU222" s="226" t="s">
        <v>87</v>
      </c>
      <c r="AY222" s="18" t="s">
        <v>177</v>
      </c>
      <c r="BE222" s="227">
        <f>IF(N222="základní",J222,0)</f>
        <v>0</v>
      </c>
      <c r="BF222" s="227">
        <f>IF(N222="snížená",J222,0)</f>
        <v>0</v>
      </c>
      <c r="BG222" s="227">
        <f>IF(N222="zákl. přenesená",J222,0)</f>
        <v>0</v>
      </c>
      <c r="BH222" s="227">
        <f>IF(N222="sníž. přenesená",J222,0)</f>
        <v>0</v>
      </c>
      <c r="BI222" s="227">
        <f>IF(N222="nulová",J222,0)</f>
        <v>0</v>
      </c>
      <c r="BJ222" s="18" t="s">
        <v>185</v>
      </c>
      <c r="BK222" s="227">
        <f>ROUND(I222*H222,2)</f>
        <v>0</v>
      </c>
      <c r="BL222" s="18" t="s">
        <v>323</v>
      </c>
      <c r="BM222" s="226" t="s">
        <v>368</v>
      </c>
    </row>
    <row r="223" spans="1:47" s="2" customFormat="1" ht="12">
      <c r="A223" s="40"/>
      <c r="B223" s="41"/>
      <c r="C223" s="42"/>
      <c r="D223" s="228" t="s">
        <v>187</v>
      </c>
      <c r="E223" s="42"/>
      <c r="F223" s="229" t="s">
        <v>369</v>
      </c>
      <c r="G223" s="42"/>
      <c r="H223" s="42"/>
      <c r="I223" s="230"/>
      <c r="J223" s="42"/>
      <c r="K223" s="42"/>
      <c r="L223" s="46"/>
      <c r="M223" s="231"/>
      <c r="N223" s="232"/>
      <c r="O223" s="87"/>
      <c r="P223" s="87"/>
      <c r="Q223" s="87"/>
      <c r="R223" s="87"/>
      <c r="S223" s="87"/>
      <c r="T223" s="88"/>
      <c r="U223" s="40"/>
      <c r="V223" s="40"/>
      <c r="W223" s="40"/>
      <c r="X223" s="40"/>
      <c r="Y223" s="40"/>
      <c r="Z223" s="40"/>
      <c r="AA223" s="40"/>
      <c r="AB223" s="40"/>
      <c r="AC223" s="40"/>
      <c r="AD223" s="40"/>
      <c r="AE223" s="40"/>
      <c r="AT223" s="18" t="s">
        <v>187</v>
      </c>
      <c r="AU223" s="18" t="s">
        <v>87</v>
      </c>
    </row>
    <row r="224" spans="1:47" s="2" customFormat="1" ht="12">
      <c r="A224" s="40"/>
      <c r="B224" s="41"/>
      <c r="C224" s="42"/>
      <c r="D224" s="228" t="s">
        <v>189</v>
      </c>
      <c r="E224" s="42"/>
      <c r="F224" s="233" t="s">
        <v>354</v>
      </c>
      <c r="G224" s="42"/>
      <c r="H224" s="42"/>
      <c r="I224" s="230"/>
      <c r="J224" s="42"/>
      <c r="K224" s="42"/>
      <c r="L224" s="46"/>
      <c r="M224" s="231"/>
      <c r="N224" s="232"/>
      <c r="O224" s="87"/>
      <c r="P224" s="87"/>
      <c r="Q224" s="87"/>
      <c r="R224" s="87"/>
      <c r="S224" s="87"/>
      <c r="T224" s="88"/>
      <c r="U224" s="40"/>
      <c r="V224" s="40"/>
      <c r="W224" s="40"/>
      <c r="X224" s="40"/>
      <c r="Y224" s="40"/>
      <c r="Z224" s="40"/>
      <c r="AA224" s="40"/>
      <c r="AB224" s="40"/>
      <c r="AC224" s="40"/>
      <c r="AD224" s="40"/>
      <c r="AE224" s="40"/>
      <c r="AT224" s="18" t="s">
        <v>189</v>
      </c>
      <c r="AU224" s="18" t="s">
        <v>87</v>
      </c>
    </row>
    <row r="225" spans="1:51" s="13" customFormat="1" ht="12">
      <c r="A225" s="13"/>
      <c r="B225" s="234"/>
      <c r="C225" s="235"/>
      <c r="D225" s="228" t="s">
        <v>191</v>
      </c>
      <c r="E225" s="236" t="s">
        <v>39</v>
      </c>
      <c r="F225" s="237" t="s">
        <v>370</v>
      </c>
      <c r="G225" s="235"/>
      <c r="H225" s="236" t="s">
        <v>39</v>
      </c>
      <c r="I225" s="238"/>
      <c r="J225" s="235"/>
      <c r="K225" s="235"/>
      <c r="L225" s="239"/>
      <c r="M225" s="240"/>
      <c r="N225" s="241"/>
      <c r="O225" s="241"/>
      <c r="P225" s="241"/>
      <c r="Q225" s="241"/>
      <c r="R225" s="241"/>
      <c r="S225" s="241"/>
      <c r="T225" s="242"/>
      <c r="U225" s="13"/>
      <c r="V225" s="13"/>
      <c r="W225" s="13"/>
      <c r="X225" s="13"/>
      <c r="Y225" s="13"/>
      <c r="Z225" s="13"/>
      <c r="AA225" s="13"/>
      <c r="AB225" s="13"/>
      <c r="AC225" s="13"/>
      <c r="AD225" s="13"/>
      <c r="AE225" s="13"/>
      <c r="AT225" s="243" t="s">
        <v>191</v>
      </c>
      <c r="AU225" s="243" t="s">
        <v>87</v>
      </c>
      <c r="AV225" s="13" t="s">
        <v>87</v>
      </c>
      <c r="AW225" s="13" t="s">
        <v>41</v>
      </c>
      <c r="AX225" s="13" t="s">
        <v>80</v>
      </c>
      <c r="AY225" s="243" t="s">
        <v>177</v>
      </c>
    </row>
    <row r="226" spans="1:51" s="13" customFormat="1" ht="12">
      <c r="A226" s="13"/>
      <c r="B226" s="234"/>
      <c r="C226" s="235"/>
      <c r="D226" s="228" t="s">
        <v>191</v>
      </c>
      <c r="E226" s="236" t="s">
        <v>39</v>
      </c>
      <c r="F226" s="237" t="s">
        <v>207</v>
      </c>
      <c r="G226" s="235"/>
      <c r="H226" s="236" t="s">
        <v>39</v>
      </c>
      <c r="I226" s="238"/>
      <c r="J226" s="235"/>
      <c r="K226" s="235"/>
      <c r="L226" s="239"/>
      <c r="M226" s="240"/>
      <c r="N226" s="241"/>
      <c r="O226" s="241"/>
      <c r="P226" s="241"/>
      <c r="Q226" s="241"/>
      <c r="R226" s="241"/>
      <c r="S226" s="241"/>
      <c r="T226" s="242"/>
      <c r="U226" s="13"/>
      <c r="V226" s="13"/>
      <c r="W226" s="13"/>
      <c r="X226" s="13"/>
      <c r="Y226" s="13"/>
      <c r="Z226" s="13"/>
      <c r="AA226" s="13"/>
      <c r="AB226" s="13"/>
      <c r="AC226" s="13"/>
      <c r="AD226" s="13"/>
      <c r="AE226" s="13"/>
      <c r="AT226" s="243" t="s">
        <v>191</v>
      </c>
      <c r="AU226" s="243" t="s">
        <v>87</v>
      </c>
      <c r="AV226" s="13" t="s">
        <v>87</v>
      </c>
      <c r="AW226" s="13" t="s">
        <v>41</v>
      </c>
      <c r="AX226" s="13" t="s">
        <v>80</v>
      </c>
      <c r="AY226" s="243" t="s">
        <v>177</v>
      </c>
    </row>
    <row r="227" spans="1:51" s="14" customFormat="1" ht="12">
      <c r="A227" s="14"/>
      <c r="B227" s="244"/>
      <c r="C227" s="245"/>
      <c r="D227" s="228" t="s">
        <v>191</v>
      </c>
      <c r="E227" s="246" t="s">
        <v>39</v>
      </c>
      <c r="F227" s="247" t="s">
        <v>371</v>
      </c>
      <c r="G227" s="245"/>
      <c r="H227" s="248">
        <v>105.4</v>
      </c>
      <c r="I227" s="249"/>
      <c r="J227" s="245"/>
      <c r="K227" s="245"/>
      <c r="L227" s="250"/>
      <c r="M227" s="251"/>
      <c r="N227" s="252"/>
      <c r="O227" s="252"/>
      <c r="P227" s="252"/>
      <c r="Q227" s="252"/>
      <c r="R227" s="252"/>
      <c r="S227" s="252"/>
      <c r="T227" s="253"/>
      <c r="U227" s="14"/>
      <c r="V227" s="14"/>
      <c r="W227" s="14"/>
      <c r="X227" s="14"/>
      <c r="Y227" s="14"/>
      <c r="Z227" s="14"/>
      <c r="AA227" s="14"/>
      <c r="AB227" s="14"/>
      <c r="AC227" s="14"/>
      <c r="AD227" s="14"/>
      <c r="AE227" s="14"/>
      <c r="AT227" s="254" t="s">
        <v>191</v>
      </c>
      <c r="AU227" s="254" t="s">
        <v>87</v>
      </c>
      <c r="AV227" s="14" t="s">
        <v>89</v>
      </c>
      <c r="AW227" s="14" t="s">
        <v>41</v>
      </c>
      <c r="AX227" s="14" t="s">
        <v>80</v>
      </c>
      <c r="AY227" s="254" t="s">
        <v>177</v>
      </c>
    </row>
    <row r="228" spans="1:51" s="13" customFormat="1" ht="12">
      <c r="A228" s="13"/>
      <c r="B228" s="234"/>
      <c r="C228" s="235"/>
      <c r="D228" s="228" t="s">
        <v>191</v>
      </c>
      <c r="E228" s="236" t="s">
        <v>39</v>
      </c>
      <c r="F228" s="237" t="s">
        <v>192</v>
      </c>
      <c r="G228" s="235"/>
      <c r="H228" s="236" t="s">
        <v>39</v>
      </c>
      <c r="I228" s="238"/>
      <c r="J228" s="235"/>
      <c r="K228" s="235"/>
      <c r="L228" s="239"/>
      <c r="M228" s="240"/>
      <c r="N228" s="241"/>
      <c r="O228" s="241"/>
      <c r="P228" s="241"/>
      <c r="Q228" s="241"/>
      <c r="R228" s="241"/>
      <c r="S228" s="241"/>
      <c r="T228" s="242"/>
      <c r="U228" s="13"/>
      <c r="V228" s="13"/>
      <c r="W228" s="13"/>
      <c r="X228" s="13"/>
      <c r="Y228" s="13"/>
      <c r="Z228" s="13"/>
      <c r="AA228" s="13"/>
      <c r="AB228" s="13"/>
      <c r="AC228" s="13"/>
      <c r="AD228" s="13"/>
      <c r="AE228" s="13"/>
      <c r="AT228" s="243" t="s">
        <v>191</v>
      </c>
      <c r="AU228" s="243" t="s">
        <v>87</v>
      </c>
      <c r="AV228" s="13" t="s">
        <v>87</v>
      </c>
      <c r="AW228" s="13" t="s">
        <v>41</v>
      </c>
      <c r="AX228" s="13" t="s">
        <v>80</v>
      </c>
      <c r="AY228" s="243" t="s">
        <v>177</v>
      </c>
    </row>
    <row r="229" spans="1:51" s="14" customFormat="1" ht="12">
      <c r="A229" s="14"/>
      <c r="B229" s="244"/>
      <c r="C229" s="245"/>
      <c r="D229" s="228" t="s">
        <v>191</v>
      </c>
      <c r="E229" s="246" t="s">
        <v>39</v>
      </c>
      <c r="F229" s="247" t="s">
        <v>372</v>
      </c>
      <c r="G229" s="245"/>
      <c r="H229" s="248">
        <v>5.44</v>
      </c>
      <c r="I229" s="249"/>
      <c r="J229" s="245"/>
      <c r="K229" s="245"/>
      <c r="L229" s="250"/>
      <c r="M229" s="251"/>
      <c r="N229" s="252"/>
      <c r="O229" s="252"/>
      <c r="P229" s="252"/>
      <c r="Q229" s="252"/>
      <c r="R229" s="252"/>
      <c r="S229" s="252"/>
      <c r="T229" s="253"/>
      <c r="U229" s="14"/>
      <c r="V229" s="14"/>
      <c r="W229" s="14"/>
      <c r="X229" s="14"/>
      <c r="Y229" s="14"/>
      <c r="Z229" s="14"/>
      <c r="AA229" s="14"/>
      <c r="AB229" s="14"/>
      <c r="AC229" s="14"/>
      <c r="AD229" s="14"/>
      <c r="AE229" s="14"/>
      <c r="AT229" s="254" t="s">
        <v>191</v>
      </c>
      <c r="AU229" s="254" t="s">
        <v>87</v>
      </c>
      <c r="AV229" s="14" t="s">
        <v>89</v>
      </c>
      <c r="AW229" s="14" t="s">
        <v>41</v>
      </c>
      <c r="AX229" s="14" t="s">
        <v>80</v>
      </c>
      <c r="AY229" s="254" t="s">
        <v>177</v>
      </c>
    </row>
    <row r="230" spans="1:51" s="15" customFormat="1" ht="12">
      <c r="A230" s="15"/>
      <c r="B230" s="255"/>
      <c r="C230" s="256"/>
      <c r="D230" s="228" t="s">
        <v>191</v>
      </c>
      <c r="E230" s="257" t="s">
        <v>39</v>
      </c>
      <c r="F230" s="258" t="s">
        <v>194</v>
      </c>
      <c r="G230" s="256"/>
      <c r="H230" s="259">
        <v>110.84</v>
      </c>
      <c r="I230" s="260"/>
      <c r="J230" s="256"/>
      <c r="K230" s="256"/>
      <c r="L230" s="261"/>
      <c r="M230" s="262"/>
      <c r="N230" s="263"/>
      <c r="O230" s="263"/>
      <c r="P230" s="263"/>
      <c r="Q230" s="263"/>
      <c r="R230" s="263"/>
      <c r="S230" s="263"/>
      <c r="T230" s="264"/>
      <c r="U230" s="15"/>
      <c r="V230" s="15"/>
      <c r="W230" s="15"/>
      <c r="X230" s="15"/>
      <c r="Y230" s="15"/>
      <c r="Z230" s="15"/>
      <c r="AA230" s="15"/>
      <c r="AB230" s="15"/>
      <c r="AC230" s="15"/>
      <c r="AD230" s="15"/>
      <c r="AE230" s="15"/>
      <c r="AT230" s="265" t="s">
        <v>191</v>
      </c>
      <c r="AU230" s="265" t="s">
        <v>87</v>
      </c>
      <c r="AV230" s="15" t="s">
        <v>185</v>
      </c>
      <c r="AW230" s="15" t="s">
        <v>41</v>
      </c>
      <c r="AX230" s="15" t="s">
        <v>87</v>
      </c>
      <c r="AY230" s="265" t="s">
        <v>177</v>
      </c>
    </row>
    <row r="231" spans="1:65" s="2" customFormat="1" ht="21.75" customHeight="1">
      <c r="A231" s="40"/>
      <c r="B231" s="41"/>
      <c r="C231" s="215" t="s">
        <v>373</v>
      </c>
      <c r="D231" s="215" t="s">
        <v>180</v>
      </c>
      <c r="E231" s="216" t="s">
        <v>374</v>
      </c>
      <c r="F231" s="217" t="s">
        <v>375</v>
      </c>
      <c r="G231" s="218" t="s">
        <v>304</v>
      </c>
      <c r="H231" s="219">
        <v>111.18</v>
      </c>
      <c r="I231" s="220"/>
      <c r="J231" s="221">
        <f>ROUND(I231*H231,2)</f>
        <v>0</v>
      </c>
      <c r="K231" s="217" t="s">
        <v>184</v>
      </c>
      <c r="L231" s="46"/>
      <c r="M231" s="222" t="s">
        <v>39</v>
      </c>
      <c r="N231" s="223" t="s">
        <v>53</v>
      </c>
      <c r="O231" s="87"/>
      <c r="P231" s="224">
        <f>O231*H231</f>
        <v>0</v>
      </c>
      <c r="Q231" s="224">
        <v>0</v>
      </c>
      <c r="R231" s="224">
        <f>Q231*H231</f>
        <v>0</v>
      </c>
      <c r="S231" s="224">
        <v>0</v>
      </c>
      <c r="T231" s="225">
        <f>S231*H231</f>
        <v>0</v>
      </c>
      <c r="U231" s="40"/>
      <c r="V231" s="40"/>
      <c r="W231" s="40"/>
      <c r="X231" s="40"/>
      <c r="Y231" s="40"/>
      <c r="Z231" s="40"/>
      <c r="AA231" s="40"/>
      <c r="AB231" s="40"/>
      <c r="AC231" s="40"/>
      <c r="AD231" s="40"/>
      <c r="AE231" s="40"/>
      <c r="AR231" s="226" t="s">
        <v>323</v>
      </c>
      <c r="AT231" s="226" t="s">
        <v>180</v>
      </c>
      <c r="AU231" s="226" t="s">
        <v>87</v>
      </c>
      <c r="AY231" s="18" t="s">
        <v>177</v>
      </c>
      <c r="BE231" s="227">
        <f>IF(N231="základní",J231,0)</f>
        <v>0</v>
      </c>
      <c r="BF231" s="227">
        <f>IF(N231="snížená",J231,0)</f>
        <v>0</v>
      </c>
      <c r="BG231" s="227">
        <f>IF(N231="zákl. přenesená",J231,0)</f>
        <v>0</v>
      </c>
      <c r="BH231" s="227">
        <f>IF(N231="sníž. přenesená",J231,0)</f>
        <v>0</v>
      </c>
      <c r="BI231" s="227">
        <f>IF(N231="nulová",J231,0)</f>
        <v>0</v>
      </c>
      <c r="BJ231" s="18" t="s">
        <v>185</v>
      </c>
      <c r="BK231" s="227">
        <f>ROUND(I231*H231,2)</f>
        <v>0</v>
      </c>
      <c r="BL231" s="18" t="s">
        <v>323</v>
      </c>
      <c r="BM231" s="226" t="s">
        <v>376</v>
      </c>
    </row>
    <row r="232" spans="1:47" s="2" customFormat="1" ht="12">
      <c r="A232" s="40"/>
      <c r="B232" s="41"/>
      <c r="C232" s="42"/>
      <c r="D232" s="228" t="s">
        <v>187</v>
      </c>
      <c r="E232" s="42"/>
      <c r="F232" s="229" t="s">
        <v>377</v>
      </c>
      <c r="G232" s="42"/>
      <c r="H232" s="42"/>
      <c r="I232" s="230"/>
      <c r="J232" s="42"/>
      <c r="K232" s="42"/>
      <c r="L232" s="46"/>
      <c r="M232" s="231"/>
      <c r="N232" s="232"/>
      <c r="O232" s="87"/>
      <c r="P232" s="87"/>
      <c r="Q232" s="87"/>
      <c r="R232" s="87"/>
      <c r="S232" s="87"/>
      <c r="T232" s="88"/>
      <c r="U232" s="40"/>
      <c r="V232" s="40"/>
      <c r="W232" s="40"/>
      <c r="X232" s="40"/>
      <c r="Y232" s="40"/>
      <c r="Z232" s="40"/>
      <c r="AA232" s="40"/>
      <c r="AB232" s="40"/>
      <c r="AC232" s="40"/>
      <c r="AD232" s="40"/>
      <c r="AE232" s="40"/>
      <c r="AT232" s="18" t="s">
        <v>187</v>
      </c>
      <c r="AU232" s="18" t="s">
        <v>87</v>
      </c>
    </row>
    <row r="233" spans="1:47" s="2" customFormat="1" ht="12">
      <c r="A233" s="40"/>
      <c r="B233" s="41"/>
      <c r="C233" s="42"/>
      <c r="D233" s="228" t="s">
        <v>189</v>
      </c>
      <c r="E233" s="42"/>
      <c r="F233" s="233" t="s">
        <v>378</v>
      </c>
      <c r="G233" s="42"/>
      <c r="H233" s="42"/>
      <c r="I233" s="230"/>
      <c r="J233" s="42"/>
      <c r="K233" s="42"/>
      <c r="L233" s="46"/>
      <c r="M233" s="231"/>
      <c r="N233" s="232"/>
      <c r="O233" s="87"/>
      <c r="P233" s="87"/>
      <c r="Q233" s="87"/>
      <c r="R233" s="87"/>
      <c r="S233" s="87"/>
      <c r="T233" s="88"/>
      <c r="U233" s="40"/>
      <c r="V233" s="40"/>
      <c r="W233" s="40"/>
      <c r="X233" s="40"/>
      <c r="Y233" s="40"/>
      <c r="Z233" s="40"/>
      <c r="AA233" s="40"/>
      <c r="AB233" s="40"/>
      <c r="AC233" s="40"/>
      <c r="AD233" s="40"/>
      <c r="AE233" s="40"/>
      <c r="AT233" s="18" t="s">
        <v>189</v>
      </c>
      <c r="AU233" s="18" t="s">
        <v>87</v>
      </c>
    </row>
    <row r="234" spans="1:51" s="13" customFormat="1" ht="12">
      <c r="A234" s="13"/>
      <c r="B234" s="234"/>
      <c r="C234" s="235"/>
      <c r="D234" s="228" t="s">
        <v>191</v>
      </c>
      <c r="E234" s="236" t="s">
        <v>39</v>
      </c>
      <c r="F234" s="237" t="s">
        <v>362</v>
      </c>
      <c r="G234" s="235"/>
      <c r="H234" s="236" t="s">
        <v>39</v>
      </c>
      <c r="I234" s="238"/>
      <c r="J234" s="235"/>
      <c r="K234" s="235"/>
      <c r="L234" s="239"/>
      <c r="M234" s="240"/>
      <c r="N234" s="241"/>
      <c r="O234" s="241"/>
      <c r="P234" s="241"/>
      <c r="Q234" s="241"/>
      <c r="R234" s="241"/>
      <c r="S234" s="241"/>
      <c r="T234" s="242"/>
      <c r="U234" s="13"/>
      <c r="V234" s="13"/>
      <c r="W234" s="13"/>
      <c r="X234" s="13"/>
      <c r="Y234" s="13"/>
      <c r="Z234" s="13"/>
      <c r="AA234" s="13"/>
      <c r="AB234" s="13"/>
      <c r="AC234" s="13"/>
      <c r="AD234" s="13"/>
      <c r="AE234" s="13"/>
      <c r="AT234" s="243" t="s">
        <v>191</v>
      </c>
      <c r="AU234" s="243" t="s">
        <v>87</v>
      </c>
      <c r="AV234" s="13" t="s">
        <v>87</v>
      </c>
      <c r="AW234" s="13" t="s">
        <v>41</v>
      </c>
      <c r="AX234" s="13" t="s">
        <v>80</v>
      </c>
      <c r="AY234" s="243" t="s">
        <v>177</v>
      </c>
    </row>
    <row r="235" spans="1:51" s="14" customFormat="1" ht="12">
      <c r="A235" s="14"/>
      <c r="B235" s="244"/>
      <c r="C235" s="245"/>
      <c r="D235" s="228" t="s">
        <v>191</v>
      </c>
      <c r="E235" s="246" t="s">
        <v>39</v>
      </c>
      <c r="F235" s="247" t="s">
        <v>363</v>
      </c>
      <c r="G235" s="245"/>
      <c r="H235" s="248">
        <v>10.88</v>
      </c>
      <c r="I235" s="249"/>
      <c r="J235" s="245"/>
      <c r="K235" s="245"/>
      <c r="L235" s="250"/>
      <c r="M235" s="251"/>
      <c r="N235" s="252"/>
      <c r="O235" s="252"/>
      <c r="P235" s="252"/>
      <c r="Q235" s="252"/>
      <c r="R235" s="252"/>
      <c r="S235" s="252"/>
      <c r="T235" s="253"/>
      <c r="U235" s="14"/>
      <c r="V235" s="14"/>
      <c r="W235" s="14"/>
      <c r="X235" s="14"/>
      <c r="Y235" s="14"/>
      <c r="Z235" s="14"/>
      <c r="AA235" s="14"/>
      <c r="AB235" s="14"/>
      <c r="AC235" s="14"/>
      <c r="AD235" s="14"/>
      <c r="AE235" s="14"/>
      <c r="AT235" s="254" t="s">
        <v>191</v>
      </c>
      <c r="AU235" s="254" t="s">
        <v>87</v>
      </c>
      <c r="AV235" s="14" t="s">
        <v>89</v>
      </c>
      <c r="AW235" s="14" t="s">
        <v>41</v>
      </c>
      <c r="AX235" s="14" t="s">
        <v>80</v>
      </c>
      <c r="AY235" s="254" t="s">
        <v>177</v>
      </c>
    </row>
    <row r="236" spans="1:51" s="13" customFormat="1" ht="12">
      <c r="A236" s="13"/>
      <c r="B236" s="234"/>
      <c r="C236" s="235"/>
      <c r="D236" s="228" t="s">
        <v>191</v>
      </c>
      <c r="E236" s="236" t="s">
        <v>39</v>
      </c>
      <c r="F236" s="237" t="s">
        <v>207</v>
      </c>
      <c r="G236" s="235"/>
      <c r="H236" s="236" t="s">
        <v>39</v>
      </c>
      <c r="I236" s="238"/>
      <c r="J236" s="235"/>
      <c r="K236" s="235"/>
      <c r="L236" s="239"/>
      <c r="M236" s="240"/>
      <c r="N236" s="241"/>
      <c r="O236" s="241"/>
      <c r="P236" s="241"/>
      <c r="Q236" s="241"/>
      <c r="R236" s="241"/>
      <c r="S236" s="241"/>
      <c r="T236" s="242"/>
      <c r="U236" s="13"/>
      <c r="V236" s="13"/>
      <c r="W236" s="13"/>
      <c r="X236" s="13"/>
      <c r="Y236" s="13"/>
      <c r="Z236" s="13"/>
      <c r="AA236" s="13"/>
      <c r="AB236" s="13"/>
      <c r="AC236" s="13"/>
      <c r="AD236" s="13"/>
      <c r="AE236" s="13"/>
      <c r="AT236" s="243" t="s">
        <v>191</v>
      </c>
      <c r="AU236" s="243" t="s">
        <v>87</v>
      </c>
      <c r="AV236" s="13" t="s">
        <v>87</v>
      </c>
      <c r="AW236" s="13" t="s">
        <v>41</v>
      </c>
      <c r="AX236" s="13" t="s">
        <v>80</v>
      </c>
      <c r="AY236" s="243" t="s">
        <v>177</v>
      </c>
    </row>
    <row r="237" spans="1:51" s="14" customFormat="1" ht="12">
      <c r="A237" s="14"/>
      <c r="B237" s="244"/>
      <c r="C237" s="245"/>
      <c r="D237" s="228" t="s">
        <v>191</v>
      </c>
      <c r="E237" s="246" t="s">
        <v>39</v>
      </c>
      <c r="F237" s="247" t="s">
        <v>364</v>
      </c>
      <c r="G237" s="245"/>
      <c r="H237" s="248">
        <v>100.3</v>
      </c>
      <c r="I237" s="249"/>
      <c r="J237" s="245"/>
      <c r="K237" s="245"/>
      <c r="L237" s="250"/>
      <c r="M237" s="251"/>
      <c r="N237" s="252"/>
      <c r="O237" s="252"/>
      <c r="P237" s="252"/>
      <c r="Q237" s="252"/>
      <c r="R237" s="252"/>
      <c r="S237" s="252"/>
      <c r="T237" s="253"/>
      <c r="U237" s="14"/>
      <c r="V237" s="14"/>
      <c r="W237" s="14"/>
      <c r="X237" s="14"/>
      <c r="Y237" s="14"/>
      <c r="Z237" s="14"/>
      <c r="AA237" s="14"/>
      <c r="AB237" s="14"/>
      <c r="AC237" s="14"/>
      <c r="AD237" s="14"/>
      <c r="AE237" s="14"/>
      <c r="AT237" s="254" t="s">
        <v>191</v>
      </c>
      <c r="AU237" s="254" t="s">
        <v>87</v>
      </c>
      <c r="AV237" s="14" t="s">
        <v>89</v>
      </c>
      <c r="AW237" s="14" t="s">
        <v>41</v>
      </c>
      <c r="AX237" s="14" t="s">
        <v>80</v>
      </c>
      <c r="AY237" s="254" t="s">
        <v>177</v>
      </c>
    </row>
    <row r="238" spans="1:51" s="15" customFormat="1" ht="12">
      <c r="A238" s="15"/>
      <c r="B238" s="255"/>
      <c r="C238" s="256"/>
      <c r="D238" s="228" t="s">
        <v>191</v>
      </c>
      <c r="E238" s="257" t="s">
        <v>39</v>
      </c>
      <c r="F238" s="258" t="s">
        <v>194</v>
      </c>
      <c r="G238" s="256"/>
      <c r="H238" s="259">
        <v>111.18</v>
      </c>
      <c r="I238" s="260"/>
      <c r="J238" s="256"/>
      <c r="K238" s="256"/>
      <c r="L238" s="261"/>
      <c r="M238" s="262"/>
      <c r="N238" s="263"/>
      <c r="O238" s="263"/>
      <c r="P238" s="263"/>
      <c r="Q238" s="263"/>
      <c r="R238" s="263"/>
      <c r="S238" s="263"/>
      <c r="T238" s="264"/>
      <c r="U238" s="15"/>
      <c r="V238" s="15"/>
      <c r="W238" s="15"/>
      <c r="X238" s="15"/>
      <c r="Y238" s="15"/>
      <c r="Z238" s="15"/>
      <c r="AA238" s="15"/>
      <c r="AB238" s="15"/>
      <c r="AC238" s="15"/>
      <c r="AD238" s="15"/>
      <c r="AE238" s="15"/>
      <c r="AT238" s="265" t="s">
        <v>191</v>
      </c>
      <c r="AU238" s="265" t="s">
        <v>87</v>
      </c>
      <c r="AV238" s="15" t="s">
        <v>185</v>
      </c>
      <c r="AW238" s="15" t="s">
        <v>41</v>
      </c>
      <c r="AX238" s="15" t="s">
        <v>87</v>
      </c>
      <c r="AY238" s="265" t="s">
        <v>177</v>
      </c>
    </row>
    <row r="239" spans="1:65" s="2" customFormat="1" ht="21.75" customHeight="1">
      <c r="A239" s="40"/>
      <c r="B239" s="41"/>
      <c r="C239" s="215" t="s">
        <v>379</v>
      </c>
      <c r="D239" s="215" t="s">
        <v>180</v>
      </c>
      <c r="E239" s="216" t="s">
        <v>380</v>
      </c>
      <c r="F239" s="217" t="s">
        <v>381</v>
      </c>
      <c r="G239" s="218" t="s">
        <v>304</v>
      </c>
      <c r="H239" s="219">
        <v>111.18</v>
      </c>
      <c r="I239" s="220"/>
      <c r="J239" s="221">
        <f>ROUND(I239*H239,2)</f>
        <v>0</v>
      </c>
      <c r="K239" s="217" t="s">
        <v>184</v>
      </c>
      <c r="L239" s="46"/>
      <c r="M239" s="222" t="s">
        <v>39</v>
      </c>
      <c r="N239" s="223" t="s">
        <v>53</v>
      </c>
      <c r="O239" s="87"/>
      <c r="P239" s="224">
        <f>O239*H239</f>
        <v>0</v>
      </c>
      <c r="Q239" s="224">
        <v>0</v>
      </c>
      <c r="R239" s="224">
        <f>Q239*H239</f>
        <v>0</v>
      </c>
      <c r="S239" s="224">
        <v>0</v>
      </c>
      <c r="T239" s="225">
        <f>S239*H239</f>
        <v>0</v>
      </c>
      <c r="U239" s="40"/>
      <c r="V239" s="40"/>
      <c r="W239" s="40"/>
      <c r="X239" s="40"/>
      <c r="Y239" s="40"/>
      <c r="Z239" s="40"/>
      <c r="AA239" s="40"/>
      <c r="AB239" s="40"/>
      <c r="AC239" s="40"/>
      <c r="AD239" s="40"/>
      <c r="AE239" s="40"/>
      <c r="AR239" s="226" t="s">
        <v>323</v>
      </c>
      <c r="AT239" s="226" t="s">
        <v>180</v>
      </c>
      <c r="AU239" s="226" t="s">
        <v>87</v>
      </c>
      <c r="AY239" s="18" t="s">
        <v>177</v>
      </c>
      <c r="BE239" s="227">
        <f>IF(N239="základní",J239,0)</f>
        <v>0</v>
      </c>
      <c r="BF239" s="227">
        <f>IF(N239="snížená",J239,0)</f>
        <v>0</v>
      </c>
      <c r="BG239" s="227">
        <f>IF(N239="zákl. přenesená",J239,0)</f>
        <v>0</v>
      </c>
      <c r="BH239" s="227">
        <f>IF(N239="sníž. přenesená",J239,0)</f>
        <v>0</v>
      </c>
      <c r="BI239" s="227">
        <f>IF(N239="nulová",J239,0)</f>
        <v>0</v>
      </c>
      <c r="BJ239" s="18" t="s">
        <v>185</v>
      </c>
      <c r="BK239" s="227">
        <f>ROUND(I239*H239,2)</f>
        <v>0</v>
      </c>
      <c r="BL239" s="18" t="s">
        <v>323</v>
      </c>
      <c r="BM239" s="226" t="s">
        <v>382</v>
      </c>
    </row>
    <row r="240" spans="1:47" s="2" customFormat="1" ht="12">
      <c r="A240" s="40"/>
      <c r="B240" s="41"/>
      <c r="C240" s="42"/>
      <c r="D240" s="228" t="s">
        <v>187</v>
      </c>
      <c r="E240" s="42"/>
      <c r="F240" s="229" t="s">
        <v>383</v>
      </c>
      <c r="G240" s="42"/>
      <c r="H240" s="42"/>
      <c r="I240" s="230"/>
      <c r="J240" s="42"/>
      <c r="K240" s="42"/>
      <c r="L240" s="46"/>
      <c r="M240" s="231"/>
      <c r="N240" s="232"/>
      <c r="O240" s="87"/>
      <c r="P240" s="87"/>
      <c r="Q240" s="87"/>
      <c r="R240" s="87"/>
      <c r="S240" s="87"/>
      <c r="T240" s="88"/>
      <c r="U240" s="40"/>
      <c r="V240" s="40"/>
      <c r="W240" s="40"/>
      <c r="X240" s="40"/>
      <c r="Y240" s="40"/>
      <c r="Z240" s="40"/>
      <c r="AA240" s="40"/>
      <c r="AB240" s="40"/>
      <c r="AC240" s="40"/>
      <c r="AD240" s="40"/>
      <c r="AE240" s="40"/>
      <c r="AT240" s="18" t="s">
        <v>187</v>
      </c>
      <c r="AU240" s="18" t="s">
        <v>87</v>
      </c>
    </row>
    <row r="241" spans="1:47" s="2" customFormat="1" ht="12">
      <c r="A241" s="40"/>
      <c r="B241" s="41"/>
      <c r="C241" s="42"/>
      <c r="D241" s="228" t="s">
        <v>189</v>
      </c>
      <c r="E241" s="42"/>
      <c r="F241" s="233" t="s">
        <v>384</v>
      </c>
      <c r="G241" s="42"/>
      <c r="H241" s="42"/>
      <c r="I241" s="230"/>
      <c r="J241" s="42"/>
      <c r="K241" s="42"/>
      <c r="L241" s="46"/>
      <c r="M241" s="231"/>
      <c r="N241" s="232"/>
      <c r="O241" s="87"/>
      <c r="P241" s="87"/>
      <c r="Q241" s="87"/>
      <c r="R241" s="87"/>
      <c r="S241" s="87"/>
      <c r="T241" s="88"/>
      <c r="U241" s="40"/>
      <c r="V241" s="40"/>
      <c r="W241" s="40"/>
      <c r="X241" s="40"/>
      <c r="Y241" s="40"/>
      <c r="Z241" s="40"/>
      <c r="AA241" s="40"/>
      <c r="AB241" s="40"/>
      <c r="AC241" s="40"/>
      <c r="AD241" s="40"/>
      <c r="AE241" s="40"/>
      <c r="AT241" s="18" t="s">
        <v>189</v>
      </c>
      <c r="AU241" s="18" t="s">
        <v>87</v>
      </c>
    </row>
    <row r="242" spans="1:51" s="13" customFormat="1" ht="12">
      <c r="A242" s="13"/>
      <c r="B242" s="234"/>
      <c r="C242" s="235"/>
      <c r="D242" s="228" t="s">
        <v>191</v>
      </c>
      <c r="E242" s="236" t="s">
        <v>39</v>
      </c>
      <c r="F242" s="237" t="s">
        <v>207</v>
      </c>
      <c r="G242" s="235"/>
      <c r="H242" s="236" t="s">
        <v>39</v>
      </c>
      <c r="I242" s="238"/>
      <c r="J242" s="235"/>
      <c r="K242" s="235"/>
      <c r="L242" s="239"/>
      <c r="M242" s="240"/>
      <c r="N242" s="241"/>
      <c r="O242" s="241"/>
      <c r="P242" s="241"/>
      <c r="Q242" s="241"/>
      <c r="R242" s="241"/>
      <c r="S242" s="241"/>
      <c r="T242" s="242"/>
      <c r="U242" s="13"/>
      <c r="V242" s="13"/>
      <c r="W242" s="13"/>
      <c r="X242" s="13"/>
      <c r="Y242" s="13"/>
      <c r="Z242" s="13"/>
      <c r="AA242" s="13"/>
      <c r="AB242" s="13"/>
      <c r="AC242" s="13"/>
      <c r="AD242" s="13"/>
      <c r="AE242" s="13"/>
      <c r="AT242" s="243" t="s">
        <v>191</v>
      </c>
      <c r="AU242" s="243" t="s">
        <v>87</v>
      </c>
      <c r="AV242" s="13" t="s">
        <v>87</v>
      </c>
      <c r="AW242" s="13" t="s">
        <v>41</v>
      </c>
      <c r="AX242" s="13" t="s">
        <v>80</v>
      </c>
      <c r="AY242" s="243" t="s">
        <v>177</v>
      </c>
    </row>
    <row r="243" spans="1:51" s="14" customFormat="1" ht="12">
      <c r="A243" s="14"/>
      <c r="B243" s="244"/>
      <c r="C243" s="245"/>
      <c r="D243" s="228" t="s">
        <v>191</v>
      </c>
      <c r="E243" s="246" t="s">
        <v>39</v>
      </c>
      <c r="F243" s="247" t="s">
        <v>364</v>
      </c>
      <c r="G243" s="245"/>
      <c r="H243" s="248">
        <v>100.3</v>
      </c>
      <c r="I243" s="249"/>
      <c r="J243" s="245"/>
      <c r="K243" s="245"/>
      <c r="L243" s="250"/>
      <c r="M243" s="251"/>
      <c r="N243" s="252"/>
      <c r="O243" s="252"/>
      <c r="P243" s="252"/>
      <c r="Q243" s="252"/>
      <c r="R243" s="252"/>
      <c r="S243" s="252"/>
      <c r="T243" s="253"/>
      <c r="U243" s="14"/>
      <c r="V243" s="14"/>
      <c r="W243" s="14"/>
      <c r="X243" s="14"/>
      <c r="Y243" s="14"/>
      <c r="Z243" s="14"/>
      <c r="AA243" s="14"/>
      <c r="AB243" s="14"/>
      <c r="AC243" s="14"/>
      <c r="AD243" s="14"/>
      <c r="AE243" s="14"/>
      <c r="AT243" s="254" t="s">
        <v>191</v>
      </c>
      <c r="AU243" s="254" t="s">
        <v>87</v>
      </c>
      <c r="AV243" s="14" t="s">
        <v>89</v>
      </c>
      <c r="AW243" s="14" t="s">
        <v>41</v>
      </c>
      <c r="AX243" s="14" t="s">
        <v>80</v>
      </c>
      <c r="AY243" s="254" t="s">
        <v>177</v>
      </c>
    </row>
    <row r="244" spans="1:51" s="13" customFormat="1" ht="12">
      <c r="A244" s="13"/>
      <c r="B244" s="234"/>
      <c r="C244" s="235"/>
      <c r="D244" s="228" t="s">
        <v>191</v>
      </c>
      <c r="E244" s="236" t="s">
        <v>39</v>
      </c>
      <c r="F244" s="237" t="s">
        <v>362</v>
      </c>
      <c r="G244" s="235"/>
      <c r="H244" s="236" t="s">
        <v>39</v>
      </c>
      <c r="I244" s="238"/>
      <c r="J244" s="235"/>
      <c r="K244" s="235"/>
      <c r="L244" s="239"/>
      <c r="M244" s="240"/>
      <c r="N244" s="241"/>
      <c r="O244" s="241"/>
      <c r="P244" s="241"/>
      <c r="Q244" s="241"/>
      <c r="R244" s="241"/>
      <c r="S244" s="241"/>
      <c r="T244" s="242"/>
      <c r="U244" s="13"/>
      <c r="V244" s="13"/>
      <c r="W244" s="13"/>
      <c r="X244" s="13"/>
      <c r="Y244" s="13"/>
      <c r="Z244" s="13"/>
      <c r="AA244" s="13"/>
      <c r="AB244" s="13"/>
      <c r="AC244" s="13"/>
      <c r="AD244" s="13"/>
      <c r="AE244" s="13"/>
      <c r="AT244" s="243" t="s">
        <v>191</v>
      </c>
      <c r="AU244" s="243" t="s">
        <v>87</v>
      </c>
      <c r="AV244" s="13" t="s">
        <v>87</v>
      </c>
      <c r="AW244" s="13" t="s">
        <v>41</v>
      </c>
      <c r="AX244" s="13" t="s">
        <v>80</v>
      </c>
      <c r="AY244" s="243" t="s">
        <v>177</v>
      </c>
    </row>
    <row r="245" spans="1:51" s="14" customFormat="1" ht="12">
      <c r="A245" s="14"/>
      <c r="B245" s="244"/>
      <c r="C245" s="245"/>
      <c r="D245" s="228" t="s">
        <v>191</v>
      </c>
      <c r="E245" s="246" t="s">
        <v>39</v>
      </c>
      <c r="F245" s="247" t="s">
        <v>363</v>
      </c>
      <c r="G245" s="245"/>
      <c r="H245" s="248">
        <v>10.88</v>
      </c>
      <c r="I245" s="249"/>
      <c r="J245" s="245"/>
      <c r="K245" s="245"/>
      <c r="L245" s="250"/>
      <c r="M245" s="251"/>
      <c r="N245" s="252"/>
      <c r="O245" s="252"/>
      <c r="P245" s="252"/>
      <c r="Q245" s="252"/>
      <c r="R245" s="252"/>
      <c r="S245" s="252"/>
      <c r="T245" s="253"/>
      <c r="U245" s="14"/>
      <c r="V245" s="14"/>
      <c r="W245" s="14"/>
      <c r="X245" s="14"/>
      <c r="Y245" s="14"/>
      <c r="Z245" s="14"/>
      <c r="AA245" s="14"/>
      <c r="AB245" s="14"/>
      <c r="AC245" s="14"/>
      <c r="AD245" s="14"/>
      <c r="AE245" s="14"/>
      <c r="AT245" s="254" t="s">
        <v>191</v>
      </c>
      <c r="AU245" s="254" t="s">
        <v>87</v>
      </c>
      <c r="AV245" s="14" t="s">
        <v>89</v>
      </c>
      <c r="AW245" s="14" t="s">
        <v>41</v>
      </c>
      <c r="AX245" s="14" t="s">
        <v>80</v>
      </c>
      <c r="AY245" s="254" t="s">
        <v>177</v>
      </c>
    </row>
    <row r="246" spans="1:51" s="15" customFormat="1" ht="12">
      <c r="A246" s="15"/>
      <c r="B246" s="255"/>
      <c r="C246" s="256"/>
      <c r="D246" s="228" t="s">
        <v>191</v>
      </c>
      <c r="E246" s="257" t="s">
        <v>39</v>
      </c>
      <c r="F246" s="258" t="s">
        <v>194</v>
      </c>
      <c r="G246" s="256"/>
      <c r="H246" s="259">
        <v>111.18</v>
      </c>
      <c r="I246" s="260"/>
      <c r="J246" s="256"/>
      <c r="K246" s="256"/>
      <c r="L246" s="261"/>
      <c r="M246" s="262"/>
      <c r="N246" s="263"/>
      <c r="O246" s="263"/>
      <c r="P246" s="263"/>
      <c r="Q246" s="263"/>
      <c r="R246" s="263"/>
      <c r="S246" s="263"/>
      <c r="T246" s="264"/>
      <c r="U246" s="15"/>
      <c r="V246" s="15"/>
      <c r="W246" s="15"/>
      <c r="X246" s="15"/>
      <c r="Y246" s="15"/>
      <c r="Z246" s="15"/>
      <c r="AA246" s="15"/>
      <c r="AB246" s="15"/>
      <c r="AC246" s="15"/>
      <c r="AD246" s="15"/>
      <c r="AE246" s="15"/>
      <c r="AT246" s="265" t="s">
        <v>191</v>
      </c>
      <c r="AU246" s="265" t="s">
        <v>87</v>
      </c>
      <c r="AV246" s="15" t="s">
        <v>185</v>
      </c>
      <c r="AW246" s="15" t="s">
        <v>41</v>
      </c>
      <c r="AX246" s="15" t="s">
        <v>87</v>
      </c>
      <c r="AY246" s="265" t="s">
        <v>177</v>
      </c>
    </row>
    <row r="247" spans="1:65" s="2" customFormat="1" ht="16.5" customHeight="1">
      <c r="A247" s="40"/>
      <c r="B247" s="41"/>
      <c r="C247" s="215" t="s">
        <v>385</v>
      </c>
      <c r="D247" s="215" t="s">
        <v>180</v>
      </c>
      <c r="E247" s="216" t="s">
        <v>386</v>
      </c>
      <c r="F247" s="217" t="s">
        <v>387</v>
      </c>
      <c r="G247" s="218" t="s">
        <v>304</v>
      </c>
      <c r="H247" s="219">
        <v>0.1</v>
      </c>
      <c r="I247" s="220"/>
      <c r="J247" s="221">
        <f>ROUND(I247*H247,2)</f>
        <v>0</v>
      </c>
      <c r="K247" s="217" t="s">
        <v>184</v>
      </c>
      <c r="L247" s="46"/>
      <c r="M247" s="222" t="s">
        <v>39</v>
      </c>
      <c r="N247" s="223" t="s">
        <v>53</v>
      </c>
      <c r="O247" s="87"/>
      <c r="P247" s="224">
        <f>O247*H247</f>
        <v>0</v>
      </c>
      <c r="Q247" s="224">
        <v>0</v>
      </c>
      <c r="R247" s="224">
        <f>Q247*H247</f>
        <v>0</v>
      </c>
      <c r="S247" s="224">
        <v>0</v>
      </c>
      <c r="T247" s="225">
        <f>S247*H247</f>
        <v>0</v>
      </c>
      <c r="U247" s="40"/>
      <c r="V247" s="40"/>
      <c r="W247" s="40"/>
      <c r="X247" s="40"/>
      <c r="Y247" s="40"/>
      <c r="Z247" s="40"/>
      <c r="AA247" s="40"/>
      <c r="AB247" s="40"/>
      <c r="AC247" s="40"/>
      <c r="AD247" s="40"/>
      <c r="AE247" s="40"/>
      <c r="AR247" s="226" t="s">
        <v>323</v>
      </c>
      <c r="AT247" s="226" t="s">
        <v>180</v>
      </c>
      <c r="AU247" s="226" t="s">
        <v>87</v>
      </c>
      <c r="AY247" s="18" t="s">
        <v>177</v>
      </c>
      <c r="BE247" s="227">
        <f>IF(N247="základní",J247,0)</f>
        <v>0</v>
      </c>
      <c r="BF247" s="227">
        <f>IF(N247="snížená",J247,0)</f>
        <v>0</v>
      </c>
      <c r="BG247" s="227">
        <f>IF(N247="zákl. přenesená",J247,0)</f>
        <v>0</v>
      </c>
      <c r="BH247" s="227">
        <f>IF(N247="sníž. přenesená",J247,0)</f>
        <v>0</v>
      </c>
      <c r="BI247" s="227">
        <f>IF(N247="nulová",J247,0)</f>
        <v>0</v>
      </c>
      <c r="BJ247" s="18" t="s">
        <v>185</v>
      </c>
      <c r="BK247" s="227">
        <f>ROUND(I247*H247,2)</f>
        <v>0</v>
      </c>
      <c r="BL247" s="18" t="s">
        <v>323</v>
      </c>
      <c r="BM247" s="226" t="s">
        <v>388</v>
      </c>
    </row>
    <row r="248" spans="1:47" s="2" customFormat="1" ht="12">
      <c r="A248" s="40"/>
      <c r="B248" s="41"/>
      <c r="C248" s="42"/>
      <c r="D248" s="228" t="s">
        <v>187</v>
      </c>
      <c r="E248" s="42"/>
      <c r="F248" s="229" t="s">
        <v>389</v>
      </c>
      <c r="G248" s="42"/>
      <c r="H248" s="42"/>
      <c r="I248" s="230"/>
      <c r="J248" s="42"/>
      <c r="K248" s="42"/>
      <c r="L248" s="46"/>
      <c r="M248" s="231"/>
      <c r="N248" s="232"/>
      <c r="O248" s="87"/>
      <c r="P248" s="87"/>
      <c r="Q248" s="87"/>
      <c r="R248" s="87"/>
      <c r="S248" s="87"/>
      <c r="T248" s="88"/>
      <c r="U248" s="40"/>
      <c r="V248" s="40"/>
      <c r="W248" s="40"/>
      <c r="X248" s="40"/>
      <c r="Y248" s="40"/>
      <c r="Z248" s="40"/>
      <c r="AA248" s="40"/>
      <c r="AB248" s="40"/>
      <c r="AC248" s="40"/>
      <c r="AD248" s="40"/>
      <c r="AE248" s="40"/>
      <c r="AT248" s="18" t="s">
        <v>187</v>
      </c>
      <c r="AU248" s="18" t="s">
        <v>87</v>
      </c>
    </row>
    <row r="249" spans="1:47" s="2" customFormat="1" ht="12">
      <c r="A249" s="40"/>
      <c r="B249" s="41"/>
      <c r="C249" s="42"/>
      <c r="D249" s="228" t="s">
        <v>189</v>
      </c>
      <c r="E249" s="42"/>
      <c r="F249" s="233" t="s">
        <v>384</v>
      </c>
      <c r="G249" s="42"/>
      <c r="H249" s="42"/>
      <c r="I249" s="230"/>
      <c r="J249" s="42"/>
      <c r="K249" s="42"/>
      <c r="L249" s="46"/>
      <c r="M249" s="278"/>
      <c r="N249" s="279"/>
      <c r="O249" s="280"/>
      <c r="P249" s="280"/>
      <c r="Q249" s="280"/>
      <c r="R249" s="280"/>
      <c r="S249" s="280"/>
      <c r="T249" s="281"/>
      <c r="U249" s="40"/>
      <c r="V249" s="40"/>
      <c r="W249" s="40"/>
      <c r="X249" s="40"/>
      <c r="Y249" s="40"/>
      <c r="Z249" s="40"/>
      <c r="AA249" s="40"/>
      <c r="AB249" s="40"/>
      <c r="AC249" s="40"/>
      <c r="AD249" s="40"/>
      <c r="AE249" s="40"/>
      <c r="AT249" s="18" t="s">
        <v>189</v>
      </c>
      <c r="AU249" s="18" t="s">
        <v>87</v>
      </c>
    </row>
    <row r="250" spans="1:31" s="2" customFormat="1" ht="6.95" customHeight="1">
      <c r="A250" s="40"/>
      <c r="B250" s="62"/>
      <c r="C250" s="63"/>
      <c r="D250" s="63"/>
      <c r="E250" s="63"/>
      <c r="F250" s="63"/>
      <c r="G250" s="63"/>
      <c r="H250" s="63"/>
      <c r="I250" s="63"/>
      <c r="J250" s="63"/>
      <c r="K250" s="63"/>
      <c r="L250" s="46"/>
      <c r="M250" s="40"/>
      <c r="O250" s="40"/>
      <c r="P250" s="40"/>
      <c r="Q250" s="40"/>
      <c r="R250" s="40"/>
      <c r="S250" s="40"/>
      <c r="T250" s="40"/>
      <c r="U250" s="40"/>
      <c r="V250" s="40"/>
      <c r="W250" s="40"/>
      <c r="X250" s="40"/>
      <c r="Y250" s="40"/>
      <c r="Z250" s="40"/>
      <c r="AA250" s="40"/>
      <c r="AB250" s="40"/>
      <c r="AC250" s="40"/>
      <c r="AD250" s="40"/>
      <c r="AE250" s="40"/>
    </row>
  </sheetData>
  <sheetProtection password="CDD6" sheet="1" objects="1" scenarios="1" formatColumns="0" formatRows="0" autoFilter="0"/>
  <autoFilter ref="C87:K24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100</v>
      </c>
      <c r="AZ2" s="282" t="s">
        <v>390</v>
      </c>
      <c r="BA2" s="282" t="s">
        <v>391</v>
      </c>
      <c r="BB2" s="282" t="s">
        <v>392</v>
      </c>
      <c r="BC2" s="282" t="s">
        <v>393</v>
      </c>
      <c r="BD2" s="282" t="s">
        <v>89</v>
      </c>
    </row>
    <row r="3" spans="2:56" s="1" customFormat="1" ht="6.95" customHeight="1">
      <c r="B3" s="141"/>
      <c r="C3" s="142"/>
      <c r="D3" s="142"/>
      <c r="E3" s="142"/>
      <c r="F3" s="142"/>
      <c r="G3" s="142"/>
      <c r="H3" s="142"/>
      <c r="I3" s="142"/>
      <c r="J3" s="142"/>
      <c r="K3" s="142"/>
      <c r="L3" s="21"/>
      <c r="AT3" s="18" t="s">
        <v>89</v>
      </c>
      <c r="AZ3" s="282" t="s">
        <v>394</v>
      </c>
      <c r="BA3" s="282" t="s">
        <v>395</v>
      </c>
      <c r="BB3" s="282" t="s">
        <v>392</v>
      </c>
      <c r="BC3" s="282" t="s">
        <v>396</v>
      </c>
      <c r="BD3" s="282" t="s">
        <v>89</v>
      </c>
    </row>
    <row r="4" spans="2:56" s="1" customFormat="1" ht="24.95" customHeight="1">
      <c r="B4" s="21"/>
      <c r="D4" s="143" t="s">
        <v>149</v>
      </c>
      <c r="L4" s="21"/>
      <c r="M4" s="144" t="s">
        <v>10</v>
      </c>
      <c r="AT4" s="18" t="s">
        <v>41</v>
      </c>
      <c r="AZ4" s="282" t="s">
        <v>397</v>
      </c>
      <c r="BA4" s="282" t="s">
        <v>398</v>
      </c>
      <c r="BB4" s="282" t="s">
        <v>304</v>
      </c>
      <c r="BC4" s="282" t="s">
        <v>399</v>
      </c>
      <c r="BD4" s="282" t="s">
        <v>89</v>
      </c>
    </row>
    <row r="5" spans="2:56" s="1" customFormat="1" ht="6.95" customHeight="1">
      <c r="B5" s="21"/>
      <c r="L5" s="21"/>
      <c r="AZ5" s="282" t="s">
        <v>400</v>
      </c>
      <c r="BA5" s="282" t="s">
        <v>401</v>
      </c>
      <c r="BB5" s="282" t="s">
        <v>304</v>
      </c>
      <c r="BC5" s="282" t="s">
        <v>402</v>
      </c>
      <c r="BD5" s="282" t="s">
        <v>89</v>
      </c>
    </row>
    <row r="6" spans="2:56" s="1" customFormat="1" ht="12" customHeight="1">
      <c r="B6" s="21"/>
      <c r="D6" s="145" t="s">
        <v>16</v>
      </c>
      <c r="L6" s="21"/>
      <c r="AZ6" s="282" t="s">
        <v>403</v>
      </c>
      <c r="BA6" s="282" t="s">
        <v>404</v>
      </c>
      <c r="BB6" s="282" t="s">
        <v>211</v>
      </c>
      <c r="BC6" s="282" t="s">
        <v>405</v>
      </c>
      <c r="BD6" s="282" t="s">
        <v>89</v>
      </c>
    </row>
    <row r="7" spans="2:56" s="1" customFormat="1" ht="26.25" customHeight="1">
      <c r="B7" s="21"/>
      <c r="E7" s="146" t="str">
        <f>'Rekapitulace zakázky'!K6</f>
        <v>Oprava staničních kolejí v žst. Řehlovice - změna č.1 po prohlídce staveniště</v>
      </c>
      <c r="F7" s="145"/>
      <c r="G7" s="145"/>
      <c r="H7" s="145"/>
      <c r="L7" s="21"/>
      <c r="AZ7" s="282" t="s">
        <v>406</v>
      </c>
      <c r="BA7" s="282" t="s">
        <v>407</v>
      </c>
      <c r="BB7" s="282" t="s">
        <v>211</v>
      </c>
      <c r="BC7" s="282" t="s">
        <v>408</v>
      </c>
      <c r="BD7" s="282" t="s">
        <v>89</v>
      </c>
    </row>
    <row r="8" spans="2:56" s="1" customFormat="1" ht="12" customHeight="1">
      <c r="B8" s="21"/>
      <c r="D8" s="145" t="s">
        <v>150</v>
      </c>
      <c r="L8" s="21"/>
      <c r="AZ8" s="282" t="s">
        <v>409</v>
      </c>
      <c r="BA8" s="282" t="s">
        <v>410</v>
      </c>
      <c r="BB8" s="282" t="s">
        <v>270</v>
      </c>
      <c r="BC8" s="282" t="s">
        <v>411</v>
      </c>
      <c r="BD8" s="282" t="s">
        <v>89</v>
      </c>
    </row>
    <row r="9" spans="1:56" s="2" customFormat="1" ht="16.5" customHeight="1">
      <c r="A9" s="40"/>
      <c r="B9" s="46"/>
      <c r="C9" s="40"/>
      <c r="D9" s="40"/>
      <c r="E9" s="146" t="s">
        <v>412</v>
      </c>
      <c r="F9" s="40"/>
      <c r="G9" s="40"/>
      <c r="H9" s="40"/>
      <c r="I9" s="40"/>
      <c r="J9" s="40"/>
      <c r="K9" s="40"/>
      <c r="L9" s="147"/>
      <c r="S9" s="40"/>
      <c r="T9" s="40"/>
      <c r="U9" s="40"/>
      <c r="V9" s="40"/>
      <c r="W9" s="40"/>
      <c r="X9" s="40"/>
      <c r="Y9" s="40"/>
      <c r="Z9" s="40"/>
      <c r="AA9" s="40"/>
      <c r="AB9" s="40"/>
      <c r="AC9" s="40"/>
      <c r="AD9" s="40"/>
      <c r="AE9" s="40"/>
      <c r="AZ9" s="282" t="s">
        <v>413</v>
      </c>
      <c r="BA9" s="282" t="s">
        <v>414</v>
      </c>
      <c r="BB9" s="282" t="s">
        <v>270</v>
      </c>
      <c r="BC9" s="282" t="s">
        <v>415</v>
      </c>
      <c r="BD9" s="282" t="s">
        <v>89</v>
      </c>
    </row>
    <row r="10" spans="1:56"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c r="AZ10" s="282" t="s">
        <v>416</v>
      </c>
      <c r="BA10" s="282" t="s">
        <v>417</v>
      </c>
      <c r="BB10" s="282" t="s">
        <v>270</v>
      </c>
      <c r="BC10" s="282" t="s">
        <v>418</v>
      </c>
      <c r="BD10" s="282" t="s">
        <v>89</v>
      </c>
    </row>
    <row r="11" spans="1:56" s="2" customFormat="1" ht="16.5" customHeight="1">
      <c r="A11" s="40"/>
      <c r="B11" s="46"/>
      <c r="C11" s="40"/>
      <c r="D11" s="40"/>
      <c r="E11" s="148" t="s">
        <v>419</v>
      </c>
      <c r="F11" s="40"/>
      <c r="G11" s="40"/>
      <c r="H11" s="40"/>
      <c r="I11" s="40"/>
      <c r="J11" s="40"/>
      <c r="K11" s="40"/>
      <c r="L11" s="147"/>
      <c r="S11" s="40"/>
      <c r="T11" s="40"/>
      <c r="U11" s="40"/>
      <c r="V11" s="40"/>
      <c r="W11" s="40"/>
      <c r="X11" s="40"/>
      <c r="Y11" s="40"/>
      <c r="Z11" s="40"/>
      <c r="AA11" s="40"/>
      <c r="AB11" s="40"/>
      <c r="AC11" s="40"/>
      <c r="AD11" s="40"/>
      <c r="AE11" s="40"/>
      <c r="AZ11" s="282" t="s">
        <v>420</v>
      </c>
      <c r="BA11" s="282" t="s">
        <v>421</v>
      </c>
      <c r="BB11" s="282" t="s">
        <v>270</v>
      </c>
      <c r="BC11" s="282" t="s">
        <v>418</v>
      </c>
      <c r="BD11" s="282" t="s">
        <v>89</v>
      </c>
    </row>
    <row r="12" spans="1:56"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c r="AZ12" s="282" t="s">
        <v>422</v>
      </c>
      <c r="BA12" s="282" t="s">
        <v>423</v>
      </c>
      <c r="BB12" s="282" t="s">
        <v>270</v>
      </c>
      <c r="BC12" s="282" t="s">
        <v>424</v>
      </c>
      <c r="BD12" s="282" t="s">
        <v>89</v>
      </c>
    </row>
    <row r="13" spans="1:56"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c r="AZ13" s="282" t="s">
        <v>425</v>
      </c>
      <c r="BA13" s="282" t="s">
        <v>426</v>
      </c>
      <c r="BB13" s="282" t="s">
        <v>270</v>
      </c>
      <c r="BC13" s="282" t="s">
        <v>427</v>
      </c>
      <c r="BD13" s="282" t="s">
        <v>89</v>
      </c>
    </row>
    <row r="14" spans="1:56"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c r="AZ14" s="282" t="s">
        <v>428</v>
      </c>
      <c r="BA14" s="282" t="s">
        <v>429</v>
      </c>
      <c r="BB14" s="282" t="s">
        <v>430</v>
      </c>
      <c r="BC14" s="282" t="s">
        <v>431</v>
      </c>
      <c r="BD14" s="282" t="s">
        <v>89</v>
      </c>
    </row>
    <row r="15" spans="1:56"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c r="AZ15" s="282" t="s">
        <v>432</v>
      </c>
      <c r="BA15" s="282" t="s">
        <v>433</v>
      </c>
      <c r="BB15" s="282" t="s">
        <v>430</v>
      </c>
      <c r="BC15" s="282" t="s">
        <v>319</v>
      </c>
      <c r="BD15" s="282" t="s">
        <v>89</v>
      </c>
    </row>
    <row r="16" spans="1:56"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c r="AZ16" s="282" t="s">
        <v>434</v>
      </c>
      <c r="BA16" s="282" t="s">
        <v>435</v>
      </c>
      <c r="BB16" s="282" t="s">
        <v>430</v>
      </c>
      <c r="BC16" s="282" t="s">
        <v>436</v>
      </c>
      <c r="BD16" s="282" t="s">
        <v>89</v>
      </c>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ROUND((SUM(BE88:BE459)),2)</f>
        <v>0</v>
      </c>
      <c r="G35" s="40"/>
      <c r="H35" s="40"/>
      <c r="I35" s="160">
        <v>0.21</v>
      </c>
      <c r="J35" s="159">
        <f>ROUND(((SUM(BE88:BE459))*I35),2)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ROUND((SUM(BF88:BF459)),2)</f>
        <v>0</v>
      </c>
      <c r="G36" s="40"/>
      <c r="H36" s="40"/>
      <c r="I36" s="160">
        <v>0.15</v>
      </c>
      <c r="J36" s="159">
        <f>ROUND(((SUM(BF88:BF459))*I36),2)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ROUND((SUM(BG88:BG459)),2)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ROUND((SUM(BH88:BH459)),2)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ROUND((SUM(BI88:BI459)),2)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412</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Č21_zm1 - 2.TK Trmice-Řehlovice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J88</f>
        <v>0</v>
      </c>
      <c r="K63" s="42"/>
      <c r="L63" s="147"/>
      <c r="S63" s="40"/>
      <c r="T63" s="40"/>
      <c r="U63" s="40"/>
      <c r="V63" s="40"/>
      <c r="W63" s="40"/>
      <c r="X63" s="40"/>
      <c r="Y63" s="40"/>
      <c r="Z63" s="40"/>
      <c r="AA63" s="40"/>
      <c r="AB63" s="40"/>
      <c r="AC63" s="40"/>
      <c r="AD63" s="40"/>
      <c r="AE63" s="40"/>
      <c r="AU63" s="18" t="s">
        <v>158</v>
      </c>
    </row>
    <row r="64" spans="1:31" s="9" customFormat="1" ht="24.95" customHeight="1" hidden="1">
      <c r="A64" s="9"/>
      <c r="B64" s="177"/>
      <c r="C64" s="178"/>
      <c r="D64" s="179" t="s">
        <v>159</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8"/>
      <c r="D65" s="184" t="s">
        <v>160</v>
      </c>
      <c r="E65" s="185"/>
      <c r="F65" s="185"/>
      <c r="G65" s="185"/>
      <c r="H65" s="185"/>
      <c r="I65" s="185"/>
      <c r="J65" s="186">
        <f>J90</f>
        <v>0</v>
      </c>
      <c r="K65" s="128"/>
      <c r="L65" s="187"/>
      <c r="S65" s="10"/>
      <c r="T65" s="10"/>
      <c r="U65" s="10"/>
      <c r="V65" s="10"/>
      <c r="W65" s="10"/>
      <c r="X65" s="10"/>
      <c r="Y65" s="10"/>
      <c r="Z65" s="10"/>
      <c r="AA65" s="10"/>
      <c r="AB65" s="10"/>
      <c r="AC65" s="10"/>
      <c r="AD65" s="10"/>
      <c r="AE65" s="10"/>
    </row>
    <row r="66" spans="1:31" s="9" customFormat="1" ht="24.95" customHeight="1" hidden="1">
      <c r="A66" s="9"/>
      <c r="B66" s="177"/>
      <c r="C66" s="178"/>
      <c r="D66" s="179" t="s">
        <v>161</v>
      </c>
      <c r="E66" s="180"/>
      <c r="F66" s="180"/>
      <c r="G66" s="180"/>
      <c r="H66" s="180"/>
      <c r="I66" s="180"/>
      <c r="J66" s="181">
        <f>J399</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2"/>
      <c r="C68" s="63"/>
      <c r="D68" s="63"/>
      <c r="E68" s="63"/>
      <c r="F68" s="63"/>
      <c r="G68" s="63"/>
      <c r="H68" s="63"/>
      <c r="I68" s="63"/>
      <c r="J68" s="63"/>
      <c r="K68" s="63"/>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4"/>
      <c r="C72" s="65"/>
      <c r="D72" s="65"/>
      <c r="E72" s="65"/>
      <c r="F72" s="65"/>
      <c r="G72" s="65"/>
      <c r="H72" s="65"/>
      <c r="I72" s="65"/>
      <c r="J72" s="65"/>
      <c r="K72" s="65"/>
      <c r="L72" s="147"/>
      <c r="S72" s="40"/>
      <c r="T72" s="40"/>
      <c r="U72" s="40"/>
      <c r="V72" s="40"/>
      <c r="W72" s="40"/>
      <c r="X72" s="40"/>
      <c r="Y72" s="40"/>
      <c r="Z72" s="40"/>
      <c r="AA72" s="40"/>
      <c r="AB72" s="40"/>
      <c r="AC72" s="40"/>
      <c r="AD72" s="40"/>
      <c r="AE72" s="40"/>
    </row>
    <row r="73" spans="1:31" s="2" customFormat="1" ht="24.95" customHeight="1">
      <c r="A73" s="40"/>
      <c r="B73" s="41"/>
      <c r="C73" s="24" t="s">
        <v>162</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26.25" customHeight="1">
      <c r="A76" s="40"/>
      <c r="B76" s="41"/>
      <c r="C76" s="42"/>
      <c r="D76" s="42"/>
      <c r="E76" s="172" t="str">
        <f>E7</f>
        <v>Oprava staničních kolejí v žst. Řehlovice - změna č.1 po prohlídce staveniště</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150</v>
      </c>
      <c r="D77" s="23"/>
      <c r="E77" s="23"/>
      <c r="F77" s="23"/>
      <c r="G77" s="23"/>
      <c r="H77" s="23"/>
      <c r="I77" s="23"/>
      <c r="J77" s="23"/>
      <c r="K77" s="23"/>
      <c r="L77" s="21"/>
    </row>
    <row r="78" spans="1:31" s="2" customFormat="1" ht="16.5" customHeight="1">
      <c r="A78" s="40"/>
      <c r="B78" s="41"/>
      <c r="C78" s="42"/>
      <c r="D78" s="42"/>
      <c r="E78" s="172" t="s">
        <v>412</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152</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2" t="str">
        <f>E11</f>
        <v>Č21_zm1 - 2.TK Trmice-Řehlovice</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žst. Řehlovice</v>
      </c>
      <c r="G82" s="42"/>
      <c r="H82" s="42"/>
      <c r="I82" s="33" t="s">
        <v>24</v>
      </c>
      <c r="J82" s="75" t="str">
        <f>IF(J14="","",J14)</f>
        <v>24. 1. 2023</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54.45" customHeight="1">
      <c r="A85" s="40"/>
      <c r="B85" s="41"/>
      <c r="C85" s="33" t="s">
        <v>36</v>
      </c>
      <c r="D85" s="42"/>
      <c r="E85" s="42"/>
      <c r="F85" s="28" t="str">
        <f>IF(E20="","",E20)</f>
        <v>Vyplň údaj</v>
      </c>
      <c r="G85" s="42"/>
      <c r="H85" s="42"/>
      <c r="I85" s="33" t="s">
        <v>42</v>
      </c>
      <c r="J85" s="38" t="str">
        <f>E26</f>
        <v>Ing.Horák Jiří, 602155923, horak@spravazeleznic.cz</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163</v>
      </c>
      <c r="D87" s="191" t="s">
        <v>65</v>
      </c>
      <c r="E87" s="191" t="s">
        <v>61</v>
      </c>
      <c r="F87" s="191" t="s">
        <v>62</v>
      </c>
      <c r="G87" s="191" t="s">
        <v>164</v>
      </c>
      <c r="H87" s="191" t="s">
        <v>165</v>
      </c>
      <c r="I87" s="191" t="s">
        <v>166</v>
      </c>
      <c r="J87" s="191" t="s">
        <v>157</v>
      </c>
      <c r="K87" s="192" t="s">
        <v>167</v>
      </c>
      <c r="L87" s="193"/>
      <c r="M87" s="95" t="s">
        <v>39</v>
      </c>
      <c r="N87" s="96" t="s">
        <v>50</v>
      </c>
      <c r="O87" s="96" t="s">
        <v>168</v>
      </c>
      <c r="P87" s="96" t="s">
        <v>169</v>
      </c>
      <c r="Q87" s="96" t="s">
        <v>170</v>
      </c>
      <c r="R87" s="96" t="s">
        <v>171</v>
      </c>
      <c r="S87" s="96" t="s">
        <v>172</v>
      </c>
      <c r="T87" s="97" t="s">
        <v>173</v>
      </c>
      <c r="U87" s="188"/>
      <c r="V87" s="188"/>
      <c r="W87" s="188"/>
      <c r="X87" s="188"/>
      <c r="Y87" s="188"/>
      <c r="Z87" s="188"/>
      <c r="AA87" s="188"/>
      <c r="AB87" s="188"/>
      <c r="AC87" s="188"/>
      <c r="AD87" s="188"/>
      <c r="AE87" s="188"/>
    </row>
    <row r="88" spans="1:63" s="2" customFormat="1" ht="22.8" customHeight="1">
      <c r="A88" s="40"/>
      <c r="B88" s="41"/>
      <c r="C88" s="102" t="s">
        <v>174</v>
      </c>
      <c r="D88" s="42"/>
      <c r="E88" s="42"/>
      <c r="F88" s="42"/>
      <c r="G88" s="42"/>
      <c r="H88" s="42"/>
      <c r="I88" s="42"/>
      <c r="J88" s="194">
        <f>BK88</f>
        <v>0</v>
      </c>
      <c r="K88" s="42"/>
      <c r="L88" s="46"/>
      <c r="M88" s="98"/>
      <c r="N88" s="195"/>
      <c r="O88" s="99"/>
      <c r="P88" s="196">
        <f>P89+P399</f>
        <v>0</v>
      </c>
      <c r="Q88" s="99"/>
      <c r="R88" s="196">
        <f>R89+R399</f>
        <v>1793.27193</v>
      </c>
      <c r="S88" s="99"/>
      <c r="T88" s="197">
        <f>T89+T399</f>
        <v>0</v>
      </c>
      <c r="U88" s="40"/>
      <c r="V88" s="40"/>
      <c r="W88" s="40"/>
      <c r="X88" s="40"/>
      <c r="Y88" s="40"/>
      <c r="Z88" s="40"/>
      <c r="AA88" s="40"/>
      <c r="AB88" s="40"/>
      <c r="AC88" s="40"/>
      <c r="AD88" s="40"/>
      <c r="AE88" s="40"/>
      <c r="AT88" s="18" t="s">
        <v>79</v>
      </c>
      <c r="AU88" s="18" t="s">
        <v>158</v>
      </c>
      <c r="BK88" s="198">
        <f>BK89+BK399</f>
        <v>0</v>
      </c>
    </row>
    <row r="89" spans="1:63" s="12" customFormat="1" ht="25.9" customHeight="1">
      <c r="A89" s="12"/>
      <c r="B89" s="199"/>
      <c r="C89" s="200"/>
      <c r="D89" s="201" t="s">
        <v>79</v>
      </c>
      <c r="E89" s="202" t="s">
        <v>175</v>
      </c>
      <c r="F89" s="202" t="s">
        <v>176</v>
      </c>
      <c r="G89" s="200"/>
      <c r="H89" s="200"/>
      <c r="I89" s="203"/>
      <c r="J89" s="204">
        <f>BK89</f>
        <v>0</v>
      </c>
      <c r="K89" s="200"/>
      <c r="L89" s="205"/>
      <c r="M89" s="206"/>
      <c r="N89" s="207"/>
      <c r="O89" s="207"/>
      <c r="P89" s="208">
        <f>P90</f>
        <v>0</v>
      </c>
      <c r="Q89" s="207"/>
      <c r="R89" s="208">
        <f>R90</f>
        <v>1793.27193</v>
      </c>
      <c r="S89" s="207"/>
      <c r="T89" s="209">
        <f>T90</f>
        <v>0</v>
      </c>
      <c r="U89" s="12"/>
      <c r="V89" s="12"/>
      <c r="W89" s="12"/>
      <c r="X89" s="12"/>
      <c r="Y89" s="12"/>
      <c r="Z89" s="12"/>
      <c r="AA89" s="12"/>
      <c r="AB89" s="12"/>
      <c r="AC89" s="12"/>
      <c r="AD89" s="12"/>
      <c r="AE89" s="12"/>
      <c r="AR89" s="210" t="s">
        <v>87</v>
      </c>
      <c r="AT89" s="211" t="s">
        <v>79</v>
      </c>
      <c r="AU89" s="211" t="s">
        <v>80</v>
      </c>
      <c r="AY89" s="210" t="s">
        <v>177</v>
      </c>
      <c r="BK89" s="212">
        <f>BK90</f>
        <v>0</v>
      </c>
    </row>
    <row r="90" spans="1:63" s="12" customFormat="1" ht="22.8" customHeight="1">
      <c r="A90" s="12"/>
      <c r="B90" s="199"/>
      <c r="C90" s="200"/>
      <c r="D90" s="201" t="s">
        <v>79</v>
      </c>
      <c r="E90" s="213" t="s">
        <v>178</v>
      </c>
      <c r="F90" s="213" t="s">
        <v>179</v>
      </c>
      <c r="G90" s="200"/>
      <c r="H90" s="200"/>
      <c r="I90" s="203"/>
      <c r="J90" s="214">
        <f>BK90</f>
        <v>0</v>
      </c>
      <c r="K90" s="200"/>
      <c r="L90" s="205"/>
      <c r="M90" s="206"/>
      <c r="N90" s="207"/>
      <c r="O90" s="207"/>
      <c r="P90" s="208">
        <f>SUM(P91:P398)</f>
        <v>0</v>
      </c>
      <c r="Q90" s="207"/>
      <c r="R90" s="208">
        <f>SUM(R91:R398)</f>
        <v>1793.27193</v>
      </c>
      <c r="S90" s="207"/>
      <c r="T90" s="209">
        <f>SUM(T91:T398)</f>
        <v>0</v>
      </c>
      <c r="U90" s="12"/>
      <c r="V90" s="12"/>
      <c r="W90" s="12"/>
      <c r="X90" s="12"/>
      <c r="Y90" s="12"/>
      <c r="Z90" s="12"/>
      <c r="AA90" s="12"/>
      <c r="AB90" s="12"/>
      <c r="AC90" s="12"/>
      <c r="AD90" s="12"/>
      <c r="AE90" s="12"/>
      <c r="AR90" s="210" t="s">
        <v>87</v>
      </c>
      <c r="AT90" s="211" t="s">
        <v>79</v>
      </c>
      <c r="AU90" s="211" t="s">
        <v>87</v>
      </c>
      <c r="AY90" s="210" t="s">
        <v>177</v>
      </c>
      <c r="BK90" s="212">
        <f>SUM(BK91:BK398)</f>
        <v>0</v>
      </c>
    </row>
    <row r="91" spans="1:65" s="2" customFormat="1" ht="24.15" customHeight="1">
      <c r="A91" s="40"/>
      <c r="B91" s="41"/>
      <c r="C91" s="215" t="s">
        <v>87</v>
      </c>
      <c r="D91" s="215" t="s">
        <v>180</v>
      </c>
      <c r="E91" s="216" t="s">
        <v>437</v>
      </c>
      <c r="F91" s="217" t="s">
        <v>438</v>
      </c>
      <c r="G91" s="218" t="s">
        <v>183</v>
      </c>
      <c r="H91" s="219">
        <v>1700</v>
      </c>
      <c r="I91" s="220"/>
      <c r="J91" s="221">
        <f>ROUND(I91*H91,2)</f>
        <v>0</v>
      </c>
      <c r="K91" s="217" t="s">
        <v>184</v>
      </c>
      <c r="L91" s="46"/>
      <c r="M91" s="222" t="s">
        <v>39</v>
      </c>
      <c r="N91" s="223" t="s">
        <v>53</v>
      </c>
      <c r="O91" s="87"/>
      <c r="P91" s="224">
        <f>O91*H91</f>
        <v>0</v>
      </c>
      <c r="Q91" s="224">
        <v>0</v>
      </c>
      <c r="R91" s="224">
        <f>Q91*H91</f>
        <v>0</v>
      </c>
      <c r="S91" s="224">
        <v>0</v>
      </c>
      <c r="T91" s="225">
        <f>S91*H91</f>
        <v>0</v>
      </c>
      <c r="U91" s="40"/>
      <c r="V91" s="40"/>
      <c r="W91" s="40"/>
      <c r="X91" s="40"/>
      <c r="Y91" s="40"/>
      <c r="Z91" s="40"/>
      <c r="AA91" s="40"/>
      <c r="AB91" s="40"/>
      <c r="AC91" s="40"/>
      <c r="AD91" s="40"/>
      <c r="AE91" s="40"/>
      <c r="AR91" s="226" t="s">
        <v>185</v>
      </c>
      <c r="AT91" s="226" t="s">
        <v>180</v>
      </c>
      <c r="AU91" s="226" t="s">
        <v>89</v>
      </c>
      <c r="AY91" s="18" t="s">
        <v>177</v>
      </c>
      <c r="BE91" s="227">
        <f>IF(N91="základní",J91,0)</f>
        <v>0</v>
      </c>
      <c r="BF91" s="227">
        <f>IF(N91="snížená",J91,0)</f>
        <v>0</v>
      </c>
      <c r="BG91" s="227">
        <f>IF(N91="zákl. přenesená",J91,0)</f>
        <v>0</v>
      </c>
      <c r="BH91" s="227">
        <f>IF(N91="sníž. přenesená",J91,0)</f>
        <v>0</v>
      </c>
      <c r="BI91" s="227">
        <f>IF(N91="nulová",J91,0)</f>
        <v>0</v>
      </c>
      <c r="BJ91" s="18" t="s">
        <v>185</v>
      </c>
      <c r="BK91" s="227">
        <f>ROUND(I91*H91,2)</f>
        <v>0</v>
      </c>
      <c r="BL91" s="18" t="s">
        <v>185</v>
      </c>
      <c r="BM91" s="226" t="s">
        <v>89</v>
      </c>
    </row>
    <row r="92" spans="1:47" s="2" customFormat="1" ht="12">
      <c r="A92" s="40"/>
      <c r="B92" s="41"/>
      <c r="C92" s="42"/>
      <c r="D92" s="228" t="s">
        <v>187</v>
      </c>
      <c r="E92" s="42"/>
      <c r="F92" s="229" t="s">
        <v>439</v>
      </c>
      <c r="G92" s="42"/>
      <c r="H92" s="42"/>
      <c r="I92" s="230"/>
      <c r="J92" s="42"/>
      <c r="K92" s="42"/>
      <c r="L92" s="46"/>
      <c r="M92" s="231"/>
      <c r="N92" s="232"/>
      <c r="O92" s="87"/>
      <c r="P92" s="87"/>
      <c r="Q92" s="87"/>
      <c r="R92" s="87"/>
      <c r="S92" s="87"/>
      <c r="T92" s="88"/>
      <c r="U92" s="40"/>
      <c r="V92" s="40"/>
      <c r="W92" s="40"/>
      <c r="X92" s="40"/>
      <c r="Y92" s="40"/>
      <c r="Z92" s="40"/>
      <c r="AA92" s="40"/>
      <c r="AB92" s="40"/>
      <c r="AC92" s="40"/>
      <c r="AD92" s="40"/>
      <c r="AE92" s="40"/>
      <c r="AT92" s="18" t="s">
        <v>187</v>
      </c>
      <c r="AU92" s="18" t="s">
        <v>89</v>
      </c>
    </row>
    <row r="93" spans="1:47" s="2" customFormat="1" ht="12">
      <c r="A93" s="40"/>
      <c r="B93" s="41"/>
      <c r="C93" s="42"/>
      <c r="D93" s="228" t="s">
        <v>189</v>
      </c>
      <c r="E93" s="42"/>
      <c r="F93" s="233" t="s">
        <v>190</v>
      </c>
      <c r="G93" s="42"/>
      <c r="H93" s="42"/>
      <c r="I93" s="230"/>
      <c r="J93" s="42"/>
      <c r="K93" s="42"/>
      <c r="L93" s="46"/>
      <c r="M93" s="231"/>
      <c r="N93" s="232"/>
      <c r="O93" s="87"/>
      <c r="P93" s="87"/>
      <c r="Q93" s="87"/>
      <c r="R93" s="87"/>
      <c r="S93" s="87"/>
      <c r="T93" s="88"/>
      <c r="U93" s="40"/>
      <c r="V93" s="40"/>
      <c r="W93" s="40"/>
      <c r="X93" s="40"/>
      <c r="Y93" s="40"/>
      <c r="Z93" s="40"/>
      <c r="AA93" s="40"/>
      <c r="AB93" s="40"/>
      <c r="AC93" s="40"/>
      <c r="AD93" s="40"/>
      <c r="AE93" s="40"/>
      <c r="AT93" s="18" t="s">
        <v>189</v>
      </c>
      <c r="AU93" s="18" t="s">
        <v>89</v>
      </c>
    </row>
    <row r="94" spans="1:51" s="14" customFormat="1" ht="12">
      <c r="A94" s="14"/>
      <c r="B94" s="244"/>
      <c r="C94" s="245"/>
      <c r="D94" s="228" t="s">
        <v>191</v>
      </c>
      <c r="E94" s="246" t="s">
        <v>39</v>
      </c>
      <c r="F94" s="247" t="s">
        <v>440</v>
      </c>
      <c r="G94" s="245"/>
      <c r="H94" s="248">
        <v>1700</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191</v>
      </c>
      <c r="AU94" s="254" t="s">
        <v>89</v>
      </c>
      <c r="AV94" s="14" t="s">
        <v>89</v>
      </c>
      <c r="AW94" s="14" t="s">
        <v>41</v>
      </c>
      <c r="AX94" s="14" t="s">
        <v>80</v>
      </c>
      <c r="AY94" s="254" t="s">
        <v>177</v>
      </c>
    </row>
    <row r="95" spans="1:51" s="15" customFormat="1" ht="12">
      <c r="A95" s="15"/>
      <c r="B95" s="255"/>
      <c r="C95" s="256"/>
      <c r="D95" s="228" t="s">
        <v>191</v>
      </c>
      <c r="E95" s="257" t="s">
        <v>39</v>
      </c>
      <c r="F95" s="258" t="s">
        <v>194</v>
      </c>
      <c r="G95" s="256"/>
      <c r="H95" s="259">
        <v>1700</v>
      </c>
      <c r="I95" s="260"/>
      <c r="J95" s="256"/>
      <c r="K95" s="256"/>
      <c r="L95" s="261"/>
      <c r="M95" s="262"/>
      <c r="N95" s="263"/>
      <c r="O95" s="263"/>
      <c r="P95" s="263"/>
      <c r="Q95" s="263"/>
      <c r="R95" s="263"/>
      <c r="S95" s="263"/>
      <c r="T95" s="264"/>
      <c r="U95" s="15"/>
      <c r="V95" s="15"/>
      <c r="W95" s="15"/>
      <c r="X95" s="15"/>
      <c r="Y95" s="15"/>
      <c r="Z95" s="15"/>
      <c r="AA95" s="15"/>
      <c r="AB95" s="15"/>
      <c r="AC95" s="15"/>
      <c r="AD95" s="15"/>
      <c r="AE95" s="15"/>
      <c r="AT95" s="265" t="s">
        <v>191</v>
      </c>
      <c r="AU95" s="265" t="s">
        <v>89</v>
      </c>
      <c r="AV95" s="15" t="s">
        <v>185</v>
      </c>
      <c r="AW95" s="15" t="s">
        <v>41</v>
      </c>
      <c r="AX95" s="15" t="s">
        <v>87</v>
      </c>
      <c r="AY95" s="265" t="s">
        <v>177</v>
      </c>
    </row>
    <row r="96" spans="1:65" s="2" customFormat="1" ht="21.75" customHeight="1">
      <c r="A96" s="40"/>
      <c r="B96" s="41"/>
      <c r="C96" s="215" t="s">
        <v>89</v>
      </c>
      <c r="D96" s="215" t="s">
        <v>180</v>
      </c>
      <c r="E96" s="216" t="s">
        <v>441</v>
      </c>
      <c r="F96" s="217" t="s">
        <v>442</v>
      </c>
      <c r="G96" s="218" t="s">
        <v>392</v>
      </c>
      <c r="H96" s="219">
        <v>1.7</v>
      </c>
      <c r="I96" s="220"/>
      <c r="J96" s="221">
        <f>ROUND(I96*H96,2)</f>
        <v>0</v>
      </c>
      <c r="K96" s="217" t="s">
        <v>184</v>
      </c>
      <c r="L96" s="46"/>
      <c r="M96" s="222" t="s">
        <v>39</v>
      </c>
      <c r="N96" s="223" t="s">
        <v>53</v>
      </c>
      <c r="O96" s="87"/>
      <c r="P96" s="224">
        <f>O96*H96</f>
        <v>0</v>
      </c>
      <c r="Q96" s="224">
        <v>0</v>
      </c>
      <c r="R96" s="224">
        <f>Q96*H96</f>
        <v>0</v>
      </c>
      <c r="S96" s="224">
        <v>0</v>
      </c>
      <c r="T96" s="225">
        <f>S96*H96</f>
        <v>0</v>
      </c>
      <c r="U96" s="40"/>
      <c r="V96" s="40"/>
      <c r="W96" s="40"/>
      <c r="X96" s="40"/>
      <c r="Y96" s="40"/>
      <c r="Z96" s="40"/>
      <c r="AA96" s="40"/>
      <c r="AB96" s="40"/>
      <c r="AC96" s="40"/>
      <c r="AD96" s="40"/>
      <c r="AE96" s="40"/>
      <c r="AR96" s="226" t="s">
        <v>185</v>
      </c>
      <c r="AT96" s="226" t="s">
        <v>180</v>
      </c>
      <c r="AU96" s="226" t="s">
        <v>89</v>
      </c>
      <c r="AY96" s="18" t="s">
        <v>177</v>
      </c>
      <c r="BE96" s="227">
        <f>IF(N96="základní",J96,0)</f>
        <v>0</v>
      </c>
      <c r="BF96" s="227">
        <f>IF(N96="snížená",J96,0)</f>
        <v>0</v>
      </c>
      <c r="BG96" s="227">
        <f>IF(N96="zákl. přenesená",J96,0)</f>
        <v>0</v>
      </c>
      <c r="BH96" s="227">
        <f>IF(N96="sníž. přenesená",J96,0)</f>
        <v>0</v>
      </c>
      <c r="BI96" s="227">
        <f>IF(N96="nulová",J96,0)</f>
        <v>0</v>
      </c>
      <c r="BJ96" s="18" t="s">
        <v>185</v>
      </c>
      <c r="BK96" s="227">
        <f>ROUND(I96*H96,2)</f>
        <v>0</v>
      </c>
      <c r="BL96" s="18" t="s">
        <v>185</v>
      </c>
      <c r="BM96" s="226" t="s">
        <v>185</v>
      </c>
    </row>
    <row r="97" spans="1:47" s="2" customFormat="1" ht="12">
      <c r="A97" s="40"/>
      <c r="B97" s="41"/>
      <c r="C97" s="42"/>
      <c r="D97" s="228" t="s">
        <v>187</v>
      </c>
      <c r="E97" s="42"/>
      <c r="F97" s="229" t="s">
        <v>443</v>
      </c>
      <c r="G97" s="42"/>
      <c r="H97" s="42"/>
      <c r="I97" s="230"/>
      <c r="J97" s="42"/>
      <c r="K97" s="42"/>
      <c r="L97" s="46"/>
      <c r="M97" s="231"/>
      <c r="N97" s="232"/>
      <c r="O97" s="87"/>
      <c r="P97" s="87"/>
      <c r="Q97" s="87"/>
      <c r="R97" s="87"/>
      <c r="S97" s="87"/>
      <c r="T97" s="88"/>
      <c r="U97" s="40"/>
      <c r="V97" s="40"/>
      <c r="W97" s="40"/>
      <c r="X97" s="40"/>
      <c r="Y97" s="40"/>
      <c r="Z97" s="40"/>
      <c r="AA97" s="40"/>
      <c r="AB97" s="40"/>
      <c r="AC97" s="40"/>
      <c r="AD97" s="40"/>
      <c r="AE97" s="40"/>
      <c r="AT97" s="18" t="s">
        <v>187</v>
      </c>
      <c r="AU97" s="18" t="s">
        <v>89</v>
      </c>
    </row>
    <row r="98" spans="1:47" s="2" customFormat="1" ht="12">
      <c r="A98" s="40"/>
      <c r="B98" s="41"/>
      <c r="C98" s="42"/>
      <c r="D98" s="228" t="s">
        <v>189</v>
      </c>
      <c r="E98" s="42"/>
      <c r="F98" s="233" t="s">
        <v>444</v>
      </c>
      <c r="G98" s="42"/>
      <c r="H98" s="42"/>
      <c r="I98" s="230"/>
      <c r="J98" s="42"/>
      <c r="K98" s="42"/>
      <c r="L98" s="46"/>
      <c r="M98" s="231"/>
      <c r="N98" s="232"/>
      <c r="O98" s="87"/>
      <c r="P98" s="87"/>
      <c r="Q98" s="87"/>
      <c r="R98" s="87"/>
      <c r="S98" s="87"/>
      <c r="T98" s="88"/>
      <c r="U98" s="40"/>
      <c r="V98" s="40"/>
      <c r="W98" s="40"/>
      <c r="X98" s="40"/>
      <c r="Y98" s="40"/>
      <c r="Z98" s="40"/>
      <c r="AA98" s="40"/>
      <c r="AB98" s="40"/>
      <c r="AC98" s="40"/>
      <c r="AD98" s="40"/>
      <c r="AE98" s="40"/>
      <c r="AT98" s="18" t="s">
        <v>189</v>
      </c>
      <c r="AU98" s="18" t="s">
        <v>89</v>
      </c>
    </row>
    <row r="99" spans="1:51" s="14" customFormat="1" ht="12">
      <c r="A99" s="14"/>
      <c r="B99" s="244"/>
      <c r="C99" s="245"/>
      <c r="D99" s="228" t="s">
        <v>191</v>
      </c>
      <c r="E99" s="246" t="s">
        <v>39</v>
      </c>
      <c r="F99" s="247" t="s">
        <v>445</v>
      </c>
      <c r="G99" s="245"/>
      <c r="H99" s="248">
        <v>1.7</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191</v>
      </c>
      <c r="AU99" s="254" t="s">
        <v>89</v>
      </c>
      <c r="AV99" s="14" t="s">
        <v>89</v>
      </c>
      <c r="AW99" s="14" t="s">
        <v>41</v>
      </c>
      <c r="AX99" s="14" t="s">
        <v>80</v>
      </c>
      <c r="AY99" s="254" t="s">
        <v>177</v>
      </c>
    </row>
    <row r="100" spans="1:51" s="15" customFormat="1" ht="12">
      <c r="A100" s="15"/>
      <c r="B100" s="255"/>
      <c r="C100" s="256"/>
      <c r="D100" s="228" t="s">
        <v>191</v>
      </c>
      <c r="E100" s="257" t="s">
        <v>390</v>
      </c>
      <c r="F100" s="258" t="s">
        <v>194</v>
      </c>
      <c r="G100" s="256"/>
      <c r="H100" s="259">
        <v>1.7</v>
      </c>
      <c r="I100" s="260"/>
      <c r="J100" s="256"/>
      <c r="K100" s="256"/>
      <c r="L100" s="261"/>
      <c r="M100" s="262"/>
      <c r="N100" s="263"/>
      <c r="O100" s="263"/>
      <c r="P100" s="263"/>
      <c r="Q100" s="263"/>
      <c r="R100" s="263"/>
      <c r="S100" s="263"/>
      <c r="T100" s="264"/>
      <c r="U100" s="15"/>
      <c r="V100" s="15"/>
      <c r="W100" s="15"/>
      <c r="X100" s="15"/>
      <c r="Y100" s="15"/>
      <c r="Z100" s="15"/>
      <c r="AA100" s="15"/>
      <c r="AB100" s="15"/>
      <c r="AC100" s="15"/>
      <c r="AD100" s="15"/>
      <c r="AE100" s="15"/>
      <c r="AT100" s="265" t="s">
        <v>191</v>
      </c>
      <c r="AU100" s="265" t="s">
        <v>89</v>
      </c>
      <c r="AV100" s="15" t="s">
        <v>185</v>
      </c>
      <c r="AW100" s="15" t="s">
        <v>41</v>
      </c>
      <c r="AX100" s="15" t="s">
        <v>87</v>
      </c>
      <c r="AY100" s="265" t="s">
        <v>177</v>
      </c>
    </row>
    <row r="101" spans="1:65" s="2" customFormat="1" ht="16.5" customHeight="1">
      <c r="A101" s="40"/>
      <c r="B101" s="41"/>
      <c r="C101" s="215" t="s">
        <v>200</v>
      </c>
      <c r="D101" s="215" t="s">
        <v>180</v>
      </c>
      <c r="E101" s="216" t="s">
        <v>446</v>
      </c>
      <c r="F101" s="217" t="s">
        <v>447</v>
      </c>
      <c r="G101" s="218" t="s">
        <v>211</v>
      </c>
      <c r="H101" s="219">
        <v>800</v>
      </c>
      <c r="I101" s="220"/>
      <c r="J101" s="221">
        <f>ROUND(I101*H101,2)</f>
        <v>0</v>
      </c>
      <c r="K101" s="217" t="s">
        <v>184</v>
      </c>
      <c r="L101" s="46"/>
      <c r="M101" s="222" t="s">
        <v>39</v>
      </c>
      <c r="N101" s="223" t="s">
        <v>53</v>
      </c>
      <c r="O101" s="87"/>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185</v>
      </c>
      <c r="AT101" s="226" t="s">
        <v>180</v>
      </c>
      <c r="AU101" s="226" t="s">
        <v>89</v>
      </c>
      <c r="AY101" s="18" t="s">
        <v>177</v>
      </c>
      <c r="BE101" s="227">
        <f>IF(N101="základní",J101,0)</f>
        <v>0</v>
      </c>
      <c r="BF101" s="227">
        <f>IF(N101="snížená",J101,0)</f>
        <v>0</v>
      </c>
      <c r="BG101" s="227">
        <f>IF(N101="zákl. přenesená",J101,0)</f>
        <v>0</v>
      </c>
      <c r="BH101" s="227">
        <f>IF(N101="sníž. přenesená",J101,0)</f>
        <v>0</v>
      </c>
      <c r="BI101" s="227">
        <f>IF(N101="nulová",J101,0)</f>
        <v>0</v>
      </c>
      <c r="BJ101" s="18" t="s">
        <v>185</v>
      </c>
      <c r="BK101" s="227">
        <f>ROUND(I101*H101,2)</f>
        <v>0</v>
      </c>
      <c r="BL101" s="18" t="s">
        <v>185</v>
      </c>
      <c r="BM101" s="226" t="s">
        <v>223</v>
      </c>
    </row>
    <row r="102" spans="1:47" s="2" customFormat="1" ht="12">
      <c r="A102" s="40"/>
      <c r="B102" s="41"/>
      <c r="C102" s="42"/>
      <c r="D102" s="228" t="s">
        <v>187</v>
      </c>
      <c r="E102" s="42"/>
      <c r="F102" s="229" t="s">
        <v>448</v>
      </c>
      <c r="G102" s="42"/>
      <c r="H102" s="42"/>
      <c r="I102" s="230"/>
      <c r="J102" s="42"/>
      <c r="K102" s="42"/>
      <c r="L102" s="46"/>
      <c r="M102" s="231"/>
      <c r="N102" s="232"/>
      <c r="O102" s="87"/>
      <c r="P102" s="87"/>
      <c r="Q102" s="87"/>
      <c r="R102" s="87"/>
      <c r="S102" s="87"/>
      <c r="T102" s="88"/>
      <c r="U102" s="40"/>
      <c r="V102" s="40"/>
      <c r="W102" s="40"/>
      <c r="X102" s="40"/>
      <c r="Y102" s="40"/>
      <c r="Z102" s="40"/>
      <c r="AA102" s="40"/>
      <c r="AB102" s="40"/>
      <c r="AC102" s="40"/>
      <c r="AD102" s="40"/>
      <c r="AE102" s="40"/>
      <c r="AT102" s="18" t="s">
        <v>187</v>
      </c>
      <c r="AU102" s="18" t="s">
        <v>89</v>
      </c>
    </row>
    <row r="103" spans="1:47" s="2" customFormat="1" ht="12">
      <c r="A103" s="40"/>
      <c r="B103" s="41"/>
      <c r="C103" s="42"/>
      <c r="D103" s="228" t="s">
        <v>189</v>
      </c>
      <c r="E103" s="42"/>
      <c r="F103" s="233" t="s">
        <v>214</v>
      </c>
      <c r="G103" s="42"/>
      <c r="H103" s="42"/>
      <c r="I103" s="230"/>
      <c r="J103" s="42"/>
      <c r="K103" s="42"/>
      <c r="L103" s="46"/>
      <c r="M103" s="231"/>
      <c r="N103" s="232"/>
      <c r="O103" s="87"/>
      <c r="P103" s="87"/>
      <c r="Q103" s="87"/>
      <c r="R103" s="87"/>
      <c r="S103" s="87"/>
      <c r="T103" s="88"/>
      <c r="U103" s="40"/>
      <c r="V103" s="40"/>
      <c r="W103" s="40"/>
      <c r="X103" s="40"/>
      <c r="Y103" s="40"/>
      <c r="Z103" s="40"/>
      <c r="AA103" s="40"/>
      <c r="AB103" s="40"/>
      <c r="AC103" s="40"/>
      <c r="AD103" s="40"/>
      <c r="AE103" s="40"/>
      <c r="AT103" s="18" t="s">
        <v>189</v>
      </c>
      <c r="AU103" s="18" t="s">
        <v>89</v>
      </c>
    </row>
    <row r="104" spans="1:51" s="14" customFormat="1" ht="12">
      <c r="A104" s="14"/>
      <c r="B104" s="244"/>
      <c r="C104" s="245"/>
      <c r="D104" s="228" t="s">
        <v>191</v>
      </c>
      <c r="E104" s="246" t="s">
        <v>39</v>
      </c>
      <c r="F104" s="247" t="s">
        <v>449</v>
      </c>
      <c r="G104" s="245"/>
      <c r="H104" s="248">
        <v>800</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191</v>
      </c>
      <c r="AU104" s="254" t="s">
        <v>89</v>
      </c>
      <c r="AV104" s="14" t="s">
        <v>89</v>
      </c>
      <c r="AW104" s="14" t="s">
        <v>41</v>
      </c>
      <c r="AX104" s="14" t="s">
        <v>80</v>
      </c>
      <c r="AY104" s="254" t="s">
        <v>177</v>
      </c>
    </row>
    <row r="105" spans="1:51" s="15" customFormat="1" ht="12">
      <c r="A105" s="15"/>
      <c r="B105" s="255"/>
      <c r="C105" s="256"/>
      <c r="D105" s="228" t="s">
        <v>191</v>
      </c>
      <c r="E105" s="257" t="s">
        <v>403</v>
      </c>
      <c r="F105" s="258" t="s">
        <v>194</v>
      </c>
      <c r="G105" s="256"/>
      <c r="H105" s="259">
        <v>800</v>
      </c>
      <c r="I105" s="260"/>
      <c r="J105" s="256"/>
      <c r="K105" s="256"/>
      <c r="L105" s="261"/>
      <c r="M105" s="262"/>
      <c r="N105" s="263"/>
      <c r="O105" s="263"/>
      <c r="P105" s="263"/>
      <c r="Q105" s="263"/>
      <c r="R105" s="263"/>
      <c r="S105" s="263"/>
      <c r="T105" s="264"/>
      <c r="U105" s="15"/>
      <c r="V105" s="15"/>
      <c r="W105" s="15"/>
      <c r="X105" s="15"/>
      <c r="Y105" s="15"/>
      <c r="Z105" s="15"/>
      <c r="AA105" s="15"/>
      <c r="AB105" s="15"/>
      <c r="AC105" s="15"/>
      <c r="AD105" s="15"/>
      <c r="AE105" s="15"/>
      <c r="AT105" s="265" t="s">
        <v>191</v>
      </c>
      <c r="AU105" s="265" t="s">
        <v>89</v>
      </c>
      <c r="AV105" s="15" t="s">
        <v>185</v>
      </c>
      <c r="AW105" s="15" t="s">
        <v>41</v>
      </c>
      <c r="AX105" s="15" t="s">
        <v>87</v>
      </c>
      <c r="AY105" s="265" t="s">
        <v>177</v>
      </c>
    </row>
    <row r="106" spans="1:65" s="2" customFormat="1" ht="16.5" customHeight="1">
      <c r="A106" s="40"/>
      <c r="B106" s="41"/>
      <c r="C106" s="215" t="s">
        <v>185</v>
      </c>
      <c r="D106" s="215" t="s">
        <v>180</v>
      </c>
      <c r="E106" s="216" t="s">
        <v>450</v>
      </c>
      <c r="F106" s="217" t="s">
        <v>451</v>
      </c>
      <c r="G106" s="218" t="s">
        <v>392</v>
      </c>
      <c r="H106" s="219">
        <v>3.4</v>
      </c>
      <c r="I106" s="220"/>
      <c r="J106" s="221">
        <f>ROUND(I106*H106,2)</f>
        <v>0</v>
      </c>
      <c r="K106" s="217" t="s">
        <v>184</v>
      </c>
      <c r="L106" s="46"/>
      <c r="M106" s="222" t="s">
        <v>39</v>
      </c>
      <c r="N106" s="223" t="s">
        <v>53</v>
      </c>
      <c r="O106" s="87"/>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185</v>
      </c>
      <c r="AT106" s="226" t="s">
        <v>180</v>
      </c>
      <c r="AU106" s="226" t="s">
        <v>89</v>
      </c>
      <c r="AY106" s="18" t="s">
        <v>177</v>
      </c>
      <c r="BE106" s="227">
        <f>IF(N106="základní",J106,0)</f>
        <v>0</v>
      </c>
      <c r="BF106" s="227">
        <f>IF(N106="snížená",J106,0)</f>
        <v>0</v>
      </c>
      <c r="BG106" s="227">
        <f>IF(N106="zákl. přenesená",J106,0)</f>
        <v>0</v>
      </c>
      <c r="BH106" s="227">
        <f>IF(N106="sníž. přenesená",J106,0)</f>
        <v>0</v>
      </c>
      <c r="BI106" s="227">
        <f>IF(N106="nulová",J106,0)</f>
        <v>0</v>
      </c>
      <c r="BJ106" s="18" t="s">
        <v>185</v>
      </c>
      <c r="BK106" s="227">
        <f>ROUND(I106*H106,2)</f>
        <v>0</v>
      </c>
      <c r="BL106" s="18" t="s">
        <v>185</v>
      </c>
      <c r="BM106" s="226" t="s">
        <v>238</v>
      </c>
    </row>
    <row r="107" spans="1:47" s="2" customFormat="1" ht="12">
      <c r="A107" s="40"/>
      <c r="B107" s="41"/>
      <c r="C107" s="42"/>
      <c r="D107" s="228" t="s">
        <v>187</v>
      </c>
      <c r="E107" s="42"/>
      <c r="F107" s="229" t="s">
        <v>452</v>
      </c>
      <c r="G107" s="42"/>
      <c r="H107" s="42"/>
      <c r="I107" s="230"/>
      <c r="J107" s="42"/>
      <c r="K107" s="42"/>
      <c r="L107" s="46"/>
      <c r="M107" s="231"/>
      <c r="N107" s="232"/>
      <c r="O107" s="87"/>
      <c r="P107" s="87"/>
      <c r="Q107" s="87"/>
      <c r="R107" s="87"/>
      <c r="S107" s="87"/>
      <c r="T107" s="88"/>
      <c r="U107" s="40"/>
      <c r="V107" s="40"/>
      <c r="W107" s="40"/>
      <c r="X107" s="40"/>
      <c r="Y107" s="40"/>
      <c r="Z107" s="40"/>
      <c r="AA107" s="40"/>
      <c r="AB107" s="40"/>
      <c r="AC107" s="40"/>
      <c r="AD107" s="40"/>
      <c r="AE107" s="40"/>
      <c r="AT107" s="18" t="s">
        <v>187</v>
      </c>
      <c r="AU107" s="18" t="s">
        <v>89</v>
      </c>
    </row>
    <row r="108" spans="1:47" s="2" customFormat="1" ht="12">
      <c r="A108" s="40"/>
      <c r="B108" s="41"/>
      <c r="C108" s="42"/>
      <c r="D108" s="228" t="s">
        <v>189</v>
      </c>
      <c r="E108" s="42"/>
      <c r="F108" s="233" t="s">
        <v>453</v>
      </c>
      <c r="G108" s="42"/>
      <c r="H108" s="42"/>
      <c r="I108" s="230"/>
      <c r="J108" s="42"/>
      <c r="K108" s="42"/>
      <c r="L108" s="46"/>
      <c r="M108" s="231"/>
      <c r="N108" s="232"/>
      <c r="O108" s="87"/>
      <c r="P108" s="87"/>
      <c r="Q108" s="87"/>
      <c r="R108" s="87"/>
      <c r="S108" s="87"/>
      <c r="T108" s="88"/>
      <c r="U108" s="40"/>
      <c r="V108" s="40"/>
      <c r="W108" s="40"/>
      <c r="X108" s="40"/>
      <c r="Y108" s="40"/>
      <c r="Z108" s="40"/>
      <c r="AA108" s="40"/>
      <c r="AB108" s="40"/>
      <c r="AC108" s="40"/>
      <c r="AD108" s="40"/>
      <c r="AE108" s="40"/>
      <c r="AT108" s="18" t="s">
        <v>189</v>
      </c>
      <c r="AU108" s="18" t="s">
        <v>89</v>
      </c>
    </row>
    <row r="109" spans="1:51" s="14" customFormat="1" ht="12">
      <c r="A109" s="14"/>
      <c r="B109" s="244"/>
      <c r="C109" s="245"/>
      <c r="D109" s="228" t="s">
        <v>191</v>
      </c>
      <c r="E109" s="246" t="s">
        <v>39</v>
      </c>
      <c r="F109" s="247" t="s">
        <v>454</v>
      </c>
      <c r="G109" s="245"/>
      <c r="H109" s="248">
        <v>3.4</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191</v>
      </c>
      <c r="AU109" s="254" t="s">
        <v>89</v>
      </c>
      <c r="AV109" s="14" t="s">
        <v>89</v>
      </c>
      <c r="AW109" s="14" t="s">
        <v>41</v>
      </c>
      <c r="AX109" s="14" t="s">
        <v>80</v>
      </c>
      <c r="AY109" s="254" t="s">
        <v>177</v>
      </c>
    </row>
    <row r="110" spans="1:51" s="15" customFormat="1" ht="12">
      <c r="A110" s="15"/>
      <c r="B110" s="255"/>
      <c r="C110" s="256"/>
      <c r="D110" s="228" t="s">
        <v>191</v>
      </c>
      <c r="E110" s="257" t="s">
        <v>39</v>
      </c>
      <c r="F110" s="258" t="s">
        <v>194</v>
      </c>
      <c r="G110" s="256"/>
      <c r="H110" s="259">
        <v>3.4</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191</v>
      </c>
      <c r="AU110" s="265" t="s">
        <v>89</v>
      </c>
      <c r="AV110" s="15" t="s">
        <v>185</v>
      </c>
      <c r="AW110" s="15" t="s">
        <v>41</v>
      </c>
      <c r="AX110" s="15" t="s">
        <v>87</v>
      </c>
      <c r="AY110" s="265" t="s">
        <v>177</v>
      </c>
    </row>
    <row r="111" spans="1:65" s="2" customFormat="1" ht="24.15" customHeight="1">
      <c r="A111" s="40"/>
      <c r="B111" s="41"/>
      <c r="C111" s="215" t="s">
        <v>178</v>
      </c>
      <c r="D111" s="215" t="s">
        <v>180</v>
      </c>
      <c r="E111" s="216" t="s">
        <v>455</v>
      </c>
      <c r="F111" s="217" t="s">
        <v>456</v>
      </c>
      <c r="G111" s="218" t="s">
        <v>203</v>
      </c>
      <c r="H111" s="219">
        <v>489</v>
      </c>
      <c r="I111" s="220"/>
      <c r="J111" s="221">
        <f>ROUND(I111*H111,2)</f>
        <v>0</v>
      </c>
      <c r="K111" s="217" t="s">
        <v>184</v>
      </c>
      <c r="L111" s="46"/>
      <c r="M111" s="222" t="s">
        <v>39</v>
      </c>
      <c r="N111" s="223" t="s">
        <v>53</v>
      </c>
      <c r="O111" s="87"/>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185</v>
      </c>
      <c r="AT111" s="226" t="s">
        <v>180</v>
      </c>
      <c r="AU111" s="226" t="s">
        <v>89</v>
      </c>
      <c r="AY111" s="18" t="s">
        <v>177</v>
      </c>
      <c r="BE111" s="227">
        <f>IF(N111="základní",J111,0)</f>
        <v>0</v>
      </c>
      <c r="BF111" s="227">
        <f>IF(N111="snížená",J111,0)</f>
        <v>0</v>
      </c>
      <c r="BG111" s="227">
        <f>IF(N111="zákl. přenesená",J111,0)</f>
        <v>0</v>
      </c>
      <c r="BH111" s="227">
        <f>IF(N111="sníž. přenesená",J111,0)</f>
        <v>0</v>
      </c>
      <c r="BI111" s="227">
        <f>IF(N111="nulová",J111,0)</f>
        <v>0</v>
      </c>
      <c r="BJ111" s="18" t="s">
        <v>185</v>
      </c>
      <c r="BK111" s="227">
        <f>ROUND(I111*H111,2)</f>
        <v>0</v>
      </c>
      <c r="BL111" s="18" t="s">
        <v>185</v>
      </c>
      <c r="BM111" s="226" t="s">
        <v>250</v>
      </c>
    </row>
    <row r="112" spans="1:47" s="2" customFormat="1" ht="12">
      <c r="A112" s="40"/>
      <c r="B112" s="41"/>
      <c r="C112" s="42"/>
      <c r="D112" s="228" t="s">
        <v>187</v>
      </c>
      <c r="E112" s="42"/>
      <c r="F112" s="229" t="s">
        <v>457</v>
      </c>
      <c r="G112" s="42"/>
      <c r="H112" s="42"/>
      <c r="I112" s="230"/>
      <c r="J112" s="42"/>
      <c r="K112" s="42"/>
      <c r="L112" s="46"/>
      <c r="M112" s="231"/>
      <c r="N112" s="232"/>
      <c r="O112" s="87"/>
      <c r="P112" s="87"/>
      <c r="Q112" s="87"/>
      <c r="R112" s="87"/>
      <c r="S112" s="87"/>
      <c r="T112" s="88"/>
      <c r="U112" s="40"/>
      <c r="V112" s="40"/>
      <c r="W112" s="40"/>
      <c r="X112" s="40"/>
      <c r="Y112" s="40"/>
      <c r="Z112" s="40"/>
      <c r="AA112" s="40"/>
      <c r="AB112" s="40"/>
      <c r="AC112" s="40"/>
      <c r="AD112" s="40"/>
      <c r="AE112" s="40"/>
      <c r="AT112" s="18" t="s">
        <v>187</v>
      </c>
      <c r="AU112" s="18" t="s">
        <v>89</v>
      </c>
    </row>
    <row r="113" spans="1:47" s="2" customFormat="1" ht="12">
      <c r="A113" s="40"/>
      <c r="B113" s="41"/>
      <c r="C113" s="42"/>
      <c r="D113" s="228" t="s">
        <v>189</v>
      </c>
      <c r="E113" s="42"/>
      <c r="F113" s="233" t="s">
        <v>458</v>
      </c>
      <c r="G113" s="42"/>
      <c r="H113" s="42"/>
      <c r="I113" s="230"/>
      <c r="J113" s="42"/>
      <c r="K113" s="42"/>
      <c r="L113" s="46"/>
      <c r="M113" s="231"/>
      <c r="N113" s="232"/>
      <c r="O113" s="87"/>
      <c r="P113" s="87"/>
      <c r="Q113" s="87"/>
      <c r="R113" s="87"/>
      <c r="S113" s="87"/>
      <c r="T113" s="88"/>
      <c r="U113" s="40"/>
      <c r="V113" s="40"/>
      <c r="W113" s="40"/>
      <c r="X113" s="40"/>
      <c r="Y113" s="40"/>
      <c r="Z113" s="40"/>
      <c r="AA113" s="40"/>
      <c r="AB113" s="40"/>
      <c r="AC113" s="40"/>
      <c r="AD113" s="40"/>
      <c r="AE113" s="40"/>
      <c r="AT113" s="18" t="s">
        <v>189</v>
      </c>
      <c r="AU113" s="18" t="s">
        <v>89</v>
      </c>
    </row>
    <row r="114" spans="1:47" s="2" customFormat="1" ht="12">
      <c r="A114" s="40"/>
      <c r="B114" s="41"/>
      <c r="C114" s="42"/>
      <c r="D114" s="228" t="s">
        <v>280</v>
      </c>
      <c r="E114" s="42"/>
      <c r="F114" s="233" t="s">
        <v>459</v>
      </c>
      <c r="G114" s="42"/>
      <c r="H114" s="42"/>
      <c r="I114" s="230"/>
      <c r="J114" s="42"/>
      <c r="K114" s="42"/>
      <c r="L114" s="46"/>
      <c r="M114" s="231"/>
      <c r="N114" s="232"/>
      <c r="O114" s="87"/>
      <c r="P114" s="87"/>
      <c r="Q114" s="87"/>
      <c r="R114" s="87"/>
      <c r="S114" s="87"/>
      <c r="T114" s="88"/>
      <c r="U114" s="40"/>
      <c r="V114" s="40"/>
      <c r="W114" s="40"/>
      <c r="X114" s="40"/>
      <c r="Y114" s="40"/>
      <c r="Z114" s="40"/>
      <c r="AA114" s="40"/>
      <c r="AB114" s="40"/>
      <c r="AC114" s="40"/>
      <c r="AD114" s="40"/>
      <c r="AE114" s="40"/>
      <c r="AT114" s="18" t="s">
        <v>280</v>
      </c>
      <c r="AU114" s="18" t="s">
        <v>89</v>
      </c>
    </row>
    <row r="115" spans="1:65" s="2" customFormat="1" ht="16.5" customHeight="1">
      <c r="A115" s="40"/>
      <c r="B115" s="41"/>
      <c r="C115" s="215" t="s">
        <v>223</v>
      </c>
      <c r="D115" s="215" t="s">
        <v>180</v>
      </c>
      <c r="E115" s="216" t="s">
        <v>460</v>
      </c>
      <c r="F115" s="217" t="s">
        <v>461</v>
      </c>
      <c r="G115" s="218" t="s">
        <v>270</v>
      </c>
      <c r="H115" s="219">
        <v>501</v>
      </c>
      <c r="I115" s="220"/>
      <c r="J115" s="221">
        <f>ROUND(I115*H115,2)</f>
        <v>0</v>
      </c>
      <c r="K115" s="217" t="s">
        <v>184</v>
      </c>
      <c r="L115" s="46"/>
      <c r="M115" s="222" t="s">
        <v>39</v>
      </c>
      <c r="N115" s="223" t="s">
        <v>53</v>
      </c>
      <c r="O115" s="87"/>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185</v>
      </c>
      <c r="AT115" s="226" t="s">
        <v>180</v>
      </c>
      <c r="AU115" s="226" t="s">
        <v>89</v>
      </c>
      <c r="AY115" s="18" t="s">
        <v>177</v>
      </c>
      <c r="BE115" s="227">
        <f>IF(N115="základní",J115,0)</f>
        <v>0</v>
      </c>
      <c r="BF115" s="227">
        <f>IF(N115="snížená",J115,0)</f>
        <v>0</v>
      </c>
      <c r="BG115" s="227">
        <f>IF(N115="zákl. přenesená",J115,0)</f>
        <v>0</v>
      </c>
      <c r="BH115" s="227">
        <f>IF(N115="sníž. přenesená",J115,0)</f>
        <v>0</v>
      </c>
      <c r="BI115" s="227">
        <f>IF(N115="nulová",J115,0)</f>
        <v>0</v>
      </c>
      <c r="BJ115" s="18" t="s">
        <v>185</v>
      </c>
      <c r="BK115" s="227">
        <f>ROUND(I115*H115,2)</f>
        <v>0</v>
      </c>
      <c r="BL115" s="18" t="s">
        <v>185</v>
      </c>
      <c r="BM115" s="226" t="s">
        <v>262</v>
      </c>
    </row>
    <row r="116" spans="1:47" s="2" customFormat="1" ht="12">
      <c r="A116" s="40"/>
      <c r="B116" s="41"/>
      <c r="C116" s="42"/>
      <c r="D116" s="228" t="s">
        <v>187</v>
      </c>
      <c r="E116" s="42"/>
      <c r="F116" s="229" t="s">
        <v>462</v>
      </c>
      <c r="G116" s="42"/>
      <c r="H116" s="42"/>
      <c r="I116" s="230"/>
      <c r="J116" s="42"/>
      <c r="K116" s="42"/>
      <c r="L116" s="46"/>
      <c r="M116" s="231"/>
      <c r="N116" s="232"/>
      <c r="O116" s="87"/>
      <c r="P116" s="87"/>
      <c r="Q116" s="87"/>
      <c r="R116" s="87"/>
      <c r="S116" s="87"/>
      <c r="T116" s="88"/>
      <c r="U116" s="40"/>
      <c r="V116" s="40"/>
      <c r="W116" s="40"/>
      <c r="X116" s="40"/>
      <c r="Y116" s="40"/>
      <c r="Z116" s="40"/>
      <c r="AA116" s="40"/>
      <c r="AB116" s="40"/>
      <c r="AC116" s="40"/>
      <c r="AD116" s="40"/>
      <c r="AE116" s="40"/>
      <c r="AT116" s="18" t="s">
        <v>187</v>
      </c>
      <c r="AU116" s="18" t="s">
        <v>89</v>
      </c>
    </row>
    <row r="117" spans="1:47" s="2" customFormat="1" ht="12">
      <c r="A117" s="40"/>
      <c r="B117" s="41"/>
      <c r="C117" s="42"/>
      <c r="D117" s="228" t="s">
        <v>189</v>
      </c>
      <c r="E117" s="42"/>
      <c r="F117" s="233" t="s">
        <v>463</v>
      </c>
      <c r="G117" s="42"/>
      <c r="H117" s="42"/>
      <c r="I117" s="230"/>
      <c r="J117" s="42"/>
      <c r="K117" s="42"/>
      <c r="L117" s="46"/>
      <c r="M117" s="231"/>
      <c r="N117" s="232"/>
      <c r="O117" s="87"/>
      <c r="P117" s="87"/>
      <c r="Q117" s="87"/>
      <c r="R117" s="87"/>
      <c r="S117" s="87"/>
      <c r="T117" s="88"/>
      <c r="U117" s="40"/>
      <c r="V117" s="40"/>
      <c r="W117" s="40"/>
      <c r="X117" s="40"/>
      <c r="Y117" s="40"/>
      <c r="Z117" s="40"/>
      <c r="AA117" s="40"/>
      <c r="AB117" s="40"/>
      <c r="AC117" s="40"/>
      <c r="AD117" s="40"/>
      <c r="AE117" s="40"/>
      <c r="AT117" s="18" t="s">
        <v>189</v>
      </c>
      <c r="AU117" s="18" t="s">
        <v>89</v>
      </c>
    </row>
    <row r="118" spans="1:47" s="2" customFormat="1" ht="12">
      <c r="A118" s="40"/>
      <c r="B118" s="41"/>
      <c r="C118" s="42"/>
      <c r="D118" s="228" t="s">
        <v>280</v>
      </c>
      <c r="E118" s="42"/>
      <c r="F118" s="233" t="s">
        <v>464</v>
      </c>
      <c r="G118" s="42"/>
      <c r="H118" s="42"/>
      <c r="I118" s="230"/>
      <c r="J118" s="42"/>
      <c r="K118" s="42"/>
      <c r="L118" s="46"/>
      <c r="M118" s="231"/>
      <c r="N118" s="232"/>
      <c r="O118" s="87"/>
      <c r="P118" s="87"/>
      <c r="Q118" s="87"/>
      <c r="R118" s="87"/>
      <c r="S118" s="87"/>
      <c r="T118" s="88"/>
      <c r="U118" s="40"/>
      <c r="V118" s="40"/>
      <c r="W118" s="40"/>
      <c r="X118" s="40"/>
      <c r="Y118" s="40"/>
      <c r="Z118" s="40"/>
      <c r="AA118" s="40"/>
      <c r="AB118" s="40"/>
      <c r="AC118" s="40"/>
      <c r="AD118" s="40"/>
      <c r="AE118" s="40"/>
      <c r="AT118" s="18" t="s">
        <v>280</v>
      </c>
      <c r="AU118" s="18" t="s">
        <v>89</v>
      </c>
    </row>
    <row r="119" spans="1:65" s="2" customFormat="1" ht="16.5" customHeight="1">
      <c r="A119" s="40"/>
      <c r="B119" s="41"/>
      <c r="C119" s="215" t="s">
        <v>230</v>
      </c>
      <c r="D119" s="215" t="s">
        <v>180</v>
      </c>
      <c r="E119" s="216" t="s">
        <v>465</v>
      </c>
      <c r="F119" s="217" t="s">
        <v>466</v>
      </c>
      <c r="G119" s="218" t="s">
        <v>270</v>
      </c>
      <c r="H119" s="219">
        <v>296</v>
      </c>
      <c r="I119" s="220"/>
      <c r="J119" s="221">
        <f>ROUND(I119*H119,2)</f>
        <v>0</v>
      </c>
      <c r="K119" s="217" t="s">
        <v>184</v>
      </c>
      <c r="L119" s="46"/>
      <c r="M119" s="222" t="s">
        <v>39</v>
      </c>
      <c r="N119" s="223" t="s">
        <v>53</v>
      </c>
      <c r="O119" s="87"/>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185</v>
      </c>
      <c r="AT119" s="226" t="s">
        <v>180</v>
      </c>
      <c r="AU119" s="226" t="s">
        <v>89</v>
      </c>
      <c r="AY119" s="18" t="s">
        <v>177</v>
      </c>
      <c r="BE119" s="227">
        <f>IF(N119="základní",J119,0)</f>
        <v>0</v>
      </c>
      <c r="BF119" s="227">
        <f>IF(N119="snížená",J119,0)</f>
        <v>0</v>
      </c>
      <c r="BG119" s="227">
        <f>IF(N119="zákl. přenesená",J119,0)</f>
        <v>0</v>
      </c>
      <c r="BH119" s="227">
        <f>IF(N119="sníž. přenesená",J119,0)</f>
        <v>0</v>
      </c>
      <c r="BI119" s="227">
        <f>IF(N119="nulová",J119,0)</f>
        <v>0</v>
      </c>
      <c r="BJ119" s="18" t="s">
        <v>185</v>
      </c>
      <c r="BK119" s="227">
        <f>ROUND(I119*H119,2)</f>
        <v>0</v>
      </c>
      <c r="BL119" s="18" t="s">
        <v>185</v>
      </c>
      <c r="BM119" s="226" t="s">
        <v>274</v>
      </c>
    </row>
    <row r="120" spans="1:47" s="2" customFormat="1" ht="12">
      <c r="A120" s="40"/>
      <c r="B120" s="41"/>
      <c r="C120" s="42"/>
      <c r="D120" s="228" t="s">
        <v>187</v>
      </c>
      <c r="E120" s="42"/>
      <c r="F120" s="229" t="s">
        <v>467</v>
      </c>
      <c r="G120" s="42"/>
      <c r="H120" s="42"/>
      <c r="I120" s="230"/>
      <c r="J120" s="42"/>
      <c r="K120" s="42"/>
      <c r="L120" s="46"/>
      <c r="M120" s="231"/>
      <c r="N120" s="232"/>
      <c r="O120" s="87"/>
      <c r="P120" s="87"/>
      <c r="Q120" s="87"/>
      <c r="R120" s="87"/>
      <c r="S120" s="87"/>
      <c r="T120" s="88"/>
      <c r="U120" s="40"/>
      <c r="V120" s="40"/>
      <c r="W120" s="40"/>
      <c r="X120" s="40"/>
      <c r="Y120" s="40"/>
      <c r="Z120" s="40"/>
      <c r="AA120" s="40"/>
      <c r="AB120" s="40"/>
      <c r="AC120" s="40"/>
      <c r="AD120" s="40"/>
      <c r="AE120" s="40"/>
      <c r="AT120" s="18" t="s">
        <v>187</v>
      </c>
      <c r="AU120" s="18" t="s">
        <v>89</v>
      </c>
    </row>
    <row r="121" spans="1:47" s="2" customFormat="1" ht="12">
      <c r="A121" s="40"/>
      <c r="B121" s="41"/>
      <c r="C121" s="42"/>
      <c r="D121" s="228" t="s">
        <v>189</v>
      </c>
      <c r="E121" s="42"/>
      <c r="F121" s="233" t="s">
        <v>468</v>
      </c>
      <c r="G121" s="42"/>
      <c r="H121" s="42"/>
      <c r="I121" s="230"/>
      <c r="J121" s="42"/>
      <c r="K121" s="42"/>
      <c r="L121" s="46"/>
      <c r="M121" s="231"/>
      <c r="N121" s="232"/>
      <c r="O121" s="87"/>
      <c r="P121" s="87"/>
      <c r="Q121" s="87"/>
      <c r="R121" s="87"/>
      <c r="S121" s="87"/>
      <c r="T121" s="88"/>
      <c r="U121" s="40"/>
      <c r="V121" s="40"/>
      <c r="W121" s="40"/>
      <c r="X121" s="40"/>
      <c r="Y121" s="40"/>
      <c r="Z121" s="40"/>
      <c r="AA121" s="40"/>
      <c r="AB121" s="40"/>
      <c r="AC121" s="40"/>
      <c r="AD121" s="40"/>
      <c r="AE121" s="40"/>
      <c r="AT121" s="18" t="s">
        <v>189</v>
      </c>
      <c r="AU121" s="18" t="s">
        <v>89</v>
      </c>
    </row>
    <row r="122" spans="1:47" s="2" customFormat="1" ht="12">
      <c r="A122" s="40"/>
      <c r="B122" s="41"/>
      <c r="C122" s="42"/>
      <c r="D122" s="228" t="s">
        <v>280</v>
      </c>
      <c r="E122" s="42"/>
      <c r="F122" s="233" t="s">
        <v>469</v>
      </c>
      <c r="G122" s="42"/>
      <c r="H122" s="42"/>
      <c r="I122" s="230"/>
      <c r="J122" s="42"/>
      <c r="K122" s="42"/>
      <c r="L122" s="46"/>
      <c r="M122" s="231"/>
      <c r="N122" s="232"/>
      <c r="O122" s="87"/>
      <c r="P122" s="87"/>
      <c r="Q122" s="87"/>
      <c r="R122" s="87"/>
      <c r="S122" s="87"/>
      <c r="T122" s="88"/>
      <c r="U122" s="40"/>
      <c r="V122" s="40"/>
      <c r="W122" s="40"/>
      <c r="X122" s="40"/>
      <c r="Y122" s="40"/>
      <c r="Z122" s="40"/>
      <c r="AA122" s="40"/>
      <c r="AB122" s="40"/>
      <c r="AC122" s="40"/>
      <c r="AD122" s="40"/>
      <c r="AE122" s="40"/>
      <c r="AT122" s="18" t="s">
        <v>280</v>
      </c>
      <c r="AU122" s="18" t="s">
        <v>89</v>
      </c>
    </row>
    <row r="123" spans="1:65" s="2" customFormat="1" ht="24.15" customHeight="1">
      <c r="A123" s="40"/>
      <c r="B123" s="41"/>
      <c r="C123" s="215" t="s">
        <v>238</v>
      </c>
      <c r="D123" s="215" t="s">
        <v>180</v>
      </c>
      <c r="E123" s="216" t="s">
        <v>470</v>
      </c>
      <c r="F123" s="217" t="s">
        <v>471</v>
      </c>
      <c r="G123" s="218" t="s">
        <v>203</v>
      </c>
      <c r="H123" s="219">
        <v>184</v>
      </c>
      <c r="I123" s="220"/>
      <c r="J123" s="221">
        <f>ROUND(I123*H123,2)</f>
        <v>0</v>
      </c>
      <c r="K123" s="217" t="s">
        <v>184</v>
      </c>
      <c r="L123" s="46"/>
      <c r="M123" s="222" t="s">
        <v>39</v>
      </c>
      <c r="N123" s="223" t="s">
        <v>53</v>
      </c>
      <c r="O123" s="87"/>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185</v>
      </c>
      <c r="AT123" s="226" t="s">
        <v>180</v>
      </c>
      <c r="AU123" s="226" t="s">
        <v>89</v>
      </c>
      <c r="AY123" s="18" t="s">
        <v>177</v>
      </c>
      <c r="BE123" s="227">
        <f>IF(N123="základní",J123,0)</f>
        <v>0</v>
      </c>
      <c r="BF123" s="227">
        <f>IF(N123="snížená",J123,0)</f>
        <v>0</v>
      </c>
      <c r="BG123" s="227">
        <f>IF(N123="zákl. přenesená",J123,0)</f>
        <v>0</v>
      </c>
      <c r="BH123" s="227">
        <f>IF(N123="sníž. přenesená",J123,0)</f>
        <v>0</v>
      </c>
      <c r="BI123" s="227">
        <f>IF(N123="nulová",J123,0)</f>
        <v>0</v>
      </c>
      <c r="BJ123" s="18" t="s">
        <v>185</v>
      </c>
      <c r="BK123" s="227">
        <f>ROUND(I123*H123,2)</f>
        <v>0</v>
      </c>
      <c r="BL123" s="18" t="s">
        <v>185</v>
      </c>
      <c r="BM123" s="226" t="s">
        <v>289</v>
      </c>
    </row>
    <row r="124" spans="1:47" s="2" customFormat="1" ht="12">
      <c r="A124" s="40"/>
      <c r="B124" s="41"/>
      <c r="C124" s="42"/>
      <c r="D124" s="228" t="s">
        <v>187</v>
      </c>
      <c r="E124" s="42"/>
      <c r="F124" s="229" t="s">
        <v>472</v>
      </c>
      <c r="G124" s="42"/>
      <c r="H124" s="42"/>
      <c r="I124" s="230"/>
      <c r="J124" s="42"/>
      <c r="K124" s="42"/>
      <c r="L124" s="46"/>
      <c r="M124" s="231"/>
      <c r="N124" s="232"/>
      <c r="O124" s="87"/>
      <c r="P124" s="87"/>
      <c r="Q124" s="87"/>
      <c r="R124" s="87"/>
      <c r="S124" s="87"/>
      <c r="T124" s="88"/>
      <c r="U124" s="40"/>
      <c r="V124" s="40"/>
      <c r="W124" s="40"/>
      <c r="X124" s="40"/>
      <c r="Y124" s="40"/>
      <c r="Z124" s="40"/>
      <c r="AA124" s="40"/>
      <c r="AB124" s="40"/>
      <c r="AC124" s="40"/>
      <c r="AD124" s="40"/>
      <c r="AE124" s="40"/>
      <c r="AT124" s="18" t="s">
        <v>187</v>
      </c>
      <c r="AU124" s="18" t="s">
        <v>89</v>
      </c>
    </row>
    <row r="125" spans="1:47" s="2" customFormat="1" ht="12">
      <c r="A125" s="40"/>
      <c r="B125" s="41"/>
      <c r="C125" s="42"/>
      <c r="D125" s="228" t="s">
        <v>189</v>
      </c>
      <c r="E125" s="42"/>
      <c r="F125" s="233" t="s">
        <v>220</v>
      </c>
      <c r="G125" s="42"/>
      <c r="H125" s="42"/>
      <c r="I125" s="230"/>
      <c r="J125" s="42"/>
      <c r="K125" s="42"/>
      <c r="L125" s="46"/>
      <c r="M125" s="231"/>
      <c r="N125" s="232"/>
      <c r="O125" s="87"/>
      <c r="P125" s="87"/>
      <c r="Q125" s="87"/>
      <c r="R125" s="87"/>
      <c r="S125" s="87"/>
      <c r="T125" s="88"/>
      <c r="U125" s="40"/>
      <c r="V125" s="40"/>
      <c r="W125" s="40"/>
      <c r="X125" s="40"/>
      <c r="Y125" s="40"/>
      <c r="Z125" s="40"/>
      <c r="AA125" s="40"/>
      <c r="AB125" s="40"/>
      <c r="AC125" s="40"/>
      <c r="AD125" s="40"/>
      <c r="AE125" s="40"/>
      <c r="AT125" s="18" t="s">
        <v>189</v>
      </c>
      <c r="AU125" s="18" t="s">
        <v>89</v>
      </c>
    </row>
    <row r="126" spans="1:47" s="2" customFormat="1" ht="12">
      <c r="A126" s="40"/>
      <c r="B126" s="41"/>
      <c r="C126" s="42"/>
      <c r="D126" s="228" t="s">
        <v>280</v>
      </c>
      <c r="E126" s="42"/>
      <c r="F126" s="233" t="s">
        <v>473</v>
      </c>
      <c r="G126" s="42"/>
      <c r="H126" s="42"/>
      <c r="I126" s="230"/>
      <c r="J126" s="42"/>
      <c r="K126" s="42"/>
      <c r="L126" s="46"/>
      <c r="M126" s="231"/>
      <c r="N126" s="232"/>
      <c r="O126" s="87"/>
      <c r="P126" s="87"/>
      <c r="Q126" s="87"/>
      <c r="R126" s="87"/>
      <c r="S126" s="87"/>
      <c r="T126" s="88"/>
      <c r="U126" s="40"/>
      <c r="V126" s="40"/>
      <c r="W126" s="40"/>
      <c r="X126" s="40"/>
      <c r="Y126" s="40"/>
      <c r="Z126" s="40"/>
      <c r="AA126" s="40"/>
      <c r="AB126" s="40"/>
      <c r="AC126" s="40"/>
      <c r="AD126" s="40"/>
      <c r="AE126" s="40"/>
      <c r="AT126" s="18" t="s">
        <v>280</v>
      </c>
      <c r="AU126" s="18" t="s">
        <v>89</v>
      </c>
    </row>
    <row r="127" spans="1:65" s="2" customFormat="1" ht="24.15" customHeight="1">
      <c r="A127" s="40"/>
      <c r="B127" s="41"/>
      <c r="C127" s="215" t="s">
        <v>245</v>
      </c>
      <c r="D127" s="215" t="s">
        <v>180</v>
      </c>
      <c r="E127" s="216" t="s">
        <v>474</v>
      </c>
      <c r="F127" s="217" t="s">
        <v>475</v>
      </c>
      <c r="G127" s="218" t="s">
        <v>270</v>
      </c>
      <c r="H127" s="219">
        <v>16</v>
      </c>
      <c r="I127" s="220"/>
      <c r="J127" s="221">
        <f>ROUND(I127*H127,2)</f>
        <v>0</v>
      </c>
      <c r="K127" s="217" t="s">
        <v>184</v>
      </c>
      <c r="L127" s="46"/>
      <c r="M127" s="222" t="s">
        <v>39</v>
      </c>
      <c r="N127" s="223" t="s">
        <v>53</v>
      </c>
      <c r="O127" s="87"/>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185</v>
      </c>
      <c r="AT127" s="226" t="s">
        <v>180</v>
      </c>
      <c r="AU127" s="226" t="s">
        <v>89</v>
      </c>
      <c r="AY127" s="18" t="s">
        <v>177</v>
      </c>
      <c r="BE127" s="227">
        <f>IF(N127="základní",J127,0)</f>
        <v>0</v>
      </c>
      <c r="BF127" s="227">
        <f>IF(N127="snížená",J127,0)</f>
        <v>0</v>
      </c>
      <c r="BG127" s="227">
        <f>IF(N127="zákl. přenesená",J127,0)</f>
        <v>0</v>
      </c>
      <c r="BH127" s="227">
        <f>IF(N127="sníž. přenesená",J127,0)</f>
        <v>0</v>
      </c>
      <c r="BI127" s="227">
        <f>IF(N127="nulová",J127,0)</f>
        <v>0</v>
      </c>
      <c r="BJ127" s="18" t="s">
        <v>185</v>
      </c>
      <c r="BK127" s="227">
        <f>ROUND(I127*H127,2)</f>
        <v>0</v>
      </c>
      <c r="BL127" s="18" t="s">
        <v>185</v>
      </c>
      <c r="BM127" s="226" t="s">
        <v>301</v>
      </c>
    </row>
    <row r="128" spans="1:47" s="2" customFormat="1" ht="12">
      <c r="A128" s="40"/>
      <c r="B128" s="41"/>
      <c r="C128" s="42"/>
      <c r="D128" s="228" t="s">
        <v>187</v>
      </c>
      <c r="E128" s="42"/>
      <c r="F128" s="229" t="s">
        <v>476</v>
      </c>
      <c r="G128" s="42"/>
      <c r="H128" s="42"/>
      <c r="I128" s="230"/>
      <c r="J128" s="42"/>
      <c r="K128" s="42"/>
      <c r="L128" s="46"/>
      <c r="M128" s="231"/>
      <c r="N128" s="232"/>
      <c r="O128" s="87"/>
      <c r="P128" s="87"/>
      <c r="Q128" s="87"/>
      <c r="R128" s="87"/>
      <c r="S128" s="87"/>
      <c r="T128" s="88"/>
      <c r="U128" s="40"/>
      <c r="V128" s="40"/>
      <c r="W128" s="40"/>
      <c r="X128" s="40"/>
      <c r="Y128" s="40"/>
      <c r="Z128" s="40"/>
      <c r="AA128" s="40"/>
      <c r="AB128" s="40"/>
      <c r="AC128" s="40"/>
      <c r="AD128" s="40"/>
      <c r="AE128" s="40"/>
      <c r="AT128" s="18" t="s">
        <v>187</v>
      </c>
      <c r="AU128" s="18" t="s">
        <v>89</v>
      </c>
    </row>
    <row r="129" spans="1:47" s="2" customFormat="1" ht="12">
      <c r="A129" s="40"/>
      <c r="B129" s="41"/>
      <c r="C129" s="42"/>
      <c r="D129" s="228" t="s">
        <v>189</v>
      </c>
      <c r="E129" s="42"/>
      <c r="F129" s="233" t="s">
        <v>477</v>
      </c>
      <c r="G129" s="42"/>
      <c r="H129" s="42"/>
      <c r="I129" s="230"/>
      <c r="J129" s="42"/>
      <c r="K129" s="42"/>
      <c r="L129" s="46"/>
      <c r="M129" s="231"/>
      <c r="N129" s="232"/>
      <c r="O129" s="87"/>
      <c r="P129" s="87"/>
      <c r="Q129" s="87"/>
      <c r="R129" s="87"/>
      <c r="S129" s="87"/>
      <c r="T129" s="88"/>
      <c r="U129" s="40"/>
      <c r="V129" s="40"/>
      <c r="W129" s="40"/>
      <c r="X129" s="40"/>
      <c r="Y129" s="40"/>
      <c r="Z129" s="40"/>
      <c r="AA129" s="40"/>
      <c r="AB129" s="40"/>
      <c r="AC129" s="40"/>
      <c r="AD129" s="40"/>
      <c r="AE129" s="40"/>
      <c r="AT129" s="18" t="s">
        <v>189</v>
      </c>
      <c r="AU129" s="18" t="s">
        <v>89</v>
      </c>
    </row>
    <row r="130" spans="1:47" s="2" customFormat="1" ht="12">
      <c r="A130" s="40"/>
      <c r="B130" s="41"/>
      <c r="C130" s="42"/>
      <c r="D130" s="228" t="s">
        <v>280</v>
      </c>
      <c r="E130" s="42"/>
      <c r="F130" s="233" t="s">
        <v>478</v>
      </c>
      <c r="G130" s="42"/>
      <c r="H130" s="42"/>
      <c r="I130" s="230"/>
      <c r="J130" s="42"/>
      <c r="K130" s="42"/>
      <c r="L130" s="46"/>
      <c r="M130" s="231"/>
      <c r="N130" s="232"/>
      <c r="O130" s="87"/>
      <c r="P130" s="87"/>
      <c r="Q130" s="87"/>
      <c r="R130" s="87"/>
      <c r="S130" s="87"/>
      <c r="T130" s="88"/>
      <c r="U130" s="40"/>
      <c r="V130" s="40"/>
      <c r="W130" s="40"/>
      <c r="X130" s="40"/>
      <c r="Y130" s="40"/>
      <c r="Z130" s="40"/>
      <c r="AA130" s="40"/>
      <c r="AB130" s="40"/>
      <c r="AC130" s="40"/>
      <c r="AD130" s="40"/>
      <c r="AE130" s="40"/>
      <c r="AT130" s="18" t="s">
        <v>280</v>
      </c>
      <c r="AU130" s="18" t="s">
        <v>89</v>
      </c>
    </row>
    <row r="131" spans="1:65" s="2" customFormat="1" ht="16.5" customHeight="1">
      <c r="A131" s="40"/>
      <c r="B131" s="41"/>
      <c r="C131" s="215" t="s">
        <v>250</v>
      </c>
      <c r="D131" s="215" t="s">
        <v>180</v>
      </c>
      <c r="E131" s="216" t="s">
        <v>479</v>
      </c>
      <c r="F131" s="217" t="s">
        <v>480</v>
      </c>
      <c r="G131" s="218" t="s">
        <v>270</v>
      </c>
      <c r="H131" s="219">
        <v>26</v>
      </c>
      <c r="I131" s="220"/>
      <c r="J131" s="221">
        <f>ROUND(I131*H131,2)</f>
        <v>0</v>
      </c>
      <c r="K131" s="217" t="s">
        <v>184</v>
      </c>
      <c r="L131" s="46"/>
      <c r="M131" s="222" t="s">
        <v>39</v>
      </c>
      <c r="N131" s="223" t="s">
        <v>53</v>
      </c>
      <c r="O131" s="87"/>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185</v>
      </c>
      <c r="AT131" s="226" t="s">
        <v>180</v>
      </c>
      <c r="AU131" s="226" t="s">
        <v>89</v>
      </c>
      <c r="AY131" s="18" t="s">
        <v>177</v>
      </c>
      <c r="BE131" s="227">
        <f>IF(N131="základní",J131,0)</f>
        <v>0</v>
      </c>
      <c r="BF131" s="227">
        <f>IF(N131="snížená",J131,0)</f>
        <v>0</v>
      </c>
      <c r="BG131" s="227">
        <f>IF(N131="zákl. přenesená",J131,0)</f>
        <v>0</v>
      </c>
      <c r="BH131" s="227">
        <f>IF(N131="sníž. přenesená",J131,0)</f>
        <v>0</v>
      </c>
      <c r="BI131" s="227">
        <f>IF(N131="nulová",J131,0)</f>
        <v>0</v>
      </c>
      <c r="BJ131" s="18" t="s">
        <v>185</v>
      </c>
      <c r="BK131" s="227">
        <f>ROUND(I131*H131,2)</f>
        <v>0</v>
      </c>
      <c r="BL131" s="18" t="s">
        <v>185</v>
      </c>
      <c r="BM131" s="226" t="s">
        <v>319</v>
      </c>
    </row>
    <row r="132" spans="1:47" s="2" customFormat="1" ht="12">
      <c r="A132" s="40"/>
      <c r="B132" s="41"/>
      <c r="C132" s="42"/>
      <c r="D132" s="228" t="s">
        <v>187</v>
      </c>
      <c r="E132" s="42"/>
      <c r="F132" s="229" t="s">
        <v>481</v>
      </c>
      <c r="G132" s="42"/>
      <c r="H132" s="42"/>
      <c r="I132" s="230"/>
      <c r="J132" s="42"/>
      <c r="K132" s="42"/>
      <c r="L132" s="46"/>
      <c r="M132" s="231"/>
      <c r="N132" s="232"/>
      <c r="O132" s="87"/>
      <c r="P132" s="87"/>
      <c r="Q132" s="87"/>
      <c r="R132" s="87"/>
      <c r="S132" s="87"/>
      <c r="T132" s="88"/>
      <c r="U132" s="40"/>
      <c r="V132" s="40"/>
      <c r="W132" s="40"/>
      <c r="X132" s="40"/>
      <c r="Y132" s="40"/>
      <c r="Z132" s="40"/>
      <c r="AA132" s="40"/>
      <c r="AB132" s="40"/>
      <c r="AC132" s="40"/>
      <c r="AD132" s="40"/>
      <c r="AE132" s="40"/>
      <c r="AT132" s="18" t="s">
        <v>187</v>
      </c>
      <c r="AU132" s="18" t="s">
        <v>89</v>
      </c>
    </row>
    <row r="133" spans="1:47" s="2" customFormat="1" ht="12">
      <c r="A133" s="40"/>
      <c r="B133" s="41"/>
      <c r="C133" s="42"/>
      <c r="D133" s="228" t="s">
        <v>189</v>
      </c>
      <c r="E133" s="42"/>
      <c r="F133" s="233" t="s">
        <v>477</v>
      </c>
      <c r="G133" s="42"/>
      <c r="H133" s="42"/>
      <c r="I133" s="230"/>
      <c r="J133" s="42"/>
      <c r="K133" s="42"/>
      <c r="L133" s="46"/>
      <c r="M133" s="231"/>
      <c r="N133" s="232"/>
      <c r="O133" s="87"/>
      <c r="P133" s="87"/>
      <c r="Q133" s="87"/>
      <c r="R133" s="87"/>
      <c r="S133" s="87"/>
      <c r="T133" s="88"/>
      <c r="U133" s="40"/>
      <c r="V133" s="40"/>
      <c r="W133" s="40"/>
      <c r="X133" s="40"/>
      <c r="Y133" s="40"/>
      <c r="Z133" s="40"/>
      <c r="AA133" s="40"/>
      <c r="AB133" s="40"/>
      <c r="AC133" s="40"/>
      <c r="AD133" s="40"/>
      <c r="AE133" s="40"/>
      <c r="AT133" s="18" t="s">
        <v>189</v>
      </c>
      <c r="AU133" s="18" t="s">
        <v>89</v>
      </c>
    </row>
    <row r="134" spans="1:47" s="2" customFormat="1" ht="12">
      <c r="A134" s="40"/>
      <c r="B134" s="41"/>
      <c r="C134" s="42"/>
      <c r="D134" s="228" t="s">
        <v>280</v>
      </c>
      <c r="E134" s="42"/>
      <c r="F134" s="233" t="s">
        <v>482</v>
      </c>
      <c r="G134" s="42"/>
      <c r="H134" s="42"/>
      <c r="I134" s="230"/>
      <c r="J134" s="42"/>
      <c r="K134" s="42"/>
      <c r="L134" s="46"/>
      <c r="M134" s="231"/>
      <c r="N134" s="232"/>
      <c r="O134" s="87"/>
      <c r="P134" s="87"/>
      <c r="Q134" s="87"/>
      <c r="R134" s="87"/>
      <c r="S134" s="87"/>
      <c r="T134" s="88"/>
      <c r="U134" s="40"/>
      <c r="V134" s="40"/>
      <c r="W134" s="40"/>
      <c r="X134" s="40"/>
      <c r="Y134" s="40"/>
      <c r="Z134" s="40"/>
      <c r="AA134" s="40"/>
      <c r="AB134" s="40"/>
      <c r="AC134" s="40"/>
      <c r="AD134" s="40"/>
      <c r="AE134" s="40"/>
      <c r="AT134" s="18" t="s">
        <v>280</v>
      </c>
      <c r="AU134" s="18" t="s">
        <v>89</v>
      </c>
    </row>
    <row r="135" spans="1:65" s="2" customFormat="1" ht="16.5" customHeight="1">
      <c r="A135" s="40"/>
      <c r="B135" s="41"/>
      <c r="C135" s="215" t="s">
        <v>256</v>
      </c>
      <c r="D135" s="215" t="s">
        <v>180</v>
      </c>
      <c r="E135" s="216" t="s">
        <v>483</v>
      </c>
      <c r="F135" s="217" t="s">
        <v>484</v>
      </c>
      <c r="G135" s="218" t="s">
        <v>203</v>
      </c>
      <c r="H135" s="219">
        <v>49.2</v>
      </c>
      <c r="I135" s="220"/>
      <c r="J135" s="221">
        <f>ROUND(I135*H135,2)</f>
        <v>0</v>
      </c>
      <c r="K135" s="217" t="s">
        <v>184</v>
      </c>
      <c r="L135" s="46"/>
      <c r="M135" s="222" t="s">
        <v>39</v>
      </c>
      <c r="N135" s="223" t="s">
        <v>53</v>
      </c>
      <c r="O135" s="87"/>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185</v>
      </c>
      <c r="AT135" s="226" t="s">
        <v>180</v>
      </c>
      <c r="AU135" s="226" t="s">
        <v>89</v>
      </c>
      <c r="AY135" s="18" t="s">
        <v>177</v>
      </c>
      <c r="BE135" s="227">
        <f>IF(N135="základní",J135,0)</f>
        <v>0</v>
      </c>
      <c r="BF135" s="227">
        <f>IF(N135="snížená",J135,0)</f>
        <v>0</v>
      </c>
      <c r="BG135" s="227">
        <f>IF(N135="zákl. přenesená",J135,0)</f>
        <v>0</v>
      </c>
      <c r="BH135" s="227">
        <f>IF(N135="sníž. přenesená",J135,0)</f>
        <v>0</v>
      </c>
      <c r="BI135" s="227">
        <f>IF(N135="nulová",J135,0)</f>
        <v>0</v>
      </c>
      <c r="BJ135" s="18" t="s">
        <v>185</v>
      </c>
      <c r="BK135" s="227">
        <f>ROUND(I135*H135,2)</f>
        <v>0</v>
      </c>
      <c r="BL135" s="18" t="s">
        <v>185</v>
      </c>
      <c r="BM135" s="226" t="s">
        <v>330</v>
      </c>
    </row>
    <row r="136" spans="1:47" s="2" customFormat="1" ht="12">
      <c r="A136" s="40"/>
      <c r="B136" s="41"/>
      <c r="C136" s="42"/>
      <c r="D136" s="228" t="s">
        <v>187</v>
      </c>
      <c r="E136" s="42"/>
      <c r="F136" s="229" t="s">
        <v>485</v>
      </c>
      <c r="G136" s="42"/>
      <c r="H136" s="42"/>
      <c r="I136" s="230"/>
      <c r="J136" s="42"/>
      <c r="K136" s="42"/>
      <c r="L136" s="46"/>
      <c r="M136" s="231"/>
      <c r="N136" s="232"/>
      <c r="O136" s="87"/>
      <c r="P136" s="87"/>
      <c r="Q136" s="87"/>
      <c r="R136" s="87"/>
      <c r="S136" s="87"/>
      <c r="T136" s="88"/>
      <c r="U136" s="40"/>
      <c r="V136" s="40"/>
      <c r="W136" s="40"/>
      <c r="X136" s="40"/>
      <c r="Y136" s="40"/>
      <c r="Z136" s="40"/>
      <c r="AA136" s="40"/>
      <c r="AB136" s="40"/>
      <c r="AC136" s="40"/>
      <c r="AD136" s="40"/>
      <c r="AE136" s="40"/>
      <c r="AT136" s="18" t="s">
        <v>187</v>
      </c>
      <c r="AU136" s="18" t="s">
        <v>89</v>
      </c>
    </row>
    <row r="137" spans="1:47" s="2" customFormat="1" ht="12">
      <c r="A137" s="40"/>
      <c r="B137" s="41"/>
      <c r="C137" s="42"/>
      <c r="D137" s="228" t="s">
        <v>189</v>
      </c>
      <c r="E137" s="42"/>
      <c r="F137" s="233" t="s">
        <v>486</v>
      </c>
      <c r="G137" s="42"/>
      <c r="H137" s="42"/>
      <c r="I137" s="230"/>
      <c r="J137" s="42"/>
      <c r="K137" s="42"/>
      <c r="L137" s="46"/>
      <c r="M137" s="231"/>
      <c r="N137" s="232"/>
      <c r="O137" s="87"/>
      <c r="P137" s="87"/>
      <c r="Q137" s="87"/>
      <c r="R137" s="87"/>
      <c r="S137" s="87"/>
      <c r="T137" s="88"/>
      <c r="U137" s="40"/>
      <c r="V137" s="40"/>
      <c r="W137" s="40"/>
      <c r="X137" s="40"/>
      <c r="Y137" s="40"/>
      <c r="Z137" s="40"/>
      <c r="AA137" s="40"/>
      <c r="AB137" s="40"/>
      <c r="AC137" s="40"/>
      <c r="AD137" s="40"/>
      <c r="AE137" s="40"/>
      <c r="AT137" s="18" t="s">
        <v>189</v>
      </c>
      <c r="AU137" s="18" t="s">
        <v>89</v>
      </c>
    </row>
    <row r="138" spans="1:65" s="2" customFormat="1" ht="21.75" customHeight="1">
      <c r="A138" s="40"/>
      <c r="B138" s="41"/>
      <c r="C138" s="215" t="s">
        <v>262</v>
      </c>
      <c r="D138" s="283" t="s">
        <v>180</v>
      </c>
      <c r="E138" s="216" t="s">
        <v>487</v>
      </c>
      <c r="F138" s="217" t="s">
        <v>435</v>
      </c>
      <c r="G138" s="218" t="s">
        <v>430</v>
      </c>
      <c r="H138" s="219">
        <v>17320</v>
      </c>
      <c r="I138" s="220"/>
      <c r="J138" s="221">
        <f>ROUND(I138*H138,2)</f>
        <v>0</v>
      </c>
      <c r="K138" s="217" t="s">
        <v>39</v>
      </c>
      <c r="L138" s="46"/>
      <c r="M138" s="222" t="s">
        <v>39</v>
      </c>
      <c r="N138" s="223" t="s">
        <v>53</v>
      </c>
      <c r="O138" s="87"/>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185</v>
      </c>
      <c r="AT138" s="226" t="s">
        <v>180</v>
      </c>
      <c r="AU138" s="226" t="s">
        <v>89</v>
      </c>
      <c r="AY138" s="18" t="s">
        <v>177</v>
      </c>
      <c r="BE138" s="227">
        <f>IF(N138="základní",J138,0)</f>
        <v>0</v>
      </c>
      <c r="BF138" s="227">
        <f>IF(N138="snížená",J138,0)</f>
        <v>0</v>
      </c>
      <c r="BG138" s="227">
        <f>IF(N138="zákl. přenesená",J138,0)</f>
        <v>0</v>
      </c>
      <c r="BH138" s="227">
        <f>IF(N138="sníž. přenesená",J138,0)</f>
        <v>0</v>
      </c>
      <c r="BI138" s="227">
        <f>IF(N138="nulová",J138,0)</f>
        <v>0</v>
      </c>
      <c r="BJ138" s="18" t="s">
        <v>185</v>
      </c>
      <c r="BK138" s="227">
        <f>ROUND(I138*H138,2)</f>
        <v>0</v>
      </c>
      <c r="BL138" s="18" t="s">
        <v>185</v>
      </c>
      <c r="BM138" s="226" t="s">
        <v>488</v>
      </c>
    </row>
    <row r="139" spans="1:47" s="2" customFormat="1" ht="12">
      <c r="A139" s="40"/>
      <c r="B139" s="41"/>
      <c r="C139" s="42"/>
      <c r="D139" s="228" t="s">
        <v>187</v>
      </c>
      <c r="E139" s="42"/>
      <c r="F139" s="229" t="s">
        <v>489</v>
      </c>
      <c r="G139" s="42"/>
      <c r="H139" s="42"/>
      <c r="I139" s="230"/>
      <c r="J139" s="42"/>
      <c r="K139" s="42"/>
      <c r="L139" s="46"/>
      <c r="M139" s="231"/>
      <c r="N139" s="232"/>
      <c r="O139" s="87"/>
      <c r="P139" s="87"/>
      <c r="Q139" s="87"/>
      <c r="R139" s="87"/>
      <c r="S139" s="87"/>
      <c r="T139" s="88"/>
      <c r="U139" s="40"/>
      <c r="V139" s="40"/>
      <c r="W139" s="40"/>
      <c r="X139" s="40"/>
      <c r="Y139" s="40"/>
      <c r="Z139" s="40"/>
      <c r="AA139" s="40"/>
      <c r="AB139" s="40"/>
      <c r="AC139" s="40"/>
      <c r="AD139" s="40"/>
      <c r="AE139" s="40"/>
      <c r="AT139" s="18" t="s">
        <v>187</v>
      </c>
      <c r="AU139" s="18" t="s">
        <v>89</v>
      </c>
    </row>
    <row r="140" spans="1:51" s="14" customFormat="1" ht="12">
      <c r="A140" s="14"/>
      <c r="B140" s="244"/>
      <c r="C140" s="245"/>
      <c r="D140" s="228" t="s">
        <v>191</v>
      </c>
      <c r="E140" s="246" t="s">
        <v>39</v>
      </c>
      <c r="F140" s="247" t="s">
        <v>409</v>
      </c>
      <c r="G140" s="245"/>
      <c r="H140" s="248">
        <v>18060</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191</v>
      </c>
      <c r="AU140" s="254" t="s">
        <v>89</v>
      </c>
      <c r="AV140" s="14" t="s">
        <v>89</v>
      </c>
      <c r="AW140" s="14" t="s">
        <v>41</v>
      </c>
      <c r="AX140" s="14" t="s">
        <v>80</v>
      </c>
      <c r="AY140" s="254" t="s">
        <v>177</v>
      </c>
    </row>
    <row r="141" spans="1:51" s="14" customFormat="1" ht="12">
      <c r="A141" s="14"/>
      <c r="B141" s="244"/>
      <c r="C141" s="245"/>
      <c r="D141" s="228" t="s">
        <v>191</v>
      </c>
      <c r="E141" s="246" t="s">
        <v>39</v>
      </c>
      <c r="F141" s="247" t="s">
        <v>413</v>
      </c>
      <c r="G141" s="245"/>
      <c r="H141" s="248">
        <v>100</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191</v>
      </c>
      <c r="AU141" s="254" t="s">
        <v>89</v>
      </c>
      <c r="AV141" s="14" t="s">
        <v>89</v>
      </c>
      <c r="AW141" s="14" t="s">
        <v>41</v>
      </c>
      <c r="AX141" s="14" t="s">
        <v>80</v>
      </c>
      <c r="AY141" s="254" t="s">
        <v>177</v>
      </c>
    </row>
    <row r="142" spans="1:51" s="16" customFormat="1" ht="12">
      <c r="A142" s="16"/>
      <c r="B142" s="284"/>
      <c r="C142" s="285"/>
      <c r="D142" s="228" t="s">
        <v>191</v>
      </c>
      <c r="E142" s="286" t="s">
        <v>39</v>
      </c>
      <c r="F142" s="287" t="s">
        <v>490</v>
      </c>
      <c r="G142" s="285"/>
      <c r="H142" s="288">
        <v>18160</v>
      </c>
      <c r="I142" s="289"/>
      <c r="J142" s="285"/>
      <c r="K142" s="285"/>
      <c r="L142" s="290"/>
      <c r="M142" s="291"/>
      <c r="N142" s="292"/>
      <c r="O142" s="292"/>
      <c r="P142" s="292"/>
      <c r="Q142" s="292"/>
      <c r="R142" s="292"/>
      <c r="S142" s="292"/>
      <c r="T142" s="293"/>
      <c r="U142" s="16"/>
      <c r="V142" s="16"/>
      <c r="W142" s="16"/>
      <c r="X142" s="16"/>
      <c r="Y142" s="16"/>
      <c r="Z142" s="16"/>
      <c r="AA142" s="16"/>
      <c r="AB142" s="16"/>
      <c r="AC142" s="16"/>
      <c r="AD142" s="16"/>
      <c r="AE142" s="16"/>
      <c r="AT142" s="294" t="s">
        <v>191</v>
      </c>
      <c r="AU142" s="294" t="s">
        <v>89</v>
      </c>
      <c r="AV142" s="16" t="s">
        <v>200</v>
      </c>
      <c r="AW142" s="16" t="s">
        <v>41</v>
      </c>
      <c r="AX142" s="16" t="s">
        <v>80</v>
      </c>
      <c r="AY142" s="294" t="s">
        <v>177</v>
      </c>
    </row>
    <row r="143" spans="1:51" s="13" customFormat="1" ht="12">
      <c r="A143" s="13"/>
      <c r="B143" s="234"/>
      <c r="C143" s="235"/>
      <c r="D143" s="228" t="s">
        <v>191</v>
      </c>
      <c r="E143" s="236" t="s">
        <v>39</v>
      </c>
      <c r="F143" s="237" t="s">
        <v>491</v>
      </c>
      <c r="G143" s="235"/>
      <c r="H143" s="236" t="s">
        <v>39</v>
      </c>
      <c r="I143" s="238"/>
      <c r="J143" s="235"/>
      <c r="K143" s="235"/>
      <c r="L143" s="239"/>
      <c r="M143" s="240"/>
      <c r="N143" s="241"/>
      <c r="O143" s="241"/>
      <c r="P143" s="241"/>
      <c r="Q143" s="241"/>
      <c r="R143" s="241"/>
      <c r="S143" s="241"/>
      <c r="T143" s="242"/>
      <c r="U143" s="13"/>
      <c r="V143" s="13"/>
      <c r="W143" s="13"/>
      <c r="X143" s="13"/>
      <c r="Y143" s="13"/>
      <c r="Z143" s="13"/>
      <c r="AA143" s="13"/>
      <c r="AB143" s="13"/>
      <c r="AC143" s="13"/>
      <c r="AD143" s="13"/>
      <c r="AE143" s="13"/>
      <c r="AT143" s="243" t="s">
        <v>191</v>
      </c>
      <c r="AU143" s="243" t="s">
        <v>89</v>
      </c>
      <c r="AV143" s="13" t="s">
        <v>87</v>
      </c>
      <c r="AW143" s="13" t="s">
        <v>41</v>
      </c>
      <c r="AX143" s="13" t="s">
        <v>80</v>
      </c>
      <c r="AY143" s="243" t="s">
        <v>177</v>
      </c>
    </row>
    <row r="144" spans="1:51" s="14" customFormat="1" ht="12">
      <c r="A144" s="14"/>
      <c r="B144" s="244"/>
      <c r="C144" s="245"/>
      <c r="D144" s="228" t="s">
        <v>191</v>
      </c>
      <c r="E144" s="246" t="s">
        <v>39</v>
      </c>
      <c r="F144" s="247" t="s">
        <v>492</v>
      </c>
      <c r="G144" s="245"/>
      <c r="H144" s="248">
        <v>-480</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191</v>
      </c>
      <c r="AU144" s="254" t="s">
        <v>89</v>
      </c>
      <c r="AV144" s="14" t="s">
        <v>89</v>
      </c>
      <c r="AW144" s="14" t="s">
        <v>41</v>
      </c>
      <c r="AX144" s="14" t="s">
        <v>80</v>
      </c>
      <c r="AY144" s="254" t="s">
        <v>177</v>
      </c>
    </row>
    <row r="145" spans="1:51" s="14" customFormat="1" ht="12">
      <c r="A145" s="14"/>
      <c r="B145" s="244"/>
      <c r="C145" s="245"/>
      <c r="D145" s="228" t="s">
        <v>191</v>
      </c>
      <c r="E145" s="246" t="s">
        <v>39</v>
      </c>
      <c r="F145" s="247" t="s">
        <v>493</v>
      </c>
      <c r="G145" s="245"/>
      <c r="H145" s="248">
        <v>-340</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191</v>
      </c>
      <c r="AU145" s="254" t="s">
        <v>89</v>
      </c>
      <c r="AV145" s="14" t="s">
        <v>89</v>
      </c>
      <c r="AW145" s="14" t="s">
        <v>41</v>
      </c>
      <c r="AX145" s="14" t="s">
        <v>80</v>
      </c>
      <c r="AY145" s="254" t="s">
        <v>177</v>
      </c>
    </row>
    <row r="146" spans="1:51" s="14" customFormat="1" ht="12">
      <c r="A146" s="14"/>
      <c r="B146" s="244"/>
      <c r="C146" s="245"/>
      <c r="D146" s="228" t="s">
        <v>191</v>
      </c>
      <c r="E146" s="246" t="s">
        <v>39</v>
      </c>
      <c r="F146" s="247" t="s">
        <v>494</v>
      </c>
      <c r="G146" s="245"/>
      <c r="H146" s="248">
        <v>-20</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191</v>
      </c>
      <c r="AU146" s="254" t="s">
        <v>89</v>
      </c>
      <c r="AV146" s="14" t="s">
        <v>89</v>
      </c>
      <c r="AW146" s="14" t="s">
        <v>41</v>
      </c>
      <c r="AX146" s="14" t="s">
        <v>80</v>
      </c>
      <c r="AY146" s="254" t="s">
        <v>177</v>
      </c>
    </row>
    <row r="147" spans="1:51" s="15" customFormat="1" ht="12">
      <c r="A147" s="15"/>
      <c r="B147" s="255"/>
      <c r="C147" s="256"/>
      <c r="D147" s="228" t="s">
        <v>191</v>
      </c>
      <c r="E147" s="257" t="s">
        <v>434</v>
      </c>
      <c r="F147" s="258" t="s">
        <v>194</v>
      </c>
      <c r="G147" s="256"/>
      <c r="H147" s="259">
        <v>17320</v>
      </c>
      <c r="I147" s="260"/>
      <c r="J147" s="256"/>
      <c r="K147" s="256"/>
      <c r="L147" s="261"/>
      <c r="M147" s="262"/>
      <c r="N147" s="263"/>
      <c r="O147" s="263"/>
      <c r="P147" s="263"/>
      <c r="Q147" s="263"/>
      <c r="R147" s="263"/>
      <c r="S147" s="263"/>
      <c r="T147" s="264"/>
      <c r="U147" s="15"/>
      <c r="V147" s="15"/>
      <c r="W147" s="15"/>
      <c r="X147" s="15"/>
      <c r="Y147" s="15"/>
      <c r="Z147" s="15"/>
      <c r="AA147" s="15"/>
      <c r="AB147" s="15"/>
      <c r="AC147" s="15"/>
      <c r="AD147" s="15"/>
      <c r="AE147" s="15"/>
      <c r="AT147" s="265" t="s">
        <v>191</v>
      </c>
      <c r="AU147" s="265" t="s">
        <v>89</v>
      </c>
      <c r="AV147" s="15" t="s">
        <v>185</v>
      </c>
      <c r="AW147" s="15" t="s">
        <v>41</v>
      </c>
      <c r="AX147" s="15" t="s">
        <v>87</v>
      </c>
      <c r="AY147" s="265" t="s">
        <v>177</v>
      </c>
    </row>
    <row r="148" spans="1:65" s="2" customFormat="1" ht="16.5" customHeight="1">
      <c r="A148" s="40"/>
      <c r="B148" s="41"/>
      <c r="C148" s="215" t="s">
        <v>267</v>
      </c>
      <c r="D148" s="283" t="s">
        <v>180</v>
      </c>
      <c r="E148" s="216" t="s">
        <v>495</v>
      </c>
      <c r="F148" s="217" t="s">
        <v>496</v>
      </c>
      <c r="G148" s="218" t="s">
        <v>270</v>
      </c>
      <c r="H148" s="219">
        <v>480</v>
      </c>
      <c r="I148" s="220"/>
      <c r="J148" s="221">
        <f>ROUND(I148*H148,2)</f>
        <v>0</v>
      </c>
      <c r="K148" s="217" t="s">
        <v>184</v>
      </c>
      <c r="L148" s="46"/>
      <c r="M148" s="222" t="s">
        <v>39</v>
      </c>
      <c r="N148" s="223" t="s">
        <v>53</v>
      </c>
      <c r="O148" s="87"/>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185</v>
      </c>
      <c r="AT148" s="226" t="s">
        <v>180</v>
      </c>
      <c r="AU148" s="226" t="s">
        <v>89</v>
      </c>
      <c r="AY148" s="18" t="s">
        <v>177</v>
      </c>
      <c r="BE148" s="227">
        <f>IF(N148="základní",J148,0)</f>
        <v>0</v>
      </c>
      <c r="BF148" s="227">
        <f>IF(N148="snížená",J148,0)</f>
        <v>0</v>
      </c>
      <c r="BG148" s="227">
        <f>IF(N148="zákl. přenesená",J148,0)</f>
        <v>0</v>
      </c>
      <c r="BH148" s="227">
        <f>IF(N148="sníž. přenesená",J148,0)</f>
        <v>0</v>
      </c>
      <c r="BI148" s="227">
        <f>IF(N148="nulová",J148,0)</f>
        <v>0</v>
      </c>
      <c r="BJ148" s="18" t="s">
        <v>185</v>
      </c>
      <c r="BK148" s="227">
        <f>ROUND(I148*H148,2)</f>
        <v>0</v>
      </c>
      <c r="BL148" s="18" t="s">
        <v>185</v>
      </c>
      <c r="BM148" s="226" t="s">
        <v>497</v>
      </c>
    </row>
    <row r="149" spans="1:47" s="2" customFormat="1" ht="12">
      <c r="A149" s="40"/>
      <c r="B149" s="41"/>
      <c r="C149" s="42"/>
      <c r="D149" s="228" t="s">
        <v>187</v>
      </c>
      <c r="E149" s="42"/>
      <c r="F149" s="229" t="s">
        <v>498</v>
      </c>
      <c r="G149" s="42"/>
      <c r="H149" s="42"/>
      <c r="I149" s="230"/>
      <c r="J149" s="42"/>
      <c r="K149" s="42"/>
      <c r="L149" s="46"/>
      <c r="M149" s="231"/>
      <c r="N149" s="232"/>
      <c r="O149" s="87"/>
      <c r="P149" s="87"/>
      <c r="Q149" s="87"/>
      <c r="R149" s="87"/>
      <c r="S149" s="87"/>
      <c r="T149" s="88"/>
      <c r="U149" s="40"/>
      <c r="V149" s="40"/>
      <c r="W149" s="40"/>
      <c r="X149" s="40"/>
      <c r="Y149" s="40"/>
      <c r="Z149" s="40"/>
      <c r="AA149" s="40"/>
      <c r="AB149" s="40"/>
      <c r="AC149" s="40"/>
      <c r="AD149" s="40"/>
      <c r="AE149" s="40"/>
      <c r="AT149" s="18" t="s">
        <v>187</v>
      </c>
      <c r="AU149" s="18" t="s">
        <v>89</v>
      </c>
    </row>
    <row r="150" spans="1:51" s="14" customFormat="1" ht="12">
      <c r="A150" s="14"/>
      <c r="B150" s="244"/>
      <c r="C150" s="245"/>
      <c r="D150" s="228" t="s">
        <v>191</v>
      </c>
      <c r="E150" s="246" t="s">
        <v>39</v>
      </c>
      <c r="F150" s="247" t="s">
        <v>416</v>
      </c>
      <c r="G150" s="245"/>
      <c r="H150" s="248">
        <v>500</v>
      </c>
      <c r="I150" s="249"/>
      <c r="J150" s="245"/>
      <c r="K150" s="245"/>
      <c r="L150" s="250"/>
      <c r="M150" s="251"/>
      <c r="N150" s="252"/>
      <c r="O150" s="252"/>
      <c r="P150" s="252"/>
      <c r="Q150" s="252"/>
      <c r="R150" s="252"/>
      <c r="S150" s="252"/>
      <c r="T150" s="253"/>
      <c r="U150" s="14"/>
      <c r="V150" s="14"/>
      <c r="W150" s="14"/>
      <c r="X150" s="14"/>
      <c r="Y150" s="14"/>
      <c r="Z150" s="14"/>
      <c r="AA150" s="14"/>
      <c r="AB150" s="14"/>
      <c r="AC150" s="14"/>
      <c r="AD150" s="14"/>
      <c r="AE150" s="14"/>
      <c r="AT150" s="254" t="s">
        <v>191</v>
      </c>
      <c r="AU150" s="254" t="s">
        <v>89</v>
      </c>
      <c r="AV150" s="14" t="s">
        <v>89</v>
      </c>
      <c r="AW150" s="14" t="s">
        <v>41</v>
      </c>
      <c r="AX150" s="14" t="s">
        <v>80</v>
      </c>
      <c r="AY150" s="254" t="s">
        <v>177</v>
      </c>
    </row>
    <row r="151" spans="1:51" s="13" customFormat="1" ht="12">
      <c r="A151" s="13"/>
      <c r="B151" s="234"/>
      <c r="C151" s="235"/>
      <c r="D151" s="228" t="s">
        <v>191</v>
      </c>
      <c r="E151" s="236" t="s">
        <v>39</v>
      </c>
      <c r="F151" s="237" t="s">
        <v>499</v>
      </c>
      <c r="G151" s="235"/>
      <c r="H151" s="236" t="s">
        <v>39</v>
      </c>
      <c r="I151" s="238"/>
      <c r="J151" s="235"/>
      <c r="K151" s="235"/>
      <c r="L151" s="239"/>
      <c r="M151" s="240"/>
      <c r="N151" s="241"/>
      <c r="O151" s="241"/>
      <c r="P151" s="241"/>
      <c r="Q151" s="241"/>
      <c r="R151" s="241"/>
      <c r="S151" s="241"/>
      <c r="T151" s="242"/>
      <c r="U151" s="13"/>
      <c r="V151" s="13"/>
      <c r="W151" s="13"/>
      <c r="X151" s="13"/>
      <c r="Y151" s="13"/>
      <c r="Z151" s="13"/>
      <c r="AA151" s="13"/>
      <c r="AB151" s="13"/>
      <c r="AC151" s="13"/>
      <c r="AD151" s="13"/>
      <c r="AE151" s="13"/>
      <c r="AT151" s="243" t="s">
        <v>191</v>
      </c>
      <c r="AU151" s="243" t="s">
        <v>89</v>
      </c>
      <c r="AV151" s="13" t="s">
        <v>87</v>
      </c>
      <c r="AW151" s="13" t="s">
        <v>41</v>
      </c>
      <c r="AX151" s="13" t="s">
        <v>80</v>
      </c>
      <c r="AY151" s="243" t="s">
        <v>177</v>
      </c>
    </row>
    <row r="152" spans="1:51" s="14" customFormat="1" ht="12">
      <c r="A152" s="14"/>
      <c r="B152" s="244"/>
      <c r="C152" s="245"/>
      <c r="D152" s="228" t="s">
        <v>191</v>
      </c>
      <c r="E152" s="246" t="s">
        <v>39</v>
      </c>
      <c r="F152" s="247" t="s">
        <v>494</v>
      </c>
      <c r="G152" s="245"/>
      <c r="H152" s="248">
        <v>-20</v>
      </c>
      <c r="I152" s="249"/>
      <c r="J152" s="245"/>
      <c r="K152" s="245"/>
      <c r="L152" s="250"/>
      <c r="M152" s="251"/>
      <c r="N152" s="252"/>
      <c r="O152" s="252"/>
      <c r="P152" s="252"/>
      <c r="Q152" s="252"/>
      <c r="R152" s="252"/>
      <c r="S152" s="252"/>
      <c r="T152" s="253"/>
      <c r="U152" s="14"/>
      <c r="V152" s="14"/>
      <c r="W152" s="14"/>
      <c r="X152" s="14"/>
      <c r="Y152" s="14"/>
      <c r="Z152" s="14"/>
      <c r="AA152" s="14"/>
      <c r="AB152" s="14"/>
      <c r="AC152" s="14"/>
      <c r="AD152" s="14"/>
      <c r="AE152" s="14"/>
      <c r="AT152" s="254" t="s">
        <v>191</v>
      </c>
      <c r="AU152" s="254" t="s">
        <v>89</v>
      </c>
      <c r="AV152" s="14" t="s">
        <v>89</v>
      </c>
      <c r="AW152" s="14" t="s">
        <v>41</v>
      </c>
      <c r="AX152" s="14" t="s">
        <v>80</v>
      </c>
      <c r="AY152" s="254" t="s">
        <v>177</v>
      </c>
    </row>
    <row r="153" spans="1:51" s="15" customFormat="1" ht="12">
      <c r="A153" s="15"/>
      <c r="B153" s="255"/>
      <c r="C153" s="256"/>
      <c r="D153" s="228" t="s">
        <v>191</v>
      </c>
      <c r="E153" s="257" t="s">
        <v>39</v>
      </c>
      <c r="F153" s="258" t="s">
        <v>194</v>
      </c>
      <c r="G153" s="256"/>
      <c r="H153" s="259">
        <v>480</v>
      </c>
      <c r="I153" s="260"/>
      <c r="J153" s="256"/>
      <c r="K153" s="256"/>
      <c r="L153" s="261"/>
      <c r="M153" s="262"/>
      <c r="N153" s="263"/>
      <c r="O153" s="263"/>
      <c r="P153" s="263"/>
      <c r="Q153" s="263"/>
      <c r="R153" s="263"/>
      <c r="S153" s="263"/>
      <c r="T153" s="264"/>
      <c r="U153" s="15"/>
      <c r="V153" s="15"/>
      <c r="W153" s="15"/>
      <c r="X153" s="15"/>
      <c r="Y153" s="15"/>
      <c r="Z153" s="15"/>
      <c r="AA153" s="15"/>
      <c r="AB153" s="15"/>
      <c r="AC153" s="15"/>
      <c r="AD153" s="15"/>
      <c r="AE153" s="15"/>
      <c r="AT153" s="265" t="s">
        <v>191</v>
      </c>
      <c r="AU153" s="265" t="s">
        <v>89</v>
      </c>
      <c r="AV153" s="15" t="s">
        <v>185</v>
      </c>
      <c r="AW153" s="15" t="s">
        <v>41</v>
      </c>
      <c r="AX153" s="15" t="s">
        <v>87</v>
      </c>
      <c r="AY153" s="265" t="s">
        <v>177</v>
      </c>
    </row>
    <row r="154" spans="1:65" s="2" customFormat="1" ht="21.75" customHeight="1">
      <c r="A154" s="40"/>
      <c r="B154" s="41"/>
      <c r="C154" s="215" t="s">
        <v>274</v>
      </c>
      <c r="D154" s="283" t="s">
        <v>180</v>
      </c>
      <c r="E154" s="216" t="s">
        <v>487</v>
      </c>
      <c r="F154" s="217" t="s">
        <v>435</v>
      </c>
      <c r="G154" s="218" t="s">
        <v>430</v>
      </c>
      <c r="H154" s="219">
        <v>340</v>
      </c>
      <c r="I154" s="220"/>
      <c r="J154" s="221">
        <f>ROUND(I154*H154,2)</f>
        <v>0</v>
      </c>
      <c r="K154" s="217" t="s">
        <v>39</v>
      </c>
      <c r="L154" s="46"/>
      <c r="M154" s="222" t="s">
        <v>39</v>
      </c>
      <c r="N154" s="223" t="s">
        <v>53</v>
      </c>
      <c r="O154" s="87"/>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185</v>
      </c>
      <c r="AT154" s="226" t="s">
        <v>180</v>
      </c>
      <c r="AU154" s="226" t="s">
        <v>89</v>
      </c>
      <c r="AY154" s="18" t="s">
        <v>177</v>
      </c>
      <c r="BE154" s="227">
        <f>IF(N154="základní",J154,0)</f>
        <v>0</v>
      </c>
      <c r="BF154" s="227">
        <f>IF(N154="snížená",J154,0)</f>
        <v>0</v>
      </c>
      <c r="BG154" s="227">
        <f>IF(N154="zákl. přenesená",J154,0)</f>
        <v>0</v>
      </c>
      <c r="BH154" s="227">
        <f>IF(N154="sníž. přenesená",J154,0)</f>
        <v>0</v>
      </c>
      <c r="BI154" s="227">
        <f>IF(N154="nulová",J154,0)</f>
        <v>0</v>
      </c>
      <c r="BJ154" s="18" t="s">
        <v>185</v>
      </c>
      <c r="BK154" s="227">
        <f>ROUND(I154*H154,2)</f>
        <v>0</v>
      </c>
      <c r="BL154" s="18" t="s">
        <v>185</v>
      </c>
      <c r="BM154" s="226" t="s">
        <v>356</v>
      </c>
    </row>
    <row r="155" spans="1:47" s="2" customFormat="1" ht="12">
      <c r="A155" s="40"/>
      <c r="B155" s="41"/>
      <c r="C155" s="42"/>
      <c r="D155" s="228" t="s">
        <v>187</v>
      </c>
      <c r="E155" s="42"/>
      <c r="F155" s="229" t="s">
        <v>489</v>
      </c>
      <c r="G155" s="42"/>
      <c r="H155" s="42"/>
      <c r="I155" s="230"/>
      <c r="J155" s="42"/>
      <c r="K155" s="42"/>
      <c r="L155" s="46"/>
      <c r="M155" s="231"/>
      <c r="N155" s="232"/>
      <c r="O155" s="87"/>
      <c r="P155" s="87"/>
      <c r="Q155" s="87"/>
      <c r="R155" s="87"/>
      <c r="S155" s="87"/>
      <c r="T155" s="88"/>
      <c r="U155" s="40"/>
      <c r="V155" s="40"/>
      <c r="W155" s="40"/>
      <c r="X155" s="40"/>
      <c r="Y155" s="40"/>
      <c r="Z155" s="40"/>
      <c r="AA155" s="40"/>
      <c r="AB155" s="40"/>
      <c r="AC155" s="40"/>
      <c r="AD155" s="40"/>
      <c r="AE155" s="40"/>
      <c r="AT155" s="18" t="s">
        <v>187</v>
      </c>
      <c r="AU155" s="18" t="s">
        <v>89</v>
      </c>
    </row>
    <row r="156" spans="1:47" s="2" customFormat="1" ht="12">
      <c r="A156" s="40"/>
      <c r="B156" s="41"/>
      <c r="C156" s="42"/>
      <c r="D156" s="228" t="s">
        <v>280</v>
      </c>
      <c r="E156" s="42"/>
      <c r="F156" s="233" t="s">
        <v>500</v>
      </c>
      <c r="G156" s="42"/>
      <c r="H156" s="42"/>
      <c r="I156" s="230"/>
      <c r="J156" s="42"/>
      <c r="K156" s="42"/>
      <c r="L156" s="46"/>
      <c r="M156" s="231"/>
      <c r="N156" s="232"/>
      <c r="O156" s="87"/>
      <c r="P156" s="87"/>
      <c r="Q156" s="87"/>
      <c r="R156" s="87"/>
      <c r="S156" s="87"/>
      <c r="T156" s="88"/>
      <c r="U156" s="40"/>
      <c r="V156" s="40"/>
      <c r="W156" s="40"/>
      <c r="X156" s="40"/>
      <c r="Y156" s="40"/>
      <c r="Z156" s="40"/>
      <c r="AA156" s="40"/>
      <c r="AB156" s="40"/>
      <c r="AC156" s="40"/>
      <c r="AD156" s="40"/>
      <c r="AE156" s="40"/>
      <c r="AT156" s="18" t="s">
        <v>280</v>
      </c>
      <c r="AU156" s="18" t="s">
        <v>89</v>
      </c>
    </row>
    <row r="157" spans="1:51" s="14" customFormat="1" ht="12">
      <c r="A157" s="14"/>
      <c r="B157" s="244"/>
      <c r="C157" s="245"/>
      <c r="D157" s="228" t="s">
        <v>191</v>
      </c>
      <c r="E157" s="246" t="s">
        <v>39</v>
      </c>
      <c r="F157" s="247" t="s">
        <v>501</v>
      </c>
      <c r="G157" s="245"/>
      <c r="H157" s="248">
        <v>250</v>
      </c>
      <c r="I157" s="249"/>
      <c r="J157" s="245"/>
      <c r="K157" s="245"/>
      <c r="L157" s="250"/>
      <c r="M157" s="251"/>
      <c r="N157" s="252"/>
      <c r="O157" s="252"/>
      <c r="P157" s="252"/>
      <c r="Q157" s="252"/>
      <c r="R157" s="252"/>
      <c r="S157" s="252"/>
      <c r="T157" s="253"/>
      <c r="U157" s="14"/>
      <c r="V157" s="14"/>
      <c r="W157" s="14"/>
      <c r="X157" s="14"/>
      <c r="Y157" s="14"/>
      <c r="Z157" s="14"/>
      <c r="AA157" s="14"/>
      <c r="AB157" s="14"/>
      <c r="AC157" s="14"/>
      <c r="AD157" s="14"/>
      <c r="AE157" s="14"/>
      <c r="AT157" s="254" t="s">
        <v>191</v>
      </c>
      <c r="AU157" s="254" t="s">
        <v>89</v>
      </c>
      <c r="AV157" s="14" t="s">
        <v>89</v>
      </c>
      <c r="AW157" s="14" t="s">
        <v>41</v>
      </c>
      <c r="AX157" s="14" t="s">
        <v>80</v>
      </c>
      <c r="AY157" s="254" t="s">
        <v>177</v>
      </c>
    </row>
    <row r="158" spans="1:51" s="14" customFormat="1" ht="12">
      <c r="A158" s="14"/>
      <c r="B158" s="244"/>
      <c r="C158" s="245"/>
      <c r="D158" s="228" t="s">
        <v>191</v>
      </c>
      <c r="E158" s="246" t="s">
        <v>39</v>
      </c>
      <c r="F158" s="247" t="s">
        <v>502</v>
      </c>
      <c r="G158" s="245"/>
      <c r="H158" s="248">
        <v>90</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191</v>
      </c>
      <c r="AU158" s="254" t="s">
        <v>89</v>
      </c>
      <c r="AV158" s="14" t="s">
        <v>89</v>
      </c>
      <c r="AW158" s="14" t="s">
        <v>41</v>
      </c>
      <c r="AX158" s="14" t="s">
        <v>80</v>
      </c>
      <c r="AY158" s="254" t="s">
        <v>177</v>
      </c>
    </row>
    <row r="159" spans="1:51" s="15" customFormat="1" ht="12">
      <c r="A159" s="15"/>
      <c r="B159" s="255"/>
      <c r="C159" s="256"/>
      <c r="D159" s="228" t="s">
        <v>191</v>
      </c>
      <c r="E159" s="257" t="s">
        <v>428</v>
      </c>
      <c r="F159" s="258" t="s">
        <v>194</v>
      </c>
      <c r="G159" s="256"/>
      <c r="H159" s="259">
        <v>340</v>
      </c>
      <c r="I159" s="260"/>
      <c r="J159" s="256"/>
      <c r="K159" s="256"/>
      <c r="L159" s="261"/>
      <c r="M159" s="262"/>
      <c r="N159" s="263"/>
      <c r="O159" s="263"/>
      <c r="P159" s="263"/>
      <c r="Q159" s="263"/>
      <c r="R159" s="263"/>
      <c r="S159" s="263"/>
      <c r="T159" s="264"/>
      <c r="U159" s="15"/>
      <c r="V159" s="15"/>
      <c r="W159" s="15"/>
      <c r="X159" s="15"/>
      <c r="Y159" s="15"/>
      <c r="Z159" s="15"/>
      <c r="AA159" s="15"/>
      <c r="AB159" s="15"/>
      <c r="AC159" s="15"/>
      <c r="AD159" s="15"/>
      <c r="AE159" s="15"/>
      <c r="AT159" s="265" t="s">
        <v>191</v>
      </c>
      <c r="AU159" s="265" t="s">
        <v>89</v>
      </c>
      <c r="AV159" s="15" t="s">
        <v>185</v>
      </c>
      <c r="AW159" s="15" t="s">
        <v>41</v>
      </c>
      <c r="AX159" s="15" t="s">
        <v>87</v>
      </c>
      <c r="AY159" s="265" t="s">
        <v>177</v>
      </c>
    </row>
    <row r="160" spans="1:65" s="2" customFormat="1" ht="24.15" customHeight="1">
      <c r="A160" s="40"/>
      <c r="B160" s="41"/>
      <c r="C160" s="215" t="s">
        <v>8</v>
      </c>
      <c r="D160" s="283" t="s">
        <v>180</v>
      </c>
      <c r="E160" s="216" t="s">
        <v>503</v>
      </c>
      <c r="F160" s="217" t="s">
        <v>433</v>
      </c>
      <c r="G160" s="218" t="s">
        <v>430</v>
      </c>
      <c r="H160" s="219">
        <v>20</v>
      </c>
      <c r="I160" s="220"/>
      <c r="J160" s="221">
        <f>ROUND(I160*H160,2)</f>
        <v>0</v>
      </c>
      <c r="K160" s="217" t="s">
        <v>184</v>
      </c>
      <c r="L160" s="46"/>
      <c r="M160" s="222" t="s">
        <v>39</v>
      </c>
      <c r="N160" s="223" t="s">
        <v>53</v>
      </c>
      <c r="O160" s="87"/>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185</v>
      </c>
      <c r="AT160" s="226" t="s">
        <v>180</v>
      </c>
      <c r="AU160" s="226" t="s">
        <v>89</v>
      </c>
      <c r="AY160" s="18" t="s">
        <v>177</v>
      </c>
      <c r="BE160" s="227">
        <f>IF(N160="základní",J160,0)</f>
        <v>0</v>
      </c>
      <c r="BF160" s="227">
        <f>IF(N160="snížená",J160,0)</f>
        <v>0</v>
      </c>
      <c r="BG160" s="227">
        <f>IF(N160="zákl. přenesená",J160,0)</f>
        <v>0</v>
      </c>
      <c r="BH160" s="227">
        <f>IF(N160="sníž. přenesená",J160,0)</f>
        <v>0</v>
      </c>
      <c r="BI160" s="227">
        <f>IF(N160="nulová",J160,0)</f>
        <v>0</v>
      </c>
      <c r="BJ160" s="18" t="s">
        <v>185</v>
      </c>
      <c r="BK160" s="227">
        <f>ROUND(I160*H160,2)</f>
        <v>0</v>
      </c>
      <c r="BL160" s="18" t="s">
        <v>185</v>
      </c>
      <c r="BM160" s="226" t="s">
        <v>504</v>
      </c>
    </row>
    <row r="161" spans="1:47" s="2" customFormat="1" ht="12">
      <c r="A161" s="40"/>
      <c r="B161" s="41"/>
      <c r="C161" s="42"/>
      <c r="D161" s="228" t="s">
        <v>187</v>
      </c>
      <c r="E161" s="42"/>
      <c r="F161" s="229" t="s">
        <v>505</v>
      </c>
      <c r="G161" s="42"/>
      <c r="H161" s="42"/>
      <c r="I161" s="230"/>
      <c r="J161" s="42"/>
      <c r="K161" s="42"/>
      <c r="L161" s="46"/>
      <c r="M161" s="231"/>
      <c r="N161" s="232"/>
      <c r="O161" s="87"/>
      <c r="P161" s="87"/>
      <c r="Q161" s="87"/>
      <c r="R161" s="87"/>
      <c r="S161" s="87"/>
      <c r="T161" s="88"/>
      <c r="U161" s="40"/>
      <c r="V161" s="40"/>
      <c r="W161" s="40"/>
      <c r="X161" s="40"/>
      <c r="Y161" s="40"/>
      <c r="Z161" s="40"/>
      <c r="AA161" s="40"/>
      <c r="AB161" s="40"/>
      <c r="AC161" s="40"/>
      <c r="AD161" s="40"/>
      <c r="AE161" s="40"/>
      <c r="AT161" s="18" t="s">
        <v>187</v>
      </c>
      <c r="AU161" s="18" t="s">
        <v>89</v>
      </c>
    </row>
    <row r="162" spans="1:51" s="14" customFormat="1" ht="12">
      <c r="A162" s="14"/>
      <c r="B162" s="244"/>
      <c r="C162" s="245"/>
      <c r="D162" s="228" t="s">
        <v>191</v>
      </c>
      <c r="E162" s="246" t="s">
        <v>39</v>
      </c>
      <c r="F162" s="247" t="s">
        <v>506</v>
      </c>
      <c r="G162" s="245"/>
      <c r="H162" s="248">
        <v>20</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191</v>
      </c>
      <c r="AU162" s="254" t="s">
        <v>89</v>
      </c>
      <c r="AV162" s="14" t="s">
        <v>89</v>
      </c>
      <c r="AW162" s="14" t="s">
        <v>41</v>
      </c>
      <c r="AX162" s="14" t="s">
        <v>80</v>
      </c>
      <c r="AY162" s="254" t="s">
        <v>177</v>
      </c>
    </row>
    <row r="163" spans="1:51" s="15" customFormat="1" ht="12">
      <c r="A163" s="15"/>
      <c r="B163" s="255"/>
      <c r="C163" s="256"/>
      <c r="D163" s="228" t="s">
        <v>191</v>
      </c>
      <c r="E163" s="257" t="s">
        <v>432</v>
      </c>
      <c r="F163" s="258" t="s">
        <v>194</v>
      </c>
      <c r="G163" s="256"/>
      <c r="H163" s="259">
        <v>20</v>
      </c>
      <c r="I163" s="260"/>
      <c r="J163" s="256"/>
      <c r="K163" s="256"/>
      <c r="L163" s="261"/>
      <c r="M163" s="262"/>
      <c r="N163" s="263"/>
      <c r="O163" s="263"/>
      <c r="P163" s="263"/>
      <c r="Q163" s="263"/>
      <c r="R163" s="263"/>
      <c r="S163" s="263"/>
      <c r="T163" s="264"/>
      <c r="U163" s="15"/>
      <c r="V163" s="15"/>
      <c r="W163" s="15"/>
      <c r="X163" s="15"/>
      <c r="Y163" s="15"/>
      <c r="Z163" s="15"/>
      <c r="AA163" s="15"/>
      <c r="AB163" s="15"/>
      <c r="AC163" s="15"/>
      <c r="AD163" s="15"/>
      <c r="AE163" s="15"/>
      <c r="AT163" s="265" t="s">
        <v>191</v>
      </c>
      <c r="AU163" s="265" t="s">
        <v>89</v>
      </c>
      <c r="AV163" s="15" t="s">
        <v>185</v>
      </c>
      <c r="AW163" s="15" t="s">
        <v>41</v>
      </c>
      <c r="AX163" s="15" t="s">
        <v>87</v>
      </c>
      <c r="AY163" s="265" t="s">
        <v>177</v>
      </c>
    </row>
    <row r="164" spans="1:65" s="2" customFormat="1" ht="24.15" customHeight="1">
      <c r="A164" s="40"/>
      <c r="B164" s="41"/>
      <c r="C164" s="215" t="s">
        <v>289</v>
      </c>
      <c r="D164" s="215" t="s">
        <v>180</v>
      </c>
      <c r="E164" s="216" t="s">
        <v>507</v>
      </c>
      <c r="F164" s="217" t="s">
        <v>508</v>
      </c>
      <c r="G164" s="218" t="s">
        <v>392</v>
      </c>
      <c r="H164" s="219">
        <v>1.7</v>
      </c>
      <c r="I164" s="220"/>
      <c r="J164" s="221">
        <f>ROUND(I164*H164,2)</f>
        <v>0</v>
      </c>
      <c r="K164" s="217" t="s">
        <v>184</v>
      </c>
      <c r="L164" s="46"/>
      <c r="M164" s="222" t="s">
        <v>39</v>
      </c>
      <c r="N164" s="223" t="s">
        <v>53</v>
      </c>
      <c r="O164" s="87"/>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185</v>
      </c>
      <c r="AT164" s="226" t="s">
        <v>180</v>
      </c>
      <c r="AU164" s="226" t="s">
        <v>89</v>
      </c>
      <c r="AY164" s="18" t="s">
        <v>177</v>
      </c>
      <c r="BE164" s="227">
        <f>IF(N164="základní",J164,0)</f>
        <v>0</v>
      </c>
      <c r="BF164" s="227">
        <f>IF(N164="snížená",J164,0)</f>
        <v>0</v>
      </c>
      <c r="BG164" s="227">
        <f>IF(N164="zákl. přenesená",J164,0)</f>
        <v>0</v>
      </c>
      <c r="BH164" s="227">
        <f>IF(N164="sníž. přenesená",J164,0)</f>
        <v>0</v>
      </c>
      <c r="BI164" s="227">
        <f>IF(N164="nulová",J164,0)</f>
        <v>0</v>
      </c>
      <c r="BJ164" s="18" t="s">
        <v>185</v>
      </c>
      <c r="BK164" s="227">
        <f>ROUND(I164*H164,2)</f>
        <v>0</v>
      </c>
      <c r="BL164" s="18" t="s">
        <v>185</v>
      </c>
      <c r="BM164" s="226" t="s">
        <v>373</v>
      </c>
    </row>
    <row r="165" spans="1:47" s="2" customFormat="1" ht="12">
      <c r="A165" s="40"/>
      <c r="B165" s="41"/>
      <c r="C165" s="42"/>
      <c r="D165" s="228" t="s">
        <v>187</v>
      </c>
      <c r="E165" s="42"/>
      <c r="F165" s="229" t="s">
        <v>509</v>
      </c>
      <c r="G165" s="42"/>
      <c r="H165" s="42"/>
      <c r="I165" s="230"/>
      <c r="J165" s="42"/>
      <c r="K165" s="42"/>
      <c r="L165" s="46"/>
      <c r="M165" s="231"/>
      <c r="N165" s="232"/>
      <c r="O165" s="87"/>
      <c r="P165" s="87"/>
      <c r="Q165" s="87"/>
      <c r="R165" s="87"/>
      <c r="S165" s="87"/>
      <c r="T165" s="88"/>
      <c r="U165" s="40"/>
      <c r="V165" s="40"/>
      <c r="W165" s="40"/>
      <c r="X165" s="40"/>
      <c r="Y165" s="40"/>
      <c r="Z165" s="40"/>
      <c r="AA165" s="40"/>
      <c r="AB165" s="40"/>
      <c r="AC165" s="40"/>
      <c r="AD165" s="40"/>
      <c r="AE165" s="40"/>
      <c r="AT165" s="18" t="s">
        <v>187</v>
      </c>
      <c r="AU165" s="18" t="s">
        <v>89</v>
      </c>
    </row>
    <row r="166" spans="1:47" s="2" customFormat="1" ht="12">
      <c r="A166" s="40"/>
      <c r="B166" s="41"/>
      <c r="C166" s="42"/>
      <c r="D166" s="228" t="s">
        <v>189</v>
      </c>
      <c r="E166" s="42"/>
      <c r="F166" s="233" t="s">
        <v>228</v>
      </c>
      <c r="G166" s="42"/>
      <c r="H166" s="42"/>
      <c r="I166" s="230"/>
      <c r="J166" s="42"/>
      <c r="K166" s="42"/>
      <c r="L166" s="46"/>
      <c r="M166" s="231"/>
      <c r="N166" s="232"/>
      <c r="O166" s="87"/>
      <c r="P166" s="87"/>
      <c r="Q166" s="87"/>
      <c r="R166" s="87"/>
      <c r="S166" s="87"/>
      <c r="T166" s="88"/>
      <c r="U166" s="40"/>
      <c r="V166" s="40"/>
      <c r="W166" s="40"/>
      <c r="X166" s="40"/>
      <c r="Y166" s="40"/>
      <c r="Z166" s="40"/>
      <c r="AA166" s="40"/>
      <c r="AB166" s="40"/>
      <c r="AC166" s="40"/>
      <c r="AD166" s="40"/>
      <c r="AE166" s="40"/>
      <c r="AT166" s="18" t="s">
        <v>189</v>
      </c>
      <c r="AU166" s="18" t="s">
        <v>89</v>
      </c>
    </row>
    <row r="167" spans="1:51" s="14" customFormat="1" ht="12">
      <c r="A167" s="14"/>
      <c r="B167" s="244"/>
      <c r="C167" s="245"/>
      <c r="D167" s="228" t="s">
        <v>191</v>
      </c>
      <c r="E167" s="246" t="s">
        <v>39</v>
      </c>
      <c r="F167" s="247" t="s">
        <v>510</v>
      </c>
      <c r="G167" s="245"/>
      <c r="H167" s="248">
        <v>1.7</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191</v>
      </c>
      <c r="AU167" s="254" t="s">
        <v>89</v>
      </c>
      <c r="AV167" s="14" t="s">
        <v>89</v>
      </c>
      <c r="AW167" s="14" t="s">
        <v>41</v>
      </c>
      <c r="AX167" s="14" t="s">
        <v>80</v>
      </c>
      <c r="AY167" s="254" t="s">
        <v>177</v>
      </c>
    </row>
    <row r="168" spans="1:51" s="15" customFormat="1" ht="12">
      <c r="A168" s="15"/>
      <c r="B168" s="255"/>
      <c r="C168" s="256"/>
      <c r="D168" s="228" t="s">
        <v>191</v>
      </c>
      <c r="E168" s="257" t="s">
        <v>39</v>
      </c>
      <c r="F168" s="258" t="s">
        <v>194</v>
      </c>
      <c r="G168" s="256"/>
      <c r="H168" s="259">
        <v>1.7</v>
      </c>
      <c r="I168" s="260"/>
      <c r="J168" s="256"/>
      <c r="K168" s="256"/>
      <c r="L168" s="261"/>
      <c r="M168" s="262"/>
      <c r="N168" s="263"/>
      <c r="O168" s="263"/>
      <c r="P168" s="263"/>
      <c r="Q168" s="263"/>
      <c r="R168" s="263"/>
      <c r="S168" s="263"/>
      <c r="T168" s="264"/>
      <c r="U168" s="15"/>
      <c r="V168" s="15"/>
      <c r="W168" s="15"/>
      <c r="X168" s="15"/>
      <c r="Y168" s="15"/>
      <c r="Z168" s="15"/>
      <c r="AA168" s="15"/>
      <c r="AB168" s="15"/>
      <c r="AC168" s="15"/>
      <c r="AD168" s="15"/>
      <c r="AE168" s="15"/>
      <c r="AT168" s="265" t="s">
        <v>191</v>
      </c>
      <c r="AU168" s="265" t="s">
        <v>89</v>
      </c>
      <c r="AV168" s="15" t="s">
        <v>185</v>
      </c>
      <c r="AW168" s="15" t="s">
        <v>41</v>
      </c>
      <c r="AX168" s="15" t="s">
        <v>87</v>
      </c>
      <c r="AY168" s="265" t="s">
        <v>177</v>
      </c>
    </row>
    <row r="169" spans="1:65" s="2" customFormat="1" ht="24.15" customHeight="1">
      <c r="A169" s="40"/>
      <c r="B169" s="41"/>
      <c r="C169" s="215" t="s">
        <v>295</v>
      </c>
      <c r="D169" s="215" t="s">
        <v>180</v>
      </c>
      <c r="E169" s="216" t="s">
        <v>511</v>
      </c>
      <c r="F169" s="217" t="s">
        <v>512</v>
      </c>
      <c r="G169" s="218" t="s">
        <v>392</v>
      </c>
      <c r="H169" s="219">
        <v>3.989</v>
      </c>
      <c r="I169" s="220"/>
      <c r="J169" s="221">
        <f>ROUND(I169*H169,2)</f>
        <v>0</v>
      </c>
      <c r="K169" s="217" t="s">
        <v>184</v>
      </c>
      <c r="L169" s="46"/>
      <c r="M169" s="222" t="s">
        <v>39</v>
      </c>
      <c r="N169" s="223" t="s">
        <v>53</v>
      </c>
      <c r="O169" s="87"/>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185</v>
      </c>
      <c r="AT169" s="226" t="s">
        <v>180</v>
      </c>
      <c r="AU169" s="226" t="s">
        <v>89</v>
      </c>
      <c r="AY169" s="18" t="s">
        <v>177</v>
      </c>
      <c r="BE169" s="227">
        <f>IF(N169="základní",J169,0)</f>
        <v>0</v>
      </c>
      <c r="BF169" s="227">
        <f>IF(N169="snížená",J169,0)</f>
        <v>0</v>
      </c>
      <c r="BG169" s="227">
        <f>IF(N169="zákl. přenesená",J169,0)</f>
        <v>0</v>
      </c>
      <c r="BH169" s="227">
        <f>IF(N169="sníž. přenesená",J169,0)</f>
        <v>0</v>
      </c>
      <c r="BI169" s="227">
        <f>IF(N169="nulová",J169,0)</f>
        <v>0</v>
      </c>
      <c r="BJ169" s="18" t="s">
        <v>185</v>
      </c>
      <c r="BK169" s="227">
        <f>ROUND(I169*H169,2)</f>
        <v>0</v>
      </c>
      <c r="BL169" s="18" t="s">
        <v>185</v>
      </c>
      <c r="BM169" s="226" t="s">
        <v>385</v>
      </c>
    </row>
    <row r="170" spans="1:47" s="2" customFormat="1" ht="12">
      <c r="A170" s="40"/>
      <c r="B170" s="41"/>
      <c r="C170" s="42"/>
      <c r="D170" s="228" t="s">
        <v>187</v>
      </c>
      <c r="E170" s="42"/>
      <c r="F170" s="229" t="s">
        <v>513</v>
      </c>
      <c r="G170" s="42"/>
      <c r="H170" s="42"/>
      <c r="I170" s="230"/>
      <c r="J170" s="42"/>
      <c r="K170" s="42"/>
      <c r="L170" s="46"/>
      <c r="M170" s="231"/>
      <c r="N170" s="232"/>
      <c r="O170" s="87"/>
      <c r="P170" s="87"/>
      <c r="Q170" s="87"/>
      <c r="R170" s="87"/>
      <c r="S170" s="87"/>
      <c r="T170" s="88"/>
      <c r="U170" s="40"/>
      <c r="V170" s="40"/>
      <c r="W170" s="40"/>
      <c r="X170" s="40"/>
      <c r="Y170" s="40"/>
      <c r="Z170" s="40"/>
      <c r="AA170" s="40"/>
      <c r="AB170" s="40"/>
      <c r="AC170" s="40"/>
      <c r="AD170" s="40"/>
      <c r="AE170" s="40"/>
      <c r="AT170" s="18" t="s">
        <v>187</v>
      </c>
      <c r="AU170" s="18" t="s">
        <v>89</v>
      </c>
    </row>
    <row r="171" spans="1:47" s="2" customFormat="1" ht="12">
      <c r="A171" s="40"/>
      <c r="B171" s="41"/>
      <c r="C171" s="42"/>
      <c r="D171" s="228" t="s">
        <v>189</v>
      </c>
      <c r="E171" s="42"/>
      <c r="F171" s="233" t="s">
        <v>514</v>
      </c>
      <c r="G171" s="42"/>
      <c r="H171" s="42"/>
      <c r="I171" s="230"/>
      <c r="J171" s="42"/>
      <c r="K171" s="42"/>
      <c r="L171" s="46"/>
      <c r="M171" s="231"/>
      <c r="N171" s="232"/>
      <c r="O171" s="87"/>
      <c r="P171" s="87"/>
      <c r="Q171" s="87"/>
      <c r="R171" s="87"/>
      <c r="S171" s="87"/>
      <c r="T171" s="88"/>
      <c r="U171" s="40"/>
      <c r="V171" s="40"/>
      <c r="W171" s="40"/>
      <c r="X171" s="40"/>
      <c r="Y171" s="40"/>
      <c r="Z171" s="40"/>
      <c r="AA171" s="40"/>
      <c r="AB171" s="40"/>
      <c r="AC171" s="40"/>
      <c r="AD171" s="40"/>
      <c r="AE171" s="40"/>
      <c r="AT171" s="18" t="s">
        <v>189</v>
      </c>
      <c r="AU171" s="18" t="s">
        <v>89</v>
      </c>
    </row>
    <row r="172" spans="1:47" s="2" customFormat="1" ht="12">
      <c r="A172" s="40"/>
      <c r="B172" s="41"/>
      <c r="C172" s="42"/>
      <c r="D172" s="228" t="s">
        <v>280</v>
      </c>
      <c r="E172" s="42"/>
      <c r="F172" s="233" t="s">
        <v>515</v>
      </c>
      <c r="G172" s="42"/>
      <c r="H172" s="42"/>
      <c r="I172" s="230"/>
      <c r="J172" s="42"/>
      <c r="K172" s="42"/>
      <c r="L172" s="46"/>
      <c r="M172" s="231"/>
      <c r="N172" s="232"/>
      <c r="O172" s="87"/>
      <c r="P172" s="87"/>
      <c r="Q172" s="87"/>
      <c r="R172" s="87"/>
      <c r="S172" s="87"/>
      <c r="T172" s="88"/>
      <c r="U172" s="40"/>
      <c r="V172" s="40"/>
      <c r="W172" s="40"/>
      <c r="X172" s="40"/>
      <c r="Y172" s="40"/>
      <c r="Z172" s="40"/>
      <c r="AA172" s="40"/>
      <c r="AB172" s="40"/>
      <c r="AC172" s="40"/>
      <c r="AD172" s="40"/>
      <c r="AE172" s="40"/>
      <c r="AT172" s="18" t="s">
        <v>280</v>
      </c>
      <c r="AU172" s="18" t="s">
        <v>89</v>
      </c>
    </row>
    <row r="173" spans="1:51" s="14" customFormat="1" ht="12">
      <c r="A173" s="14"/>
      <c r="B173" s="244"/>
      <c r="C173" s="245"/>
      <c r="D173" s="228" t="s">
        <v>191</v>
      </c>
      <c r="E173" s="246" t="s">
        <v>39</v>
      </c>
      <c r="F173" s="247" t="s">
        <v>516</v>
      </c>
      <c r="G173" s="245"/>
      <c r="H173" s="248">
        <v>3.989</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191</v>
      </c>
      <c r="AU173" s="254" t="s">
        <v>89</v>
      </c>
      <c r="AV173" s="14" t="s">
        <v>89</v>
      </c>
      <c r="AW173" s="14" t="s">
        <v>41</v>
      </c>
      <c r="AX173" s="14" t="s">
        <v>80</v>
      </c>
      <c r="AY173" s="254" t="s">
        <v>177</v>
      </c>
    </row>
    <row r="174" spans="1:51" s="15" customFormat="1" ht="12">
      <c r="A174" s="15"/>
      <c r="B174" s="255"/>
      <c r="C174" s="256"/>
      <c r="D174" s="228" t="s">
        <v>191</v>
      </c>
      <c r="E174" s="257" t="s">
        <v>394</v>
      </c>
      <c r="F174" s="258" t="s">
        <v>194</v>
      </c>
      <c r="G174" s="256"/>
      <c r="H174" s="259">
        <v>3.989</v>
      </c>
      <c r="I174" s="260"/>
      <c r="J174" s="256"/>
      <c r="K174" s="256"/>
      <c r="L174" s="261"/>
      <c r="M174" s="262"/>
      <c r="N174" s="263"/>
      <c r="O174" s="263"/>
      <c r="P174" s="263"/>
      <c r="Q174" s="263"/>
      <c r="R174" s="263"/>
      <c r="S174" s="263"/>
      <c r="T174" s="264"/>
      <c r="U174" s="15"/>
      <c r="V174" s="15"/>
      <c r="W174" s="15"/>
      <c r="X174" s="15"/>
      <c r="Y174" s="15"/>
      <c r="Z174" s="15"/>
      <c r="AA174" s="15"/>
      <c r="AB174" s="15"/>
      <c r="AC174" s="15"/>
      <c r="AD174" s="15"/>
      <c r="AE174" s="15"/>
      <c r="AT174" s="265" t="s">
        <v>191</v>
      </c>
      <c r="AU174" s="265" t="s">
        <v>89</v>
      </c>
      <c r="AV174" s="15" t="s">
        <v>185</v>
      </c>
      <c r="AW174" s="15" t="s">
        <v>41</v>
      </c>
      <c r="AX174" s="15" t="s">
        <v>87</v>
      </c>
      <c r="AY174" s="265" t="s">
        <v>177</v>
      </c>
    </row>
    <row r="175" spans="1:65" s="2" customFormat="1" ht="24.15" customHeight="1">
      <c r="A175" s="40"/>
      <c r="B175" s="41"/>
      <c r="C175" s="215" t="s">
        <v>301</v>
      </c>
      <c r="D175" s="215" t="s">
        <v>180</v>
      </c>
      <c r="E175" s="216" t="s">
        <v>517</v>
      </c>
      <c r="F175" s="217" t="s">
        <v>518</v>
      </c>
      <c r="G175" s="218" t="s">
        <v>392</v>
      </c>
      <c r="H175" s="219">
        <v>1.7</v>
      </c>
      <c r="I175" s="220"/>
      <c r="J175" s="221">
        <f>ROUND(I175*H175,2)</f>
        <v>0</v>
      </c>
      <c r="K175" s="217" t="s">
        <v>184</v>
      </c>
      <c r="L175" s="46"/>
      <c r="M175" s="222" t="s">
        <v>39</v>
      </c>
      <c r="N175" s="223" t="s">
        <v>53</v>
      </c>
      <c r="O175" s="87"/>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185</v>
      </c>
      <c r="AT175" s="226" t="s">
        <v>180</v>
      </c>
      <c r="AU175" s="226" t="s">
        <v>89</v>
      </c>
      <c r="AY175" s="18" t="s">
        <v>177</v>
      </c>
      <c r="BE175" s="227">
        <f>IF(N175="základní",J175,0)</f>
        <v>0</v>
      </c>
      <c r="BF175" s="227">
        <f>IF(N175="snížená",J175,0)</f>
        <v>0</v>
      </c>
      <c r="BG175" s="227">
        <f>IF(N175="zákl. přenesená",J175,0)</f>
        <v>0</v>
      </c>
      <c r="BH175" s="227">
        <f>IF(N175="sníž. přenesená",J175,0)</f>
        <v>0</v>
      </c>
      <c r="BI175" s="227">
        <f>IF(N175="nulová",J175,0)</f>
        <v>0</v>
      </c>
      <c r="BJ175" s="18" t="s">
        <v>185</v>
      </c>
      <c r="BK175" s="227">
        <f>ROUND(I175*H175,2)</f>
        <v>0</v>
      </c>
      <c r="BL175" s="18" t="s">
        <v>185</v>
      </c>
      <c r="BM175" s="226" t="s">
        <v>519</v>
      </c>
    </row>
    <row r="176" spans="1:47" s="2" customFormat="1" ht="12">
      <c r="A176" s="40"/>
      <c r="B176" s="41"/>
      <c r="C176" s="42"/>
      <c r="D176" s="228" t="s">
        <v>187</v>
      </c>
      <c r="E176" s="42"/>
      <c r="F176" s="229" t="s">
        <v>520</v>
      </c>
      <c r="G176" s="42"/>
      <c r="H176" s="42"/>
      <c r="I176" s="230"/>
      <c r="J176" s="42"/>
      <c r="K176" s="42"/>
      <c r="L176" s="46"/>
      <c r="M176" s="231"/>
      <c r="N176" s="232"/>
      <c r="O176" s="87"/>
      <c r="P176" s="87"/>
      <c r="Q176" s="87"/>
      <c r="R176" s="87"/>
      <c r="S176" s="87"/>
      <c r="T176" s="88"/>
      <c r="U176" s="40"/>
      <c r="V176" s="40"/>
      <c r="W176" s="40"/>
      <c r="X176" s="40"/>
      <c r="Y176" s="40"/>
      <c r="Z176" s="40"/>
      <c r="AA176" s="40"/>
      <c r="AB176" s="40"/>
      <c r="AC176" s="40"/>
      <c r="AD176" s="40"/>
      <c r="AE176" s="40"/>
      <c r="AT176" s="18" t="s">
        <v>187</v>
      </c>
      <c r="AU176" s="18" t="s">
        <v>89</v>
      </c>
    </row>
    <row r="177" spans="1:47" s="2" customFormat="1" ht="12">
      <c r="A177" s="40"/>
      <c r="B177" s="41"/>
      <c r="C177" s="42"/>
      <c r="D177" s="228" t="s">
        <v>189</v>
      </c>
      <c r="E177" s="42"/>
      <c r="F177" s="233" t="s">
        <v>235</v>
      </c>
      <c r="G177" s="42"/>
      <c r="H177" s="42"/>
      <c r="I177" s="230"/>
      <c r="J177" s="42"/>
      <c r="K177" s="42"/>
      <c r="L177" s="46"/>
      <c r="M177" s="231"/>
      <c r="N177" s="232"/>
      <c r="O177" s="87"/>
      <c r="P177" s="87"/>
      <c r="Q177" s="87"/>
      <c r="R177" s="87"/>
      <c r="S177" s="87"/>
      <c r="T177" s="88"/>
      <c r="U177" s="40"/>
      <c r="V177" s="40"/>
      <c r="W177" s="40"/>
      <c r="X177" s="40"/>
      <c r="Y177" s="40"/>
      <c r="Z177" s="40"/>
      <c r="AA177" s="40"/>
      <c r="AB177" s="40"/>
      <c r="AC177" s="40"/>
      <c r="AD177" s="40"/>
      <c r="AE177" s="40"/>
      <c r="AT177" s="18" t="s">
        <v>189</v>
      </c>
      <c r="AU177" s="18" t="s">
        <v>89</v>
      </c>
    </row>
    <row r="178" spans="1:51" s="14" customFormat="1" ht="12">
      <c r="A178" s="14"/>
      <c r="B178" s="244"/>
      <c r="C178" s="245"/>
      <c r="D178" s="228" t="s">
        <v>191</v>
      </c>
      <c r="E178" s="246" t="s">
        <v>39</v>
      </c>
      <c r="F178" s="247" t="s">
        <v>521</v>
      </c>
      <c r="G178" s="245"/>
      <c r="H178" s="248">
        <v>1.7</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191</v>
      </c>
      <c r="AU178" s="254" t="s">
        <v>89</v>
      </c>
      <c r="AV178" s="14" t="s">
        <v>89</v>
      </c>
      <c r="AW178" s="14" t="s">
        <v>41</v>
      </c>
      <c r="AX178" s="14" t="s">
        <v>80</v>
      </c>
      <c r="AY178" s="254" t="s">
        <v>177</v>
      </c>
    </row>
    <row r="179" spans="1:51" s="15" customFormat="1" ht="12">
      <c r="A179" s="15"/>
      <c r="B179" s="255"/>
      <c r="C179" s="256"/>
      <c r="D179" s="228" t="s">
        <v>191</v>
      </c>
      <c r="E179" s="257" t="s">
        <v>39</v>
      </c>
      <c r="F179" s="258" t="s">
        <v>194</v>
      </c>
      <c r="G179" s="256"/>
      <c r="H179" s="259">
        <v>1.7</v>
      </c>
      <c r="I179" s="260"/>
      <c r="J179" s="256"/>
      <c r="K179" s="256"/>
      <c r="L179" s="261"/>
      <c r="M179" s="262"/>
      <c r="N179" s="263"/>
      <c r="O179" s="263"/>
      <c r="P179" s="263"/>
      <c r="Q179" s="263"/>
      <c r="R179" s="263"/>
      <c r="S179" s="263"/>
      <c r="T179" s="264"/>
      <c r="U179" s="15"/>
      <c r="V179" s="15"/>
      <c r="W179" s="15"/>
      <c r="X179" s="15"/>
      <c r="Y179" s="15"/>
      <c r="Z179" s="15"/>
      <c r="AA179" s="15"/>
      <c r="AB179" s="15"/>
      <c r="AC179" s="15"/>
      <c r="AD179" s="15"/>
      <c r="AE179" s="15"/>
      <c r="AT179" s="265" t="s">
        <v>191</v>
      </c>
      <c r="AU179" s="265" t="s">
        <v>89</v>
      </c>
      <c r="AV179" s="15" t="s">
        <v>185</v>
      </c>
      <c r="AW179" s="15" t="s">
        <v>41</v>
      </c>
      <c r="AX179" s="15" t="s">
        <v>87</v>
      </c>
      <c r="AY179" s="265" t="s">
        <v>177</v>
      </c>
    </row>
    <row r="180" spans="1:65" s="2" customFormat="1" ht="16.5" customHeight="1">
      <c r="A180" s="40"/>
      <c r="B180" s="41"/>
      <c r="C180" s="215" t="s">
        <v>309</v>
      </c>
      <c r="D180" s="295" t="s">
        <v>180</v>
      </c>
      <c r="E180" s="216" t="s">
        <v>522</v>
      </c>
      <c r="F180" s="217" t="s">
        <v>523</v>
      </c>
      <c r="G180" s="218" t="s">
        <v>392</v>
      </c>
      <c r="H180" s="219">
        <v>5.689</v>
      </c>
      <c r="I180" s="220"/>
      <c r="J180" s="221">
        <f>ROUND(I180*H180,2)</f>
        <v>0</v>
      </c>
      <c r="K180" s="217" t="s">
        <v>184</v>
      </c>
      <c r="L180" s="46"/>
      <c r="M180" s="222" t="s">
        <v>39</v>
      </c>
      <c r="N180" s="223" t="s">
        <v>53</v>
      </c>
      <c r="O180" s="87"/>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185</v>
      </c>
      <c r="AT180" s="226" t="s">
        <v>180</v>
      </c>
      <c r="AU180" s="226" t="s">
        <v>89</v>
      </c>
      <c r="AY180" s="18" t="s">
        <v>177</v>
      </c>
      <c r="BE180" s="227">
        <f>IF(N180="základní",J180,0)</f>
        <v>0</v>
      </c>
      <c r="BF180" s="227">
        <f>IF(N180="snížená",J180,0)</f>
        <v>0</v>
      </c>
      <c r="BG180" s="227">
        <f>IF(N180="zákl. přenesená",J180,0)</f>
        <v>0</v>
      </c>
      <c r="BH180" s="227">
        <f>IF(N180="sníž. přenesená",J180,0)</f>
        <v>0</v>
      </c>
      <c r="BI180" s="227">
        <f>IF(N180="nulová",J180,0)</f>
        <v>0</v>
      </c>
      <c r="BJ180" s="18" t="s">
        <v>185</v>
      </c>
      <c r="BK180" s="227">
        <f>ROUND(I180*H180,2)</f>
        <v>0</v>
      </c>
      <c r="BL180" s="18" t="s">
        <v>185</v>
      </c>
      <c r="BM180" s="226" t="s">
        <v>524</v>
      </c>
    </row>
    <row r="181" spans="1:47" s="2" customFormat="1" ht="12">
      <c r="A181" s="40"/>
      <c r="B181" s="41"/>
      <c r="C181" s="42"/>
      <c r="D181" s="228" t="s">
        <v>187</v>
      </c>
      <c r="E181" s="42"/>
      <c r="F181" s="229" t="s">
        <v>525</v>
      </c>
      <c r="G181" s="42"/>
      <c r="H181" s="42"/>
      <c r="I181" s="230"/>
      <c r="J181" s="42"/>
      <c r="K181" s="42"/>
      <c r="L181" s="46"/>
      <c r="M181" s="231"/>
      <c r="N181" s="232"/>
      <c r="O181" s="87"/>
      <c r="P181" s="87"/>
      <c r="Q181" s="87"/>
      <c r="R181" s="87"/>
      <c r="S181" s="87"/>
      <c r="T181" s="88"/>
      <c r="U181" s="40"/>
      <c r="V181" s="40"/>
      <c r="W181" s="40"/>
      <c r="X181" s="40"/>
      <c r="Y181" s="40"/>
      <c r="Z181" s="40"/>
      <c r="AA181" s="40"/>
      <c r="AB181" s="40"/>
      <c r="AC181" s="40"/>
      <c r="AD181" s="40"/>
      <c r="AE181" s="40"/>
      <c r="AT181" s="18" t="s">
        <v>187</v>
      </c>
      <c r="AU181" s="18" t="s">
        <v>89</v>
      </c>
    </row>
    <row r="182" spans="1:47" s="2" customFormat="1" ht="12">
      <c r="A182" s="40"/>
      <c r="B182" s="41"/>
      <c r="C182" s="42"/>
      <c r="D182" s="228" t="s">
        <v>189</v>
      </c>
      <c r="E182" s="42"/>
      <c r="F182" s="233" t="s">
        <v>235</v>
      </c>
      <c r="G182" s="42"/>
      <c r="H182" s="42"/>
      <c r="I182" s="230"/>
      <c r="J182" s="42"/>
      <c r="K182" s="42"/>
      <c r="L182" s="46"/>
      <c r="M182" s="231"/>
      <c r="N182" s="232"/>
      <c r="O182" s="87"/>
      <c r="P182" s="87"/>
      <c r="Q182" s="87"/>
      <c r="R182" s="87"/>
      <c r="S182" s="87"/>
      <c r="T182" s="88"/>
      <c r="U182" s="40"/>
      <c r="V182" s="40"/>
      <c r="W182" s="40"/>
      <c r="X182" s="40"/>
      <c r="Y182" s="40"/>
      <c r="Z182" s="40"/>
      <c r="AA182" s="40"/>
      <c r="AB182" s="40"/>
      <c r="AC182" s="40"/>
      <c r="AD182" s="40"/>
      <c r="AE182" s="40"/>
      <c r="AT182" s="18" t="s">
        <v>189</v>
      </c>
      <c r="AU182" s="18" t="s">
        <v>89</v>
      </c>
    </row>
    <row r="183" spans="1:47" s="2" customFormat="1" ht="12">
      <c r="A183" s="40"/>
      <c r="B183" s="41"/>
      <c r="C183" s="42"/>
      <c r="D183" s="228" t="s">
        <v>280</v>
      </c>
      <c r="E183" s="42"/>
      <c r="F183" s="233" t="s">
        <v>526</v>
      </c>
      <c r="G183" s="42"/>
      <c r="H183" s="42"/>
      <c r="I183" s="230"/>
      <c r="J183" s="42"/>
      <c r="K183" s="42"/>
      <c r="L183" s="46"/>
      <c r="M183" s="231"/>
      <c r="N183" s="232"/>
      <c r="O183" s="87"/>
      <c r="P183" s="87"/>
      <c r="Q183" s="87"/>
      <c r="R183" s="87"/>
      <c r="S183" s="87"/>
      <c r="T183" s="88"/>
      <c r="U183" s="40"/>
      <c r="V183" s="40"/>
      <c r="W183" s="40"/>
      <c r="X183" s="40"/>
      <c r="Y183" s="40"/>
      <c r="Z183" s="40"/>
      <c r="AA183" s="40"/>
      <c r="AB183" s="40"/>
      <c r="AC183" s="40"/>
      <c r="AD183" s="40"/>
      <c r="AE183" s="40"/>
      <c r="AT183" s="18" t="s">
        <v>280</v>
      </c>
      <c r="AU183" s="18" t="s">
        <v>89</v>
      </c>
    </row>
    <row r="184" spans="1:51" s="14" customFormat="1" ht="12">
      <c r="A184" s="14"/>
      <c r="B184" s="244"/>
      <c r="C184" s="245"/>
      <c r="D184" s="228" t="s">
        <v>191</v>
      </c>
      <c r="E184" s="246" t="s">
        <v>39</v>
      </c>
      <c r="F184" s="247" t="s">
        <v>394</v>
      </c>
      <c r="G184" s="245"/>
      <c r="H184" s="248">
        <v>3.989</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191</v>
      </c>
      <c r="AU184" s="254" t="s">
        <v>89</v>
      </c>
      <c r="AV184" s="14" t="s">
        <v>89</v>
      </c>
      <c r="AW184" s="14" t="s">
        <v>41</v>
      </c>
      <c r="AX184" s="14" t="s">
        <v>80</v>
      </c>
      <c r="AY184" s="254" t="s">
        <v>177</v>
      </c>
    </row>
    <row r="185" spans="1:51" s="14" customFormat="1" ht="12">
      <c r="A185" s="14"/>
      <c r="B185" s="244"/>
      <c r="C185" s="245"/>
      <c r="D185" s="228" t="s">
        <v>191</v>
      </c>
      <c r="E185" s="246" t="s">
        <v>39</v>
      </c>
      <c r="F185" s="247" t="s">
        <v>527</v>
      </c>
      <c r="G185" s="245"/>
      <c r="H185" s="248">
        <v>1.7</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191</v>
      </c>
      <c r="AU185" s="254" t="s">
        <v>89</v>
      </c>
      <c r="AV185" s="14" t="s">
        <v>89</v>
      </c>
      <c r="AW185" s="14" t="s">
        <v>41</v>
      </c>
      <c r="AX185" s="14" t="s">
        <v>80</v>
      </c>
      <c r="AY185" s="254" t="s">
        <v>177</v>
      </c>
    </row>
    <row r="186" spans="1:51" s="15" customFormat="1" ht="12">
      <c r="A186" s="15"/>
      <c r="B186" s="255"/>
      <c r="C186" s="256"/>
      <c r="D186" s="228" t="s">
        <v>191</v>
      </c>
      <c r="E186" s="257" t="s">
        <v>39</v>
      </c>
      <c r="F186" s="258" t="s">
        <v>194</v>
      </c>
      <c r="G186" s="256"/>
      <c r="H186" s="259">
        <v>5.689</v>
      </c>
      <c r="I186" s="260"/>
      <c r="J186" s="256"/>
      <c r="K186" s="256"/>
      <c r="L186" s="261"/>
      <c r="M186" s="262"/>
      <c r="N186" s="263"/>
      <c r="O186" s="263"/>
      <c r="P186" s="263"/>
      <c r="Q186" s="263"/>
      <c r="R186" s="263"/>
      <c r="S186" s="263"/>
      <c r="T186" s="264"/>
      <c r="U186" s="15"/>
      <c r="V186" s="15"/>
      <c r="W186" s="15"/>
      <c r="X186" s="15"/>
      <c r="Y186" s="15"/>
      <c r="Z186" s="15"/>
      <c r="AA186" s="15"/>
      <c r="AB186" s="15"/>
      <c r="AC186" s="15"/>
      <c r="AD186" s="15"/>
      <c r="AE186" s="15"/>
      <c r="AT186" s="265" t="s">
        <v>191</v>
      </c>
      <c r="AU186" s="265" t="s">
        <v>89</v>
      </c>
      <c r="AV186" s="15" t="s">
        <v>185</v>
      </c>
      <c r="AW186" s="15" t="s">
        <v>41</v>
      </c>
      <c r="AX186" s="15" t="s">
        <v>87</v>
      </c>
      <c r="AY186" s="265" t="s">
        <v>177</v>
      </c>
    </row>
    <row r="187" spans="1:65" s="2" customFormat="1" ht="24.15" customHeight="1">
      <c r="A187" s="40"/>
      <c r="B187" s="41"/>
      <c r="C187" s="215" t="s">
        <v>319</v>
      </c>
      <c r="D187" s="215" t="s">
        <v>180</v>
      </c>
      <c r="E187" s="216" t="s">
        <v>528</v>
      </c>
      <c r="F187" s="217" t="s">
        <v>529</v>
      </c>
      <c r="G187" s="218" t="s">
        <v>241</v>
      </c>
      <c r="H187" s="219">
        <v>42</v>
      </c>
      <c r="I187" s="220"/>
      <c r="J187" s="221">
        <f>ROUND(I187*H187,2)</f>
        <v>0</v>
      </c>
      <c r="K187" s="217" t="s">
        <v>184</v>
      </c>
      <c r="L187" s="46"/>
      <c r="M187" s="222" t="s">
        <v>39</v>
      </c>
      <c r="N187" s="223" t="s">
        <v>53</v>
      </c>
      <c r="O187" s="87"/>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185</v>
      </c>
      <c r="AT187" s="226" t="s">
        <v>180</v>
      </c>
      <c r="AU187" s="226" t="s">
        <v>89</v>
      </c>
      <c r="AY187" s="18" t="s">
        <v>177</v>
      </c>
      <c r="BE187" s="227">
        <f>IF(N187="základní",J187,0)</f>
        <v>0</v>
      </c>
      <c r="BF187" s="227">
        <f>IF(N187="snížená",J187,0)</f>
        <v>0</v>
      </c>
      <c r="BG187" s="227">
        <f>IF(N187="zákl. přenesená",J187,0)</f>
        <v>0</v>
      </c>
      <c r="BH187" s="227">
        <f>IF(N187="sníž. přenesená",J187,0)</f>
        <v>0</v>
      </c>
      <c r="BI187" s="227">
        <f>IF(N187="nulová",J187,0)</f>
        <v>0</v>
      </c>
      <c r="BJ187" s="18" t="s">
        <v>185</v>
      </c>
      <c r="BK187" s="227">
        <f>ROUND(I187*H187,2)</f>
        <v>0</v>
      </c>
      <c r="BL187" s="18" t="s">
        <v>185</v>
      </c>
      <c r="BM187" s="226" t="s">
        <v>530</v>
      </c>
    </row>
    <row r="188" spans="1:47" s="2" customFormat="1" ht="12">
      <c r="A188" s="40"/>
      <c r="B188" s="41"/>
      <c r="C188" s="42"/>
      <c r="D188" s="228" t="s">
        <v>187</v>
      </c>
      <c r="E188" s="42"/>
      <c r="F188" s="229" t="s">
        <v>531</v>
      </c>
      <c r="G188" s="42"/>
      <c r="H188" s="42"/>
      <c r="I188" s="230"/>
      <c r="J188" s="42"/>
      <c r="K188" s="42"/>
      <c r="L188" s="46"/>
      <c r="M188" s="231"/>
      <c r="N188" s="232"/>
      <c r="O188" s="87"/>
      <c r="P188" s="87"/>
      <c r="Q188" s="87"/>
      <c r="R188" s="87"/>
      <c r="S188" s="87"/>
      <c r="T188" s="88"/>
      <c r="U188" s="40"/>
      <c r="V188" s="40"/>
      <c r="W188" s="40"/>
      <c r="X188" s="40"/>
      <c r="Y188" s="40"/>
      <c r="Z188" s="40"/>
      <c r="AA188" s="40"/>
      <c r="AB188" s="40"/>
      <c r="AC188" s="40"/>
      <c r="AD188" s="40"/>
      <c r="AE188" s="40"/>
      <c r="AT188" s="18" t="s">
        <v>187</v>
      </c>
      <c r="AU188" s="18" t="s">
        <v>89</v>
      </c>
    </row>
    <row r="189" spans="1:47" s="2" customFormat="1" ht="12">
      <c r="A189" s="40"/>
      <c r="B189" s="41"/>
      <c r="C189" s="42"/>
      <c r="D189" s="228" t="s">
        <v>189</v>
      </c>
      <c r="E189" s="42"/>
      <c r="F189" s="233" t="s">
        <v>244</v>
      </c>
      <c r="G189" s="42"/>
      <c r="H189" s="42"/>
      <c r="I189" s="230"/>
      <c r="J189" s="42"/>
      <c r="K189" s="42"/>
      <c r="L189" s="46"/>
      <c r="M189" s="231"/>
      <c r="N189" s="232"/>
      <c r="O189" s="87"/>
      <c r="P189" s="87"/>
      <c r="Q189" s="87"/>
      <c r="R189" s="87"/>
      <c r="S189" s="87"/>
      <c r="T189" s="88"/>
      <c r="U189" s="40"/>
      <c r="V189" s="40"/>
      <c r="W189" s="40"/>
      <c r="X189" s="40"/>
      <c r="Y189" s="40"/>
      <c r="Z189" s="40"/>
      <c r="AA189" s="40"/>
      <c r="AB189" s="40"/>
      <c r="AC189" s="40"/>
      <c r="AD189" s="40"/>
      <c r="AE189" s="40"/>
      <c r="AT189" s="18" t="s">
        <v>189</v>
      </c>
      <c r="AU189" s="18" t="s">
        <v>89</v>
      </c>
    </row>
    <row r="190" spans="1:47" s="2" customFormat="1" ht="12">
      <c r="A190" s="40"/>
      <c r="B190" s="41"/>
      <c r="C190" s="42"/>
      <c r="D190" s="228" t="s">
        <v>280</v>
      </c>
      <c r="E190" s="42"/>
      <c r="F190" s="233" t="s">
        <v>532</v>
      </c>
      <c r="G190" s="42"/>
      <c r="H190" s="42"/>
      <c r="I190" s="230"/>
      <c r="J190" s="42"/>
      <c r="K190" s="42"/>
      <c r="L190" s="46"/>
      <c r="M190" s="231"/>
      <c r="N190" s="232"/>
      <c r="O190" s="87"/>
      <c r="P190" s="87"/>
      <c r="Q190" s="87"/>
      <c r="R190" s="87"/>
      <c r="S190" s="87"/>
      <c r="T190" s="88"/>
      <c r="U190" s="40"/>
      <c r="V190" s="40"/>
      <c r="W190" s="40"/>
      <c r="X190" s="40"/>
      <c r="Y190" s="40"/>
      <c r="Z190" s="40"/>
      <c r="AA190" s="40"/>
      <c r="AB190" s="40"/>
      <c r="AC190" s="40"/>
      <c r="AD190" s="40"/>
      <c r="AE190" s="40"/>
      <c r="AT190" s="18" t="s">
        <v>280</v>
      </c>
      <c r="AU190" s="18" t="s">
        <v>89</v>
      </c>
    </row>
    <row r="191" spans="1:65" s="2" customFormat="1" ht="24.15" customHeight="1">
      <c r="A191" s="40"/>
      <c r="B191" s="41"/>
      <c r="C191" s="215" t="s">
        <v>7</v>
      </c>
      <c r="D191" s="215" t="s">
        <v>180</v>
      </c>
      <c r="E191" s="216" t="s">
        <v>533</v>
      </c>
      <c r="F191" s="217" t="s">
        <v>534</v>
      </c>
      <c r="G191" s="218" t="s">
        <v>241</v>
      </c>
      <c r="H191" s="219">
        <v>24</v>
      </c>
      <c r="I191" s="220"/>
      <c r="J191" s="221">
        <f>ROUND(I191*H191,2)</f>
        <v>0</v>
      </c>
      <c r="K191" s="217" t="s">
        <v>184</v>
      </c>
      <c r="L191" s="46"/>
      <c r="M191" s="222" t="s">
        <v>39</v>
      </c>
      <c r="N191" s="223" t="s">
        <v>53</v>
      </c>
      <c r="O191" s="87"/>
      <c r="P191" s="224">
        <f>O191*H191</f>
        <v>0</v>
      </c>
      <c r="Q191" s="224">
        <v>0</v>
      </c>
      <c r="R191" s="224">
        <f>Q191*H191</f>
        <v>0</v>
      </c>
      <c r="S191" s="224">
        <v>0</v>
      </c>
      <c r="T191" s="225">
        <f>S191*H191</f>
        <v>0</v>
      </c>
      <c r="U191" s="40"/>
      <c r="V191" s="40"/>
      <c r="W191" s="40"/>
      <c r="X191" s="40"/>
      <c r="Y191" s="40"/>
      <c r="Z191" s="40"/>
      <c r="AA191" s="40"/>
      <c r="AB191" s="40"/>
      <c r="AC191" s="40"/>
      <c r="AD191" s="40"/>
      <c r="AE191" s="40"/>
      <c r="AR191" s="226" t="s">
        <v>185</v>
      </c>
      <c r="AT191" s="226" t="s">
        <v>180</v>
      </c>
      <c r="AU191" s="226" t="s">
        <v>89</v>
      </c>
      <c r="AY191" s="18" t="s">
        <v>177</v>
      </c>
      <c r="BE191" s="227">
        <f>IF(N191="základní",J191,0)</f>
        <v>0</v>
      </c>
      <c r="BF191" s="227">
        <f>IF(N191="snížená",J191,0)</f>
        <v>0</v>
      </c>
      <c r="BG191" s="227">
        <f>IF(N191="zákl. přenesená",J191,0)</f>
        <v>0</v>
      </c>
      <c r="BH191" s="227">
        <f>IF(N191="sníž. přenesená",J191,0)</f>
        <v>0</v>
      </c>
      <c r="BI191" s="227">
        <f>IF(N191="nulová",J191,0)</f>
        <v>0</v>
      </c>
      <c r="BJ191" s="18" t="s">
        <v>185</v>
      </c>
      <c r="BK191" s="227">
        <f>ROUND(I191*H191,2)</f>
        <v>0</v>
      </c>
      <c r="BL191" s="18" t="s">
        <v>185</v>
      </c>
      <c r="BM191" s="226" t="s">
        <v>535</v>
      </c>
    </row>
    <row r="192" spans="1:47" s="2" customFormat="1" ht="12">
      <c r="A192" s="40"/>
      <c r="B192" s="41"/>
      <c r="C192" s="42"/>
      <c r="D192" s="228" t="s">
        <v>187</v>
      </c>
      <c r="E192" s="42"/>
      <c r="F192" s="229" t="s">
        <v>536</v>
      </c>
      <c r="G192" s="42"/>
      <c r="H192" s="42"/>
      <c r="I192" s="230"/>
      <c r="J192" s="42"/>
      <c r="K192" s="42"/>
      <c r="L192" s="46"/>
      <c r="M192" s="231"/>
      <c r="N192" s="232"/>
      <c r="O192" s="87"/>
      <c r="P192" s="87"/>
      <c r="Q192" s="87"/>
      <c r="R192" s="87"/>
      <c r="S192" s="87"/>
      <c r="T192" s="88"/>
      <c r="U192" s="40"/>
      <c r="V192" s="40"/>
      <c r="W192" s="40"/>
      <c r="X192" s="40"/>
      <c r="Y192" s="40"/>
      <c r="Z192" s="40"/>
      <c r="AA192" s="40"/>
      <c r="AB192" s="40"/>
      <c r="AC192" s="40"/>
      <c r="AD192" s="40"/>
      <c r="AE192" s="40"/>
      <c r="AT192" s="18" t="s">
        <v>187</v>
      </c>
      <c r="AU192" s="18" t="s">
        <v>89</v>
      </c>
    </row>
    <row r="193" spans="1:47" s="2" customFormat="1" ht="12">
      <c r="A193" s="40"/>
      <c r="B193" s="41"/>
      <c r="C193" s="42"/>
      <c r="D193" s="228" t="s">
        <v>189</v>
      </c>
      <c r="E193" s="42"/>
      <c r="F193" s="233" t="s">
        <v>244</v>
      </c>
      <c r="G193" s="42"/>
      <c r="H193" s="42"/>
      <c r="I193" s="230"/>
      <c r="J193" s="42"/>
      <c r="K193" s="42"/>
      <c r="L193" s="46"/>
      <c r="M193" s="231"/>
      <c r="N193" s="232"/>
      <c r="O193" s="87"/>
      <c r="P193" s="87"/>
      <c r="Q193" s="87"/>
      <c r="R193" s="87"/>
      <c r="S193" s="87"/>
      <c r="T193" s="88"/>
      <c r="U193" s="40"/>
      <c r="V193" s="40"/>
      <c r="W193" s="40"/>
      <c r="X193" s="40"/>
      <c r="Y193" s="40"/>
      <c r="Z193" s="40"/>
      <c r="AA193" s="40"/>
      <c r="AB193" s="40"/>
      <c r="AC193" s="40"/>
      <c r="AD193" s="40"/>
      <c r="AE193" s="40"/>
      <c r="AT193" s="18" t="s">
        <v>189</v>
      </c>
      <c r="AU193" s="18" t="s">
        <v>89</v>
      </c>
    </row>
    <row r="194" spans="1:47" s="2" customFormat="1" ht="12">
      <c r="A194" s="40"/>
      <c r="B194" s="41"/>
      <c r="C194" s="42"/>
      <c r="D194" s="228" t="s">
        <v>280</v>
      </c>
      <c r="E194" s="42"/>
      <c r="F194" s="233" t="s">
        <v>537</v>
      </c>
      <c r="G194" s="42"/>
      <c r="H194" s="42"/>
      <c r="I194" s="230"/>
      <c r="J194" s="42"/>
      <c r="K194" s="42"/>
      <c r="L194" s="46"/>
      <c r="M194" s="231"/>
      <c r="N194" s="232"/>
      <c r="O194" s="87"/>
      <c r="P194" s="87"/>
      <c r="Q194" s="87"/>
      <c r="R194" s="87"/>
      <c r="S194" s="87"/>
      <c r="T194" s="88"/>
      <c r="U194" s="40"/>
      <c r="V194" s="40"/>
      <c r="W194" s="40"/>
      <c r="X194" s="40"/>
      <c r="Y194" s="40"/>
      <c r="Z194" s="40"/>
      <c r="AA194" s="40"/>
      <c r="AB194" s="40"/>
      <c r="AC194" s="40"/>
      <c r="AD194" s="40"/>
      <c r="AE194" s="40"/>
      <c r="AT194" s="18" t="s">
        <v>280</v>
      </c>
      <c r="AU194" s="18" t="s">
        <v>89</v>
      </c>
    </row>
    <row r="195" spans="1:65" s="2" customFormat="1" ht="24.15" customHeight="1">
      <c r="A195" s="40"/>
      <c r="B195" s="41"/>
      <c r="C195" s="215" t="s">
        <v>330</v>
      </c>
      <c r="D195" s="215" t="s">
        <v>180</v>
      </c>
      <c r="E195" s="216" t="s">
        <v>538</v>
      </c>
      <c r="F195" s="217" t="s">
        <v>539</v>
      </c>
      <c r="G195" s="218" t="s">
        <v>241</v>
      </c>
      <c r="H195" s="219">
        <v>24</v>
      </c>
      <c r="I195" s="220"/>
      <c r="J195" s="221">
        <f>ROUND(I195*H195,2)</f>
        <v>0</v>
      </c>
      <c r="K195" s="217" t="s">
        <v>184</v>
      </c>
      <c r="L195" s="46"/>
      <c r="M195" s="222" t="s">
        <v>39</v>
      </c>
      <c r="N195" s="223" t="s">
        <v>53</v>
      </c>
      <c r="O195" s="87"/>
      <c r="P195" s="224">
        <f>O195*H195</f>
        <v>0</v>
      </c>
      <c r="Q195" s="224">
        <v>0</v>
      </c>
      <c r="R195" s="224">
        <f>Q195*H195</f>
        <v>0</v>
      </c>
      <c r="S195" s="224">
        <v>0</v>
      </c>
      <c r="T195" s="225">
        <f>S195*H195</f>
        <v>0</v>
      </c>
      <c r="U195" s="40"/>
      <c r="V195" s="40"/>
      <c r="W195" s="40"/>
      <c r="X195" s="40"/>
      <c r="Y195" s="40"/>
      <c r="Z195" s="40"/>
      <c r="AA195" s="40"/>
      <c r="AB195" s="40"/>
      <c r="AC195" s="40"/>
      <c r="AD195" s="40"/>
      <c r="AE195" s="40"/>
      <c r="AR195" s="226" t="s">
        <v>185</v>
      </c>
      <c r="AT195" s="226" t="s">
        <v>180</v>
      </c>
      <c r="AU195" s="226" t="s">
        <v>89</v>
      </c>
      <c r="AY195" s="18" t="s">
        <v>177</v>
      </c>
      <c r="BE195" s="227">
        <f>IF(N195="základní",J195,0)</f>
        <v>0</v>
      </c>
      <c r="BF195" s="227">
        <f>IF(N195="snížená",J195,0)</f>
        <v>0</v>
      </c>
      <c r="BG195" s="227">
        <f>IF(N195="zákl. přenesená",J195,0)</f>
        <v>0</v>
      </c>
      <c r="BH195" s="227">
        <f>IF(N195="sníž. přenesená",J195,0)</f>
        <v>0</v>
      </c>
      <c r="BI195" s="227">
        <f>IF(N195="nulová",J195,0)</f>
        <v>0</v>
      </c>
      <c r="BJ195" s="18" t="s">
        <v>185</v>
      </c>
      <c r="BK195" s="227">
        <f>ROUND(I195*H195,2)</f>
        <v>0</v>
      </c>
      <c r="BL195" s="18" t="s">
        <v>185</v>
      </c>
      <c r="BM195" s="226" t="s">
        <v>427</v>
      </c>
    </row>
    <row r="196" spans="1:47" s="2" customFormat="1" ht="12">
      <c r="A196" s="40"/>
      <c r="B196" s="41"/>
      <c r="C196" s="42"/>
      <c r="D196" s="228" t="s">
        <v>187</v>
      </c>
      <c r="E196" s="42"/>
      <c r="F196" s="229" t="s">
        <v>540</v>
      </c>
      <c r="G196" s="42"/>
      <c r="H196" s="42"/>
      <c r="I196" s="230"/>
      <c r="J196" s="42"/>
      <c r="K196" s="42"/>
      <c r="L196" s="46"/>
      <c r="M196" s="231"/>
      <c r="N196" s="232"/>
      <c r="O196" s="87"/>
      <c r="P196" s="87"/>
      <c r="Q196" s="87"/>
      <c r="R196" s="87"/>
      <c r="S196" s="87"/>
      <c r="T196" s="88"/>
      <c r="U196" s="40"/>
      <c r="V196" s="40"/>
      <c r="W196" s="40"/>
      <c r="X196" s="40"/>
      <c r="Y196" s="40"/>
      <c r="Z196" s="40"/>
      <c r="AA196" s="40"/>
      <c r="AB196" s="40"/>
      <c r="AC196" s="40"/>
      <c r="AD196" s="40"/>
      <c r="AE196" s="40"/>
      <c r="AT196" s="18" t="s">
        <v>187</v>
      </c>
      <c r="AU196" s="18" t="s">
        <v>89</v>
      </c>
    </row>
    <row r="197" spans="1:47" s="2" customFormat="1" ht="12">
      <c r="A197" s="40"/>
      <c r="B197" s="41"/>
      <c r="C197" s="42"/>
      <c r="D197" s="228" t="s">
        <v>189</v>
      </c>
      <c r="E197" s="42"/>
      <c r="F197" s="233" t="s">
        <v>255</v>
      </c>
      <c r="G197" s="42"/>
      <c r="H197" s="42"/>
      <c r="I197" s="230"/>
      <c r="J197" s="42"/>
      <c r="K197" s="42"/>
      <c r="L197" s="46"/>
      <c r="M197" s="231"/>
      <c r="N197" s="232"/>
      <c r="O197" s="87"/>
      <c r="P197" s="87"/>
      <c r="Q197" s="87"/>
      <c r="R197" s="87"/>
      <c r="S197" s="87"/>
      <c r="T197" s="88"/>
      <c r="U197" s="40"/>
      <c r="V197" s="40"/>
      <c r="W197" s="40"/>
      <c r="X197" s="40"/>
      <c r="Y197" s="40"/>
      <c r="Z197" s="40"/>
      <c r="AA197" s="40"/>
      <c r="AB197" s="40"/>
      <c r="AC197" s="40"/>
      <c r="AD197" s="40"/>
      <c r="AE197" s="40"/>
      <c r="AT197" s="18" t="s">
        <v>189</v>
      </c>
      <c r="AU197" s="18" t="s">
        <v>89</v>
      </c>
    </row>
    <row r="198" spans="1:65" s="2" customFormat="1" ht="37.8" customHeight="1">
      <c r="A198" s="40"/>
      <c r="B198" s="41"/>
      <c r="C198" s="215" t="s">
        <v>335</v>
      </c>
      <c r="D198" s="215" t="s">
        <v>180</v>
      </c>
      <c r="E198" s="216" t="s">
        <v>541</v>
      </c>
      <c r="F198" s="217" t="s">
        <v>542</v>
      </c>
      <c r="G198" s="218" t="s">
        <v>203</v>
      </c>
      <c r="H198" s="219">
        <v>11400</v>
      </c>
      <c r="I198" s="220"/>
      <c r="J198" s="221">
        <f>ROUND(I198*H198,2)</f>
        <v>0</v>
      </c>
      <c r="K198" s="217" t="s">
        <v>184</v>
      </c>
      <c r="L198" s="46"/>
      <c r="M198" s="222" t="s">
        <v>39</v>
      </c>
      <c r="N198" s="223" t="s">
        <v>53</v>
      </c>
      <c r="O198" s="87"/>
      <c r="P198" s="224">
        <f>O198*H198</f>
        <v>0</v>
      </c>
      <c r="Q198" s="224">
        <v>0</v>
      </c>
      <c r="R198" s="224">
        <f>Q198*H198</f>
        <v>0</v>
      </c>
      <c r="S198" s="224">
        <v>0</v>
      </c>
      <c r="T198" s="225">
        <f>S198*H198</f>
        <v>0</v>
      </c>
      <c r="U198" s="40"/>
      <c r="V198" s="40"/>
      <c r="W198" s="40"/>
      <c r="X198" s="40"/>
      <c r="Y198" s="40"/>
      <c r="Z198" s="40"/>
      <c r="AA198" s="40"/>
      <c r="AB198" s="40"/>
      <c r="AC198" s="40"/>
      <c r="AD198" s="40"/>
      <c r="AE198" s="40"/>
      <c r="AR198" s="226" t="s">
        <v>185</v>
      </c>
      <c r="AT198" s="226" t="s">
        <v>180</v>
      </c>
      <c r="AU198" s="226" t="s">
        <v>89</v>
      </c>
      <c r="AY198" s="18" t="s">
        <v>177</v>
      </c>
      <c r="BE198" s="227">
        <f>IF(N198="základní",J198,0)</f>
        <v>0</v>
      </c>
      <c r="BF198" s="227">
        <f>IF(N198="snížená",J198,0)</f>
        <v>0</v>
      </c>
      <c r="BG198" s="227">
        <f>IF(N198="zákl. přenesená",J198,0)</f>
        <v>0</v>
      </c>
      <c r="BH198" s="227">
        <f>IF(N198="sníž. přenesená",J198,0)</f>
        <v>0</v>
      </c>
      <c r="BI198" s="227">
        <f>IF(N198="nulová",J198,0)</f>
        <v>0</v>
      </c>
      <c r="BJ198" s="18" t="s">
        <v>185</v>
      </c>
      <c r="BK198" s="227">
        <f>ROUND(I198*H198,2)</f>
        <v>0</v>
      </c>
      <c r="BL198" s="18" t="s">
        <v>185</v>
      </c>
      <c r="BM198" s="226" t="s">
        <v>543</v>
      </c>
    </row>
    <row r="199" spans="1:47" s="2" customFormat="1" ht="12">
      <c r="A199" s="40"/>
      <c r="B199" s="41"/>
      <c r="C199" s="42"/>
      <c r="D199" s="228" t="s">
        <v>187</v>
      </c>
      <c r="E199" s="42"/>
      <c r="F199" s="229" t="s">
        <v>544</v>
      </c>
      <c r="G199" s="42"/>
      <c r="H199" s="42"/>
      <c r="I199" s="230"/>
      <c r="J199" s="42"/>
      <c r="K199" s="42"/>
      <c r="L199" s="46"/>
      <c r="M199" s="231"/>
      <c r="N199" s="232"/>
      <c r="O199" s="87"/>
      <c r="P199" s="87"/>
      <c r="Q199" s="87"/>
      <c r="R199" s="87"/>
      <c r="S199" s="87"/>
      <c r="T199" s="88"/>
      <c r="U199" s="40"/>
      <c r="V199" s="40"/>
      <c r="W199" s="40"/>
      <c r="X199" s="40"/>
      <c r="Y199" s="40"/>
      <c r="Z199" s="40"/>
      <c r="AA199" s="40"/>
      <c r="AB199" s="40"/>
      <c r="AC199" s="40"/>
      <c r="AD199" s="40"/>
      <c r="AE199" s="40"/>
      <c r="AT199" s="18" t="s">
        <v>187</v>
      </c>
      <c r="AU199" s="18" t="s">
        <v>89</v>
      </c>
    </row>
    <row r="200" spans="1:47" s="2" customFormat="1" ht="12">
      <c r="A200" s="40"/>
      <c r="B200" s="41"/>
      <c r="C200" s="42"/>
      <c r="D200" s="228" t="s">
        <v>189</v>
      </c>
      <c r="E200" s="42"/>
      <c r="F200" s="233" t="s">
        <v>545</v>
      </c>
      <c r="G200" s="42"/>
      <c r="H200" s="42"/>
      <c r="I200" s="230"/>
      <c r="J200" s="42"/>
      <c r="K200" s="42"/>
      <c r="L200" s="46"/>
      <c r="M200" s="231"/>
      <c r="N200" s="232"/>
      <c r="O200" s="87"/>
      <c r="P200" s="87"/>
      <c r="Q200" s="87"/>
      <c r="R200" s="87"/>
      <c r="S200" s="87"/>
      <c r="T200" s="88"/>
      <c r="U200" s="40"/>
      <c r="V200" s="40"/>
      <c r="W200" s="40"/>
      <c r="X200" s="40"/>
      <c r="Y200" s="40"/>
      <c r="Z200" s="40"/>
      <c r="AA200" s="40"/>
      <c r="AB200" s="40"/>
      <c r="AC200" s="40"/>
      <c r="AD200" s="40"/>
      <c r="AE200" s="40"/>
      <c r="AT200" s="18" t="s">
        <v>189</v>
      </c>
      <c r="AU200" s="18" t="s">
        <v>89</v>
      </c>
    </row>
    <row r="201" spans="1:47" s="2" customFormat="1" ht="12">
      <c r="A201" s="40"/>
      <c r="B201" s="41"/>
      <c r="C201" s="42"/>
      <c r="D201" s="228" t="s">
        <v>280</v>
      </c>
      <c r="E201" s="42"/>
      <c r="F201" s="233" t="s">
        <v>546</v>
      </c>
      <c r="G201" s="42"/>
      <c r="H201" s="42"/>
      <c r="I201" s="230"/>
      <c r="J201" s="42"/>
      <c r="K201" s="42"/>
      <c r="L201" s="46"/>
      <c r="M201" s="231"/>
      <c r="N201" s="232"/>
      <c r="O201" s="87"/>
      <c r="P201" s="87"/>
      <c r="Q201" s="87"/>
      <c r="R201" s="87"/>
      <c r="S201" s="87"/>
      <c r="T201" s="88"/>
      <c r="U201" s="40"/>
      <c r="V201" s="40"/>
      <c r="W201" s="40"/>
      <c r="X201" s="40"/>
      <c r="Y201" s="40"/>
      <c r="Z201" s="40"/>
      <c r="AA201" s="40"/>
      <c r="AB201" s="40"/>
      <c r="AC201" s="40"/>
      <c r="AD201" s="40"/>
      <c r="AE201" s="40"/>
      <c r="AT201" s="18" t="s">
        <v>280</v>
      </c>
      <c r="AU201" s="18" t="s">
        <v>89</v>
      </c>
    </row>
    <row r="202" spans="1:65" s="2" customFormat="1" ht="37.8" customHeight="1">
      <c r="A202" s="40"/>
      <c r="B202" s="41"/>
      <c r="C202" s="215" t="s">
        <v>341</v>
      </c>
      <c r="D202" s="215" t="s">
        <v>180</v>
      </c>
      <c r="E202" s="216" t="s">
        <v>547</v>
      </c>
      <c r="F202" s="217" t="s">
        <v>548</v>
      </c>
      <c r="G202" s="218" t="s">
        <v>203</v>
      </c>
      <c r="H202" s="219">
        <v>11400</v>
      </c>
      <c r="I202" s="220"/>
      <c r="J202" s="221">
        <f>ROUND(I202*H202,2)</f>
        <v>0</v>
      </c>
      <c r="K202" s="217" t="s">
        <v>184</v>
      </c>
      <c r="L202" s="46"/>
      <c r="M202" s="222" t="s">
        <v>39</v>
      </c>
      <c r="N202" s="223" t="s">
        <v>53</v>
      </c>
      <c r="O202" s="87"/>
      <c r="P202" s="224">
        <f>O202*H202</f>
        <v>0</v>
      </c>
      <c r="Q202" s="224">
        <v>0</v>
      </c>
      <c r="R202" s="224">
        <f>Q202*H202</f>
        <v>0</v>
      </c>
      <c r="S202" s="224">
        <v>0</v>
      </c>
      <c r="T202" s="225">
        <f>S202*H202</f>
        <v>0</v>
      </c>
      <c r="U202" s="40"/>
      <c r="V202" s="40"/>
      <c r="W202" s="40"/>
      <c r="X202" s="40"/>
      <c r="Y202" s="40"/>
      <c r="Z202" s="40"/>
      <c r="AA202" s="40"/>
      <c r="AB202" s="40"/>
      <c r="AC202" s="40"/>
      <c r="AD202" s="40"/>
      <c r="AE202" s="40"/>
      <c r="AR202" s="226" t="s">
        <v>185</v>
      </c>
      <c r="AT202" s="226" t="s">
        <v>180</v>
      </c>
      <c r="AU202" s="226" t="s">
        <v>89</v>
      </c>
      <c r="AY202" s="18" t="s">
        <v>177</v>
      </c>
      <c r="BE202" s="227">
        <f>IF(N202="základní",J202,0)</f>
        <v>0</v>
      </c>
      <c r="BF202" s="227">
        <f>IF(N202="snížená",J202,0)</f>
        <v>0</v>
      </c>
      <c r="BG202" s="227">
        <f>IF(N202="zákl. přenesená",J202,0)</f>
        <v>0</v>
      </c>
      <c r="BH202" s="227">
        <f>IF(N202="sníž. přenesená",J202,0)</f>
        <v>0</v>
      </c>
      <c r="BI202" s="227">
        <f>IF(N202="nulová",J202,0)</f>
        <v>0</v>
      </c>
      <c r="BJ202" s="18" t="s">
        <v>185</v>
      </c>
      <c r="BK202" s="227">
        <f>ROUND(I202*H202,2)</f>
        <v>0</v>
      </c>
      <c r="BL202" s="18" t="s">
        <v>185</v>
      </c>
      <c r="BM202" s="226" t="s">
        <v>549</v>
      </c>
    </row>
    <row r="203" spans="1:47" s="2" customFormat="1" ht="12">
      <c r="A203" s="40"/>
      <c r="B203" s="41"/>
      <c r="C203" s="42"/>
      <c r="D203" s="228" t="s">
        <v>187</v>
      </c>
      <c r="E203" s="42"/>
      <c r="F203" s="229" t="s">
        <v>550</v>
      </c>
      <c r="G203" s="42"/>
      <c r="H203" s="42"/>
      <c r="I203" s="230"/>
      <c r="J203" s="42"/>
      <c r="K203" s="42"/>
      <c r="L203" s="46"/>
      <c r="M203" s="231"/>
      <c r="N203" s="232"/>
      <c r="O203" s="87"/>
      <c r="P203" s="87"/>
      <c r="Q203" s="87"/>
      <c r="R203" s="87"/>
      <c r="S203" s="87"/>
      <c r="T203" s="88"/>
      <c r="U203" s="40"/>
      <c r="V203" s="40"/>
      <c r="W203" s="40"/>
      <c r="X203" s="40"/>
      <c r="Y203" s="40"/>
      <c r="Z203" s="40"/>
      <c r="AA203" s="40"/>
      <c r="AB203" s="40"/>
      <c r="AC203" s="40"/>
      <c r="AD203" s="40"/>
      <c r="AE203" s="40"/>
      <c r="AT203" s="18" t="s">
        <v>187</v>
      </c>
      <c r="AU203" s="18" t="s">
        <v>89</v>
      </c>
    </row>
    <row r="204" spans="1:47" s="2" customFormat="1" ht="12">
      <c r="A204" s="40"/>
      <c r="B204" s="41"/>
      <c r="C204" s="42"/>
      <c r="D204" s="228" t="s">
        <v>189</v>
      </c>
      <c r="E204" s="42"/>
      <c r="F204" s="233" t="s">
        <v>545</v>
      </c>
      <c r="G204" s="42"/>
      <c r="H204" s="42"/>
      <c r="I204" s="230"/>
      <c r="J204" s="42"/>
      <c r="K204" s="42"/>
      <c r="L204" s="46"/>
      <c r="M204" s="231"/>
      <c r="N204" s="232"/>
      <c r="O204" s="87"/>
      <c r="P204" s="87"/>
      <c r="Q204" s="87"/>
      <c r="R204" s="87"/>
      <c r="S204" s="87"/>
      <c r="T204" s="88"/>
      <c r="U204" s="40"/>
      <c r="V204" s="40"/>
      <c r="W204" s="40"/>
      <c r="X204" s="40"/>
      <c r="Y204" s="40"/>
      <c r="Z204" s="40"/>
      <c r="AA204" s="40"/>
      <c r="AB204" s="40"/>
      <c r="AC204" s="40"/>
      <c r="AD204" s="40"/>
      <c r="AE204" s="40"/>
      <c r="AT204" s="18" t="s">
        <v>189</v>
      </c>
      <c r="AU204" s="18" t="s">
        <v>89</v>
      </c>
    </row>
    <row r="205" spans="1:47" s="2" customFormat="1" ht="12">
      <c r="A205" s="40"/>
      <c r="B205" s="41"/>
      <c r="C205" s="42"/>
      <c r="D205" s="228" t="s">
        <v>280</v>
      </c>
      <c r="E205" s="42"/>
      <c r="F205" s="233" t="s">
        <v>546</v>
      </c>
      <c r="G205" s="42"/>
      <c r="H205" s="42"/>
      <c r="I205" s="230"/>
      <c r="J205" s="42"/>
      <c r="K205" s="42"/>
      <c r="L205" s="46"/>
      <c r="M205" s="231"/>
      <c r="N205" s="232"/>
      <c r="O205" s="87"/>
      <c r="P205" s="87"/>
      <c r="Q205" s="87"/>
      <c r="R205" s="87"/>
      <c r="S205" s="87"/>
      <c r="T205" s="88"/>
      <c r="U205" s="40"/>
      <c r="V205" s="40"/>
      <c r="W205" s="40"/>
      <c r="X205" s="40"/>
      <c r="Y205" s="40"/>
      <c r="Z205" s="40"/>
      <c r="AA205" s="40"/>
      <c r="AB205" s="40"/>
      <c r="AC205" s="40"/>
      <c r="AD205" s="40"/>
      <c r="AE205" s="40"/>
      <c r="AT205" s="18" t="s">
        <v>280</v>
      </c>
      <c r="AU205" s="18" t="s">
        <v>89</v>
      </c>
    </row>
    <row r="206" spans="1:65" s="2" customFormat="1" ht="16.5" customHeight="1">
      <c r="A206" s="40"/>
      <c r="B206" s="41"/>
      <c r="C206" s="215" t="s">
        <v>349</v>
      </c>
      <c r="D206" s="215" t="s">
        <v>180</v>
      </c>
      <c r="E206" s="216" t="s">
        <v>551</v>
      </c>
      <c r="F206" s="217" t="s">
        <v>552</v>
      </c>
      <c r="G206" s="218" t="s">
        <v>270</v>
      </c>
      <c r="H206" s="219">
        <v>2</v>
      </c>
      <c r="I206" s="220"/>
      <c r="J206" s="221">
        <f>ROUND(I206*H206,2)</f>
        <v>0</v>
      </c>
      <c r="K206" s="217" t="s">
        <v>184</v>
      </c>
      <c r="L206" s="46"/>
      <c r="M206" s="222" t="s">
        <v>39</v>
      </c>
      <c r="N206" s="223" t="s">
        <v>53</v>
      </c>
      <c r="O206" s="87"/>
      <c r="P206" s="224">
        <f>O206*H206</f>
        <v>0</v>
      </c>
      <c r="Q206" s="224">
        <v>0</v>
      </c>
      <c r="R206" s="224">
        <f>Q206*H206</f>
        <v>0</v>
      </c>
      <c r="S206" s="224">
        <v>0</v>
      </c>
      <c r="T206" s="225">
        <f>S206*H206</f>
        <v>0</v>
      </c>
      <c r="U206" s="40"/>
      <c r="V206" s="40"/>
      <c r="W206" s="40"/>
      <c r="X206" s="40"/>
      <c r="Y206" s="40"/>
      <c r="Z206" s="40"/>
      <c r="AA206" s="40"/>
      <c r="AB206" s="40"/>
      <c r="AC206" s="40"/>
      <c r="AD206" s="40"/>
      <c r="AE206" s="40"/>
      <c r="AR206" s="226" t="s">
        <v>185</v>
      </c>
      <c r="AT206" s="226" t="s">
        <v>180</v>
      </c>
      <c r="AU206" s="226" t="s">
        <v>89</v>
      </c>
      <c r="AY206" s="18" t="s">
        <v>177</v>
      </c>
      <c r="BE206" s="227">
        <f>IF(N206="základní",J206,0)</f>
        <v>0</v>
      </c>
      <c r="BF206" s="227">
        <f>IF(N206="snížená",J206,0)</f>
        <v>0</v>
      </c>
      <c r="BG206" s="227">
        <f>IF(N206="zákl. přenesená",J206,0)</f>
        <v>0</v>
      </c>
      <c r="BH206" s="227">
        <f>IF(N206="sníž. přenesená",J206,0)</f>
        <v>0</v>
      </c>
      <c r="BI206" s="227">
        <f>IF(N206="nulová",J206,0)</f>
        <v>0</v>
      </c>
      <c r="BJ206" s="18" t="s">
        <v>185</v>
      </c>
      <c r="BK206" s="227">
        <f>ROUND(I206*H206,2)</f>
        <v>0</v>
      </c>
      <c r="BL206" s="18" t="s">
        <v>185</v>
      </c>
      <c r="BM206" s="226" t="s">
        <v>553</v>
      </c>
    </row>
    <row r="207" spans="1:47" s="2" customFormat="1" ht="12">
      <c r="A207" s="40"/>
      <c r="B207" s="41"/>
      <c r="C207" s="42"/>
      <c r="D207" s="228" t="s">
        <v>187</v>
      </c>
      <c r="E207" s="42"/>
      <c r="F207" s="229" t="s">
        <v>554</v>
      </c>
      <c r="G207" s="42"/>
      <c r="H207" s="42"/>
      <c r="I207" s="230"/>
      <c r="J207" s="42"/>
      <c r="K207" s="42"/>
      <c r="L207" s="46"/>
      <c r="M207" s="231"/>
      <c r="N207" s="232"/>
      <c r="O207" s="87"/>
      <c r="P207" s="87"/>
      <c r="Q207" s="87"/>
      <c r="R207" s="87"/>
      <c r="S207" s="87"/>
      <c r="T207" s="88"/>
      <c r="U207" s="40"/>
      <c r="V207" s="40"/>
      <c r="W207" s="40"/>
      <c r="X207" s="40"/>
      <c r="Y207" s="40"/>
      <c r="Z207" s="40"/>
      <c r="AA207" s="40"/>
      <c r="AB207" s="40"/>
      <c r="AC207" s="40"/>
      <c r="AD207" s="40"/>
      <c r="AE207" s="40"/>
      <c r="AT207" s="18" t="s">
        <v>187</v>
      </c>
      <c r="AU207" s="18" t="s">
        <v>89</v>
      </c>
    </row>
    <row r="208" spans="1:47" s="2" customFormat="1" ht="12">
      <c r="A208" s="40"/>
      <c r="B208" s="41"/>
      <c r="C208" s="42"/>
      <c r="D208" s="228" t="s">
        <v>189</v>
      </c>
      <c r="E208" s="42"/>
      <c r="F208" s="233" t="s">
        <v>555</v>
      </c>
      <c r="G208" s="42"/>
      <c r="H208" s="42"/>
      <c r="I208" s="230"/>
      <c r="J208" s="42"/>
      <c r="K208" s="42"/>
      <c r="L208" s="46"/>
      <c r="M208" s="231"/>
      <c r="N208" s="232"/>
      <c r="O208" s="87"/>
      <c r="P208" s="87"/>
      <c r="Q208" s="87"/>
      <c r="R208" s="87"/>
      <c r="S208" s="87"/>
      <c r="T208" s="88"/>
      <c r="U208" s="40"/>
      <c r="V208" s="40"/>
      <c r="W208" s="40"/>
      <c r="X208" s="40"/>
      <c r="Y208" s="40"/>
      <c r="Z208" s="40"/>
      <c r="AA208" s="40"/>
      <c r="AB208" s="40"/>
      <c r="AC208" s="40"/>
      <c r="AD208" s="40"/>
      <c r="AE208" s="40"/>
      <c r="AT208" s="18" t="s">
        <v>189</v>
      </c>
      <c r="AU208" s="18" t="s">
        <v>89</v>
      </c>
    </row>
    <row r="209" spans="1:47" s="2" customFormat="1" ht="12">
      <c r="A209" s="40"/>
      <c r="B209" s="41"/>
      <c r="C209" s="42"/>
      <c r="D209" s="228" t="s">
        <v>280</v>
      </c>
      <c r="E209" s="42"/>
      <c r="F209" s="233" t="s">
        <v>556</v>
      </c>
      <c r="G209" s="42"/>
      <c r="H209" s="42"/>
      <c r="I209" s="230"/>
      <c r="J209" s="42"/>
      <c r="K209" s="42"/>
      <c r="L209" s="46"/>
      <c r="M209" s="231"/>
      <c r="N209" s="232"/>
      <c r="O209" s="87"/>
      <c r="P209" s="87"/>
      <c r="Q209" s="87"/>
      <c r="R209" s="87"/>
      <c r="S209" s="87"/>
      <c r="T209" s="88"/>
      <c r="U209" s="40"/>
      <c r="V209" s="40"/>
      <c r="W209" s="40"/>
      <c r="X209" s="40"/>
      <c r="Y209" s="40"/>
      <c r="Z209" s="40"/>
      <c r="AA209" s="40"/>
      <c r="AB209" s="40"/>
      <c r="AC209" s="40"/>
      <c r="AD209" s="40"/>
      <c r="AE209" s="40"/>
      <c r="AT209" s="18" t="s">
        <v>280</v>
      </c>
      <c r="AU209" s="18" t="s">
        <v>89</v>
      </c>
    </row>
    <row r="210" spans="1:65" s="2" customFormat="1" ht="16.5" customHeight="1">
      <c r="A210" s="40"/>
      <c r="B210" s="41"/>
      <c r="C210" s="215" t="s">
        <v>356</v>
      </c>
      <c r="D210" s="215" t="s">
        <v>180</v>
      </c>
      <c r="E210" s="216" t="s">
        <v>557</v>
      </c>
      <c r="F210" s="217" t="s">
        <v>558</v>
      </c>
      <c r="G210" s="218" t="s">
        <v>270</v>
      </c>
      <c r="H210" s="219">
        <v>2</v>
      </c>
      <c r="I210" s="220"/>
      <c r="J210" s="221">
        <f>ROUND(I210*H210,2)</f>
        <v>0</v>
      </c>
      <c r="K210" s="217" t="s">
        <v>184</v>
      </c>
      <c r="L210" s="46"/>
      <c r="M210" s="222" t="s">
        <v>39</v>
      </c>
      <c r="N210" s="223" t="s">
        <v>53</v>
      </c>
      <c r="O210" s="87"/>
      <c r="P210" s="224">
        <f>O210*H210</f>
        <v>0</v>
      </c>
      <c r="Q210" s="224">
        <v>0</v>
      </c>
      <c r="R210" s="224">
        <f>Q210*H210</f>
        <v>0</v>
      </c>
      <c r="S210" s="224">
        <v>0</v>
      </c>
      <c r="T210" s="225">
        <f>S210*H210</f>
        <v>0</v>
      </c>
      <c r="U210" s="40"/>
      <c r="V210" s="40"/>
      <c r="W210" s="40"/>
      <c r="X210" s="40"/>
      <c r="Y210" s="40"/>
      <c r="Z210" s="40"/>
      <c r="AA210" s="40"/>
      <c r="AB210" s="40"/>
      <c r="AC210" s="40"/>
      <c r="AD210" s="40"/>
      <c r="AE210" s="40"/>
      <c r="AR210" s="226" t="s">
        <v>185</v>
      </c>
      <c r="AT210" s="226" t="s">
        <v>180</v>
      </c>
      <c r="AU210" s="226" t="s">
        <v>89</v>
      </c>
      <c r="AY210" s="18" t="s">
        <v>177</v>
      </c>
      <c r="BE210" s="227">
        <f>IF(N210="základní",J210,0)</f>
        <v>0</v>
      </c>
      <c r="BF210" s="227">
        <f>IF(N210="snížená",J210,0)</f>
        <v>0</v>
      </c>
      <c r="BG210" s="227">
        <f>IF(N210="zákl. přenesená",J210,0)</f>
        <v>0</v>
      </c>
      <c r="BH210" s="227">
        <f>IF(N210="sníž. přenesená",J210,0)</f>
        <v>0</v>
      </c>
      <c r="BI210" s="227">
        <f>IF(N210="nulová",J210,0)</f>
        <v>0</v>
      </c>
      <c r="BJ210" s="18" t="s">
        <v>185</v>
      </c>
      <c r="BK210" s="227">
        <f>ROUND(I210*H210,2)</f>
        <v>0</v>
      </c>
      <c r="BL210" s="18" t="s">
        <v>185</v>
      </c>
      <c r="BM210" s="226" t="s">
        <v>559</v>
      </c>
    </row>
    <row r="211" spans="1:47" s="2" customFormat="1" ht="12">
      <c r="A211" s="40"/>
      <c r="B211" s="41"/>
      <c r="C211" s="42"/>
      <c r="D211" s="228" t="s">
        <v>187</v>
      </c>
      <c r="E211" s="42"/>
      <c r="F211" s="229" t="s">
        <v>560</v>
      </c>
      <c r="G211" s="42"/>
      <c r="H211" s="42"/>
      <c r="I211" s="230"/>
      <c r="J211" s="42"/>
      <c r="K211" s="42"/>
      <c r="L211" s="46"/>
      <c r="M211" s="231"/>
      <c r="N211" s="232"/>
      <c r="O211" s="87"/>
      <c r="P211" s="87"/>
      <c r="Q211" s="87"/>
      <c r="R211" s="87"/>
      <c r="S211" s="87"/>
      <c r="T211" s="88"/>
      <c r="U211" s="40"/>
      <c r="V211" s="40"/>
      <c r="W211" s="40"/>
      <c r="X211" s="40"/>
      <c r="Y211" s="40"/>
      <c r="Z211" s="40"/>
      <c r="AA211" s="40"/>
      <c r="AB211" s="40"/>
      <c r="AC211" s="40"/>
      <c r="AD211" s="40"/>
      <c r="AE211" s="40"/>
      <c r="AT211" s="18" t="s">
        <v>187</v>
      </c>
      <c r="AU211" s="18" t="s">
        <v>89</v>
      </c>
    </row>
    <row r="212" spans="1:47" s="2" customFormat="1" ht="12">
      <c r="A212" s="40"/>
      <c r="B212" s="41"/>
      <c r="C212" s="42"/>
      <c r="D212" s="228" t="s">
        <v>189</v>
      </c>
      <c r="E212" s="42"/>
      <c r="F212" s="233" t="s">
        <v>561</v>
      </c>
      <c r="G212" s="42"/>
      <c r="H212" s="42"/>
      <c r="I212" s="230"/>
      <c r="J212" s="42"/>
      <c r="K212" s="42"/>
      <c r="L212" s="46"/>
      <c r="M212" s="231"/>
      <c r="N212" s="232"/>
      <c r="O212" s="87"/>
      <c r="P212" s="87"/>
      <c r="Q212" s="87"/>
      <c r="R212" s="87"/>
      <c r="S212" s="87"/>
      <c r="T212" s="88"/>
      <c r="U212" s="40"/>
      <c r="V212" s="40"/>
      <c r="W212" s="40"/>
      <c r="X212" s="40"/>
      <c r="Y212" s="40"/>
      <c r="Z212" s="40"/>
      <c r="AA212" s="40"/>
      <c r="AB212" s="40"/>
      <c r="AC212" s="40"/>
      <c r="AD212" s="40"/>
      <c r="AE212" s="40"/>
      <c r="AT212" s="18" t="s">
        <v>189</v>
      </c>
      <c r="AU212" s="18" t="s">
        <v>89</v>
      </c>
    </row>
    <row r="213" spans="1:47" s="2" customFormat="1" ht="12">
      <c r="A213" s="40"/>
      <c r="B213" s="41"/>
      <c r="C213" s="42"/>
      <c r="D213" s="228" t="s">
        <v>280</v>
      </c>
      <c r="E213" s="42"/>
      <c r="F213" s="233" t="s">
        <v>562</v>
      </c>
      <c r="G213" s="42"/>
      <c r="H213" s="42"/>
      <c r="I213" s="230"/>
      <c r="J213" s="42"/>
      <c r="K213" s="42"/>
      <c r="L213" s="46"/>
      <c r="M213" s="231"/>
      <c r="N213" s="232"/>
      <c r="O213" s="87"/>
      <c r="P213" s="87"/>
      <c r="Q213" s="87"/>
      <c r="R213" s="87"/>
      <c r="S213" s="87"/>
      <c r="T213" s="88"/>
      <c r="U213" s="40"/>
      <c r="V213" s="40"/>
      <c r="W213" s="40"/>
      <c r="X213" s="40"/>
      <c r="Y213" s="40"/>
      <c r="Z213" s="40"/>
      <c r="AA213" s="40"/>
      <c r="AB213" s="40"/>
      <c r="AC213" s="40"/>
      <c r="AD213" s="40"/>
      <c r="AE213" s="40"/>
      <c r="AT213" s="18" t="s">
        <v>280</v>
      </c>
      <c r="AU213" s="18" t="s">
        <v>89</v>
      </c>
    </row>
    <row r="214" spans="1:65" s="2" customFormat="1" ht="16.5" customHeight="1">
      <c r="A214" s="40"/>
      <c r="B214" s="41"/>
      <c r="C214" s="215" t="s">
        <v>365</v>
      </c>
      <c r="D214" s="215" t="s">
        <v>180</v>
      </c>
      <c r="E214" s="216" t="s">
        <v>563</v>
      </c>
      <c r="F214" s="217" t="s">
        <v>564</v>
      </c>
      <c r="G214" s="218" t="s">
        <v>270</v>
      </c>
      <c r="H214" s="219">
        <v>132</v>
      </c>
      <c r="I214" s="220"/>
      <c r="J214" s="221">
        <f>ROUND(I214*H214,2)</f>
        <v>0</v>
      </c>
      <c r="K214" s="217" t="s">
        <v>184</v>
      </c>
      <c r="L214" s="46"/>
      <c r="M214" s="222" t="s">
        <v>39</v>
      </c>
      <c r="N214" s="223" t="s">
        <v>53</v>
      </c>
      <c r="O214" s="87"/>
      <c r="P214" s="224">
        <f>O214*H214</f>
        <v>0</v>
      </c>
      <c r="Q214" s="224">
        <v>0</v>
      </c>
      <c r="R214" s="224">
        <f>Q214*H214</f>
        <v>0</v>
      </c>
      <c r="S214" s="224">
        <v>0</v>
      </c>
      <c r="T214" s="225">
        <f>S214*H214</f>
        <v>0</v>
      </c>
      <c r="U214" s="40"/>
      <c r="V214" s="40"/>
      <c r="W214" s="40"/>
      <c r="X214" s="40"/>
      <c r="Y214" s="40"/>
      <c r="Z214" s="40"/>
      <c r="AA214" s="40"/>
      <c r="AB214" s="40"/>
      <c r="AC214" s="40"/>
      <c r="AD214" s="40"/>
      <c r="AE214" s="40"/>
      <c r="AR214" s="226" t="s">
        <v>185</v>
      </c>
      <c r="AT214" s="226" t="s">
        <v>180</v>
      </c>
      <c r="AU214" s="226" t="s">
        <v>89</v>
      </c>
      <c r="AY214" s="18" t="s">
        <v>177</v>
      </c>
      <c r="BE214" s="227">
        <f>IF(N214="základní",J214,0)</f>
        <v>0</v>
      </c>
      <c r="BF214" s="227">
        <f>IF(N214="snížená",J214,0)</f>
        <v>0</v>
      </c>
      <c r="BG214" s="227">
        <f>IF(N214="zákl. přenesená",J214,0)</f>
        <v>0</v>
      </c>
      <c r="BH214" s="227">
        <f>IF(N214="sníž. přenesená",J214,0)</f>
        <v>0</v>
      </c>
      <c r="BI214" s="227">
        <f>IF(N214="nulová",J214,0)</f>
        <v>0</v>
      </c>
      <c r="BJ214" s="18" t="s">
        <v>185</v>
      </c>
      <c r="BK214" s="227">
        <f>ROUND(I214*H214,2)</f>
        <v>0</v>
      </c>
      <c r="BL214" s="18" t="s">
        <v>185</v>
      </c>
      <c r="BM214" s="226" t="s">
        <v>565</v>
      </c>
    </row>
    <row r="215" spans="1:47" s="2" customFormat="1" ht="12">
      <c r="A215" s="40"/>
      <c r="B215" s="41"/>
      <c r="C215" s="42"/>
      <c r="D215" s="228" t="s">
        <v>187</v>
      </c>
      <c r="E215" s="42"/>
      <c r="F215" s="229" t="s">
        <v>566</v>
      </c>
      <c r="G215" s="42"/>
      <c r="H215" s="42"/>
      <c r="I215" s="230"/>
      <c r="J215" s="42"/>
      <c r="K215" s="42"/>
      <c r="L215" s="46"/>
      <c r="M215" s="231"/>
      <c r="N215" s="232"/>
      <c r="O215" s="87"/>
      <c r="P215" s="87"/>
      <c r="Q215" s="87"/>
      <c r="R215" s="87"/>
      <c r="S215" s="87"/>
      <c r="T215" s="88"/>
      <c r="U215" s="40"/>
      <c r="V215" s="40"/>
      <c r="W215" s="40"/>
      <c r="X215" s="40"/>
      <c r="Y215" s="40"/>
      <c r="Z215" s="40"/>
      <c r="AA215" s="40"/>
      <c r="AB215" s="40"/>
      <c r="AC215" s="40"/>
      <c r="AD215" s="40"/>
      <c r="AE215" s="40"/>
      <c r="AT215" s="18" t="s">
        <v>187</v>
      </c>
      <c r="AU215" s="18" t="s">
        <v>89</v>
      </c>
    </row>
    <row r="216" spans="1:47" s="2" customFormat="1" ht="12">
      <c r="A216" s="40"/>
      <c r="B216" s="41"/>
      <c r="C216" s="42"/>
      <c r="D216" s="228" t="s">
        <v>189</v>
      </c>
      <c r="E216" s="42"/>
      <c r="F216" s="233" t="s">
        <v>567</v>
      </c>
      <c r="G216" s="42"/>
      <c r="H216" s="42"/>
      <c r="I216" s="230"/>
      <c r="J216" s="42"/>
      <c r="K216" s="42"/>
      <c r="L216" s="46"/>
      <c r="M216" s="231"/>
      <c r="N216" s="232"/>
      <c r="O216" s="87"/>
      <c r="P216" s="87"/>
      <c r="Q216" s="87"/>
      <c r="R216" s="87"/>
      <c r="S216" s="87"/>
      <c r="T216" s="88"/>
      <c r="U216" s="40"/>
      <c r="V216" s="40"/>
      <c r="W216" s="40"/>
      <c r="X216" s="40"/>
      <c r="Y216" s="40"/>
      <c r="Z216" s="40"/>
      <c r="AA216" s="40"/>
      <c r="AB216" s="40"/>
      <c r="AC216" s="40"/>
      <c r="AD216" s="40"/>
      <c r="AE216" s="40"/>
      <c r="AT216" s="18" t="s">
        <v>189</v>
      </c>
      <c r="AU216" s="18" t="s">
        <v>89</v>
      </c>
    </row>
    <row r="217" spans="1:47" s="2" customFormat="1" ht="12">
      <c r="A217" s="40"/>
      <c r="B217" s="41"/>
      <c r="C217" s="42"/>
      <c r="D217" s="228" t="s">
        <v>280</v>
      </c>
      <c r="E217" s="42"/>
      <c r="F217" s="233" t="s">
        <v>568</v>
      </c>
      <c r="G217" s="42"/>
      <c r="H217" s="42"/>
      <c r="I217" s="230"/>
      <c r="J217" s="42"/>
      <c r="K217" s="42"/>
      <c r="L217" s="46"/>
      <c r="M217" s="231"/>
      <c r="N217" s="232"/>
      <c r="O217" s="87"/>
      <c r="P217" s="87"/>
      <c r="Q217" s="87"/>
      <c r="R217" s="87"/>
      <c r="S217" s="87"/>
      <c r="T217" s="88"/>
      <c r="U217" s="40"/>
      <c r="V217" s="40"/>
      <c r="W217" s="40"/>
      <c r="X217" s="40"/>
      <c r="Y217" s="40"/>
      <c r="Z217" s="40"/>
      <c r="AA217" s="40"/>
      <c r="AB217" s="40"/>
      <c r="AC217" s="40"/>
      <c r="AD217" s="40"/>
      <c r="AE217" s="40"/>
      <c r="AT217" s="18" t="s">
        <v>280</v>
      </c>
      <c r="AU217" s="18" t="s">
        <v>89</v>
      </c>
    </row>
    <row r="218" spans="1:65" s="2" customFormat="1" ht="24.15" customHeight="1">
      <c r="A218" s="40"/>
      <c r="B218" s="41"/>
      <c r="C218" s="215" t="s">
        <v>373</v>
      </c>
      <c r="D218" s="215" t="s">
        <v>180</v>
      </c>
      <c r="E218" s="216" t="s">
        <v>569</v>
      </c>
      <c r="F218" s="217" t="s">
        <v>570</v>
      </c>
      <c r="G218" s="218" t="s">
        <v>270</v>
      </c>
      <c r="H218" s="219">
        <v>20</v>
      </c>
      <c r="I218" s="220"/>
      <c r="J218" s="221">
        <f>ROUND(I218*H218,2)</f>
        <v>0</v>
      </c>
      <c r="K218" s="217" t="s">
        <v>184</v>
      </c>
      <c r="L218" s="46"/>
      <c r="M218" s="222" t="s">
        <v>39</v>
      </c>
      <c r="N218" s="223" t="s">
        <v>53</v>
      </c>
      <c r="O218" s="87"/>
      <c r="P218" s="224">
        <f>O218*H218</f>
        <v>0</v>
      </c>
      <c r="Q218" s="224">
        <v>0</v>
      </c>
      <c r="R218" s="224">
        <f>Q218*H218</f>
        <v>0</v>
      </c>
      <c r="S218" s="224">
        <v>0</v>
      </c>
      <c r="T218" s="225">
        <f>S218*H218</f>
        <v>0</v>
      </c>
      <c r="U218" s="40"/>
      <c r="V218" s="40"/>
      <c r="W218" s="40"/>
      <c r="X218" s="40"/>
      <c r="Y218" s="40"/>
      <c r="Z218" s="40"/>
      <c r="AA218" s="40"/>
      <c r="AB218" s="40"/>
      <c r="AC218" s="40"/>
      <c r="AD218" s="40"/>
      <c r="AE218" s="40"/>
      <c r="AR218" s="226" t="s">
        <v>185</v>
      </c>
      <c r="AT218" s="226" t="s">
        <v>180</v>
      </c>
      <c r="AU218" s="226" t="s">
        <v>89</v>
      </c>
      <c r="AY218" s="18" t="s">
        <v>177</v>
      </c>
      <c r="BE218" s="227">
        <f>IF(N218="základní",J218,0)</f>
        <v>0</v>
      </c>
      <c r="BF218" s="227">
        <f>IF(N218="snížená",J218,0)</f>
        <v>0</v>
      </c>
      <c r="BG218" s="227">
        <f>IF(N218="zákl. přenesená",J218,0)</f>
        <v>0</v>
      </c>
      <c r="BH218" s="227">
        <f>IF(N218="sníž. přenesená",J218,0)</f>
        <v>0</v>
      </c>
      <c r="BI218" s="227">
        <f>IF(N218="nulová",J218,0)</f>
        <v>0</v>
      </c>
      <c r="BJ218" s="18" t="s">
        <v>185</v>
      </c>
      <c r="BK218" s="227">
        <f>ROUND(I218*H218,2)</f>
        <v>0</v>
      </c>
      <c r="BL218" s="18" t="s">
        <v>185</v>
      </c>
      <c r="BM218" s="226" t="s">
        <v>571</v>
      </c>
    </row>
    <row r="219" spans="1:47" s="2" customFormat="1" ht="12">
      <c r="A219" s="40"/>
      <c r="B219" s="41"/>
      <c r="C219" s="42"/>
      <c r="D219" s="228" t="s">
        <v>187</v>
      </c>
      <c r="E219" s="42"/>
      <c r="F219" s="229" t="s">
        <v>572</v>
      </c>
      <c r="G219" s="42"/>
      <c r="H219" s="42"/>
      <c r="I219" s="230"/>
      <c r="J219" s="42"/>
      <c r="K219" s="42"/>
      <c r="L219" s="46"/>
      <c r="M219" s="231"/>
      <c r="N219" s="232"/>
      <c r="O219" s="87"/>
      <c r="P219" s="87"/>
      <c r="Q219" s="87"/>
      <c r="R219" s="87"/>
      <c r="S219" s="87"/>
      <c r="T219" s="88"/>
      <c r="U219" s="40"/>
      <c r="V219" s="40"/>
      <c r="W219" s="40"/>
      <c r="X219" s="40"/>
      <c r="Y219" s="40"/>
      <c r="Z219" s="40"/>
      <c r="AA219" s="40"/>
      <c r="AB219" s="40"/>
      <c r="AC219" s="40"/>
      <c r="AD219" s="40"/>
      <c r="AE219" s="40"/>
      <c r="AT219" s="18" t="s">
        <v>187</v>
      </c>
      <c r="AU219" s="18" t="s">
        <v>89</v>
      </c>
    </row>
    <row r="220" spans="1:47" s="2" customFormat="1" ht="12">
      <c r="A220" s="40"/>
      <c r="B220" s="41"/>
      <c r="C220" s="42"/>
      <c r="D220" s="228" t="s">
        <v>189</v>
      </c>
      <c r="E220" s="42"/>
      <c r="F220" s="233" t="s">
        <v>573</v>
      </c>
      <c r="G220" s="42"/>
      <c r="H220" s="42"/>
      <c r="I220" s="230"/>
      <c r="J220" s="42"/>
      <c r="K220" s="42"/>
      <c r="L220" s="46"/>
      <c r="M220" s="231"/>
      <c r="N220" s="232"/>
      <c r="O220" s="87"/>
      <c r="P220" s="87"/>
      <c r="Q220" s="87"/>
      <c r="R220" s="87"/>
      <c r="S220" s="87"/>
      <c r="T220" s="88"/>
      <c r="U220" s="40"/>
      <c r="V220" s="40"/>
      <c r="W220" s="40"/>
      <c r="X220" s="40"/>
      <c r="Y220" s="40"/>
      <c r="Z220" s="40"/>
      <c r="AA220" s="40"/>
      <c r="AB220" s="40"/>
      <c r="AC220" s="40"/>
      <c r="AD220" s="40"/>
      <c r="AE220" s="40"/>
      <c r="AT220" s="18" t="s">
        <v>189</v>
      </c>
      <c r="AU220" s="18" t="s">
        <v>89</v>
      </c>
    </row>
    <row r="221" spans="1:47" s="2" customFormat="1" ht="12">
      <c r="A221" s="40"/>
      <c r="B221" s="41"/>
      <c r="C221" s="42"/>
      <c r="D221" s="228" t="s">
        <v>280</v>
      </c>
      <c r="E221" s="42"/>
      <c r="F221" s="233" t="s">
        <v>574</v>
      </c>
      <c r="G221" s="42"/>
      <c r="H221" s="42"/>
      <c r="I221" s="230"/>
      <c r="J221" s="42"/>
      <c r="K221" s="42"/>
      <c r="L221" s="46"/>
      <c r="M221" s="231"/>
      <c r="N221" s="232"/>
      <c r="O221" s="87"/>
      <c r="P221" s="87"/>
      <c r="Q221" s="87"/>
      <c r="R221" s="87"/>
      <c r="S221" s="87"/>
      <c r="T221" s="88"/>
      <c r="U221" s="40"/>
      <c r="V221" s="40"/>
      <c r="W221" s="40"/>
      <c r="X221" s="40"/>
      <c r="Y221" s="40"/>
      <c r="Z221" s="40"/>
      <c r="AA221" s="40"/>
      <c r="AB221" s="40"/>
      <c r="AC221" s="40"/>
      <c r="AD221" s="40"/>
      <c r="AE221" s="40"/>
      <c r="AT221" s="18" t="s">
        <v>280</v>
      </c>
      <c r="AU221" s="18" t="s">
        <v>89</v>
      </c>
    </row>
    <row r="222" spans="1:65" s="2" customFormat="1" ht="24.15" customHeight="1">
      <c r="A222" s="40"/>
      <c r="B222" s="41"/>
      <c r="C222" s="215" t="s">
        <v>379</v>
      </c>
      <c r="D222" s="215" t="s">
        <v>180</v>
      </c>
      <c r="E222" s="216" t="s">
        <v>575</v>
      </c>
      <c r="F222" s="217" t="s">
        <v>576</v>
      </c>
      <c r="G222" s="218" t="s">
        <v>270</v>
      </c>
      <c r="H222" s="219">
        <v>4</v>
      </c>
      <c r="I222" s="220"/>
      <c r="J222" s="221">
        <f>ROUND(I222*H222,2)</f>
        <v>0</v>
      </c>
      <c r="K222" s="217" t="s">
        <v>184</v>
      </c>
      <c r="L222" s="46"/>
      <c r="M222" s="222" t="s">
        <v>39</v>
      </c>
      <c r="N222" s="223" t="s">
        <v>53</v>
      </c>
      <c r="O222" s="87"/>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185</v>
      </c>
      <c r="AT222" s="226" t="s">
        <v>180</v>
      </c>
      <c r="AU222" s="226" t="s">
        <v>89</v>
      </c>
      <c r="AY222" s="18" t="s">
        <v>177</v>
      </c>
      <c r="BE222" s="227">
        <f>IF(N222="základní",J222,0)</f>
        <v>0</v>
      </c>
      <c r="BF222" s="227">
        <f>IF(N222="snížená",J222,0)</f>
        <v>0</v>
      </c>
      <c r="BG222" s="227">
        <f>IF(N222="zákl. přenesená",J222,0)</f>
        <v>0</v>
      </c>
      <c r="BH222" s="227">
        <f>IF(N222="sníž. přenesená",J222,0)</f>
        <v>0</v>
      </c>
      <c r="BI222" s="227">
        <f>IF(N222="nulová",J222,0)</f>
        <v>0</v>
      </c>
      <c r="BJ222" s="18" t="s">
        <v>185</v>
      </c>
      <c r="BK222" s="227">
        <f>ROUND(I222*H222,2)</f>
        <v>0</v>
      </c>
      <c r="BL222" s="18" t="s">
        <v>185</v>
      </c>
      <c r="BM222" s="226" t="s">
        <v>577</v>
      </c>
    </row>
    <row r="223" spans="1:47" s="2" customFormat="1" ht="12">
      <c r="A223" s="40"/>
      <c r="B223" s="41"/>
      <c r="C223" s="42"/>
      <c r="D223" s="228" t="s">
        <v>187</v>
      </c>
      <c r="E223" s="42"/>
      <c r="F223" s="229" t="s">
        <v>578</v>
      </c>
      <c r="G223" s="42"/>
      <c r="H223" s="42"/>
      <c r="I223" s="230"/>
      <c r="J223" s="42"/>
      <c r="K223" s="42"/>
      <c r="L223" s="46"/>
      <c r="M223" s="231"/>
      <c r="N223" s="232"/>
      <c r="O223" s="87"/>
      <c r="P223" s="87"/>
      <c r="Q223" s="87"/>
      <c r="R223" s="87"/>
      <c r="S223" s="87"/>
      <c r="T223" s="88"/>
      <c r="U223" s="40"/>
      <c r="V223" s="40"/>
      <c r="W223" s="40"/>
      <c r="X223" s="40"/>
      <c r="Y223" s="40"/>
      <c r="Z223" s="40"/>
      <c r="AA223" s="40"/>
      <c r="AB223" s="40"/>
      <c r="AC223" s="40"/>
      <c r="AD223" s="40"/>
      <c r="AE223" s="40"/>
      <c r="AT223" s="18" t="s">
        <v>187</v>
      </c>
      <c r="AU223" s="18" t="s">
        <v>89</v>
      </c>
    </row>
    <row r="224" spans="1:47" s="2" customFormat="1" ht="12">
      <c r="A224" s="40"/>
      <c r="B224" s="41"/>
      <c r="C224" s="42"/>
      <c r="D224" s="228" t="s">
        <v>189</v>
      </c>
      <c r="E224" s="42"/>
      <c r="F224" s="233" t="s">
        <v>573</v>
      </c>
      <c r="G224" s="42"/>
      <c r="H224" s="42"/>
      <c r="I224" s="230"/>
      <c r="J224" s="42"/>
      <c r="K224" s="42"/>
      <c r="L224" s="46"/>
      <c r="M224" s="231"/>
      <c r="N224" s="232"/>
      <c r="O224" s="87"/>
      <c r="P224" s="87"/>
      <c r="Q224" s="87"/>
      <c r="R224" s="87"/>
      <c r="S224" s="87"/>
      <c r="T224" s="88"/>
      <c r="U224" s="40"/>
      <c r="V224" s="40"/>
      <c r="W224" s="40"/>
      <c r="X224" s="40"/>
      <c r="Y224" s="40"/>
      <c r="Z224" s="40"/>
      <c r="AA224" s="40"/>
      <c r="AB224" s="40"/>
      <c r="AC224" s="40"/>
      <c r="AD224" s="40"/>
      <c r="AE224" s="40"/>
      <c r="AT224" s="18" t="s">
        <v>189</v>
      </c>
      <c r="AU224" s="18" t="s">
        <v>89</v>
      </c>
    </row>
    <row r="225" spans="1:47" s="2" customFormat="1" ht="12">
      <c r="A225" s="40"/>
      <c r="B225" s="41"/>
      <c r="C225" s="42"/>
      <c r="D225" s="228" t="s">
        <v>280</v>
      </c>
      <c r="E225" s="42"/>
      <c r="F225" s="233" t="s">
        <v>579</v>
      </c>
      <c r="G225" s="42"/>
      <c r="H225" s="42"/>
      <c r="I225" s="230"/>
      <c r="J225" s="42"/>
      <c r="K225" s="42"/>
      <c r="L225" s="46"/>
      <c r="M225" s="231"/>
      <c r="N225" s="232"/>
      <c r="O225" s="87"/>
      <c r="P225" s="87"/>
      <c r="Q225" s="87"/>
      <c r="R225" s="87"/>
      <c r="S225" s="87"/>
      <c r="T225" s="88"/>
      <c r="U225" s="40"/>
      <c r="V225" s="40"/>
      <c r="W225" s="40"/>
      <c r="X225" s="40"/>
      <c r="Y225" s="40"/>
      <c r="Z225" s="40"/>
      <c r="AA225" s="40"/>
      <c r="AB225" s="40"/>
      <c r="AC225" s="40"/>
      <c r="AD225" s="40"/>
      <c r="AE225" s="40"/>
      <c r="AT225" s="18" t="s">
        <v>280</v>
      </c>
      <c r="AU225" s="18" t="s">
        <v>89</v>
      </c>
    </row>
    <row r="226" spans="1:65" s="2" customFormat="1" ht="24.15" customHeight="1">
      <c r="A226" s="40"/>
      <c r="B226" s="41"/>
      <c r="C226" s="215" t="s">
        <v>385</v>
      </c>
      <c r="D226" s="215" t="s">
        <v>180</v>
      </c>
      <c r="E226" s="216" t="s">
        <v>580</v>
      </c>
      <c r="F226" s="217" t="s">
        <v>581</v>
      </c>
      <c r="G226" s="218" t="s">
        <v>270</v>
      </c>
      <c r="H226" s="219">
        <v>4</v>
      </c>
      <c r="I226" s="220"/>
      <c r="J226" s="221">
        <f>ROUND(I226*H226,2)</f>
        <v>0</v>
      </c>
      <c r="K226" s="217" t="s">
        <v>184</v>
      </c>
      <c r="L226" s="46"/>
      <c r="M226" s="222" t="s">
        <v>39</v>
      </c>
      <c r="N226" s="223" t="s">
        <v>53</v>
      </c>
      <c r="O226" s="87"/>
      <c r="P226" s="224">
        <f>O226*H226</f>
        <v>0</v>
      </c>
      <c r="Q226" s="224">
        <v>0</v>
      </c>
      <c r="R226" s="224">
        <f>Q226*H226</f>
        <v>0</v>
      </c>
      <c r="S226" s="224">
        <v>0</v>
      </c>
      <c r="T226" s="225">
        <f>S226*H226</f>
        <v>0</v>
      </c>
      <c r="U226" s="40"/>
      <c r="V226" s="40"/>
      <c r="W226" s="40"/>
      <c r="X226" s="40"/>
      <c r="Y226" s="40"/>
      <c r="Z226" s="40"/>
      <c r="AA226" s="40"/>
      <c r="AB226" s="40"/>
      <c r="AC226" s="40"/>
      <c r="AD226" s="40"/>
      <c r="AE226" s="40"/>
      <c r="AR226" s="226" t="s">
        <v>185</v>
      </c>
      <c r="AT226" s="226" t="s">
        <v>180</v>
      </c>
      <c r="AU226" s="226" t="s">
        <v>89</v>
      </c>
      <c r="AY226" s="18" t="s">
        <v>177</v>
      </c>
      <c r="BE226" s="227">
        <f>IF(N226="základní",J226,0)</f>
        <v>0</v>
      </c>
      <c r="BF226" s="227">
        <f>IF(N226="snížená",J226,0)</f>
        <v>0</v>
      </c>
      <c r="BG226" s="227">
        <f>IF(N226="zákl. přenesená",J226,0)</f>
        <v>0</v>
      </c>
      <c r="BH226" s="227">
        <f>IF(N226="sníž. přenesená",J226,0)</f>
        <v>0</v>
      </c>
      <c r="BI226" s="227">
        <f>IF(N226="nulová",J226,0)</f>
        <v>0</v>
      </c>
      <c r="BJ226" s="18" t="s">
        <v>185</v>
      </c>
      <c r="BK226" s="227">
        <f>ROUND(I226*H226,2)</f>
        <v>0</v>
      </c>
      <c r="BL226" s="18" t="s">
        <v>185</v>
      </c>
      <c r="BM226" s="226" t="s">
        <v>582</v>
      </c>
    </row>
    <row r="227" spans="1:47" s="2" customFormat="1" ht="12">
      <c r="A227" s="40"/>
      <c r="B227" s="41"/>
      <c r="C227" s="42"/>
      <c r="D227" s="228" t="s">
        <v>187</v>
      </c>
      <c r="E227" s="42"/>
      <c r="F227" s="229" t="s">
        <v>583</v>
      </c>
      <c r="G227" s="42"/>
      <c r="H227" s="42"/>
      <c r="I227" s="230"/>
      <c r="J227" s="42"/>
      <c r="K227" s="42"/>
      <c r="L227" s="46"/>
      <c r="M227" s="231"/>
      <c r="N227" s="232"/>
      <c r="O227" s="87"/>
      <c r="P227" s="87"/>
      <c r="Q227" s="87"/>
      <c r="R227" s="87"/>
      <c r="S227" s="87"/>
      <c r="T227" s="88"/>
      <c r="U227" s="40"/>
      <c r="V227" s="40"/>
      <c r="W227" s="40"/>
      <c r="X227" s="40"/>
      <c r="Y227" s="40"/>
      <c r="Z227" s="40"/>
      <c r="AA227" s="40"/>
      <c r="AB227" s="40"/>
      <c r="AC227" s="40"/>
      <c r="AD227" s="40"/>
      <c r="AE227" s="40"/>
      <c r="AT227" s="18" t="s">
        <v>187</v>
      </c>
      <c r="AU227" s="18" t="s">
        <v>89</v>
      </c>
    </row>
    <row r="228" spans="1:47" s="2" customFormat="1" ht="12">
      <c r="A228" s="40"/>
      <c r="B228" s="41"/>
      <c r="C228" s="42"/>
      <c r="D228" s="228" t="s">
        <v>189</v>
      </c>
      <c r="E228" s="42"/>
      <c r="F228" s="233" t="s">
        <v>584</v>
      </c>
      <c r="G228" s="42"/>
      <c r="H228" s="42"/>
      <c r="I228" s="230"/>
      <c r="J228" s="42"/>
      <c r="K228" s="42"/>
      <c r="L228" s="46"/>
      <c r="M228" s="231"/>
      <c r="N228" s="232"/>
      <c r="O228" s="87"/>
      <c r="P228" s="87"/>
      <c r="Q228" s="87"/>
      <c r="R228" s="87"/>
      <c r="S228" s="87"/>
      <c r="T228" s="88"/>
      <c r="U228" s="40"/>
      <c r="V228" s="40"/>
      <c r="W228" s="40"/>
      <c r="X228" s="40"/>
      <c r="Y228" s="40"/>
      <c r="Z228" s="40"/>
      <c r="AA228" s="40"/>
      <c r="AB228" s="40"/>
      <c r="AC228" s="40"/>
      <c r="AD228" s="40"/>
      <c r="AE228" s="40"/>
      <c r="AT228" s="18" t="s">
        <v>189</v>
      </c>
      <c r="AU228" s="18" t="s">
        <v>89</v>
      </c>
    </row>
    <row r="229" spans="1:47" s="2" customFormat="1" ht="12">
      <c r="A229" s="40"/>
      <c r="B229" s="41"/>
      <c r="C229" s="42"/>
      <c r="D229" s="228" t="s">
        <v>280</v>
      </c>
      <c r="E229" s="42"/>
      <c r="F229" s="233" t="s">
        <v>579</v>
      </c>
      <c r="G229" s="42"/>
      <c r="H229" s="42"/>
      <c r="I229" s="230"/>
      <c r="J229" s="42"/>
      <c r="K229" s="42"/>
      <c r="L229" s="46"/>
      <c r="M229" s="231"/>
      <c r="N229" s="232"/>
      <c r="O229" s="87"/>
      <c r="P229" s="87"/>
      <c r="Q229" s="87"/>
      <c r="R229" s="87"/>
      <c r="S229" s="87"/>
      <c r="T229" s="88"/>
      <c r="U229" s="40"/>
      <c r="V229" s="40"/>
      <c r="W229" s="40"/>
      <c r="X229" s="40"/>
      <c r="Y229" s="40"/>
      <c r="Z229" s="40"/>
      <c r="AA229" s="40"/>
      <c r="AB229" s="40"/>
      <c r="AC229" s="40"/>
      <c r="AD229" s="40"/>
      <c r="AE229" s="40"/>
      <c r="AT229" s="18" t="s">
        <v>280</v>
      </c>
      <c r="AU229" s="18" t="s">
        <v>89</v>
      </c>
    </row>
    <row r="230" spans="1:65" s="2" customFormat="1" ht="24.15" customHeight="1">
      <c r="A230" s="40"/>
      <c r="B230" s="41"/>
      <c r="C230" s="215" t="s">
        <v>585</v>
      </c>
      <c r="D230" s="215" t="s">
        <v>180</v>
      </c>
      <c r="E230" s="216" t="s">
        <v>586</v>
      </c>
      <c r="F230" s="217" t="s">
        <v>587</v>
      </c>
      <c r="G230" s="218" t="s">
        <v>270</v>
      </c>
      <c r="H230" s="219">
        <v>20</v>
      </c>
      <c r="I230" s="220"/>
      <c r="J230" s="221">
        <f>ROUND(I230*H230,2)</f>
        <v>0</v>
      </c>
      <c r="K230" s="217" t="s">
        <v>184</v>
      </c>
      <c r="L230" s="46"/>
      <c r="M230" s="222" t="s">
        <v>39</v>
      </c>
      <c r="N230" s="223" t="s">
        <v>53</v>
      </c>
      <c r="O230" s="87"/>
      <c r="P230" s="224">
        <f>O230*H230</f>
        <v>0</v>
      </c>
      <c r="Q230" s="224">
        <v>0</v>
      </c>
      <c r="R230" s="224">
        <f>Q230*H230</f>
        <v>0</v>
      </c>
      <c r="S230" s="224">
        <v>0</v>
      </c>
      <c r="T230" s="225">
        <f>S230*H230</f>
        <v>0</v>
      </c>
      <c r="U230" s="40"/>
      <c r="V230" s="40"/>
      <c r="W230" s="40"/>
      <c r="X230" s="40"/>
      <c r="Y230" s="40"/>
      <c r="Z230" s="40"/>
      <c r="AA230" s="40"/>
      <c r="AB230" s="40"/>
      <c r="AC230" s="40"/>
      <c r="AD230" s="40"/>
      <c r="AE230" s="40"/>
      <c r="AR230" s="226" t="s">
        <v>185</v>
      </c>
      <c r="AT230" s="226" t="s">
        <v>180</v>
      </c>
      <c r="AU230" s="226" t="s">
        <v>89</v>
      </c>
      <c r="AY230" s="18" t="s">
        <v>177</v>
      </c>
      <c r="BE230" s="227">
        <f>IF(N230="základní",J230,0)</f>
        <v>0</v>
      </c>
      <c r="BF230" s="227">
        <f>IF(N230="snížená",J230,0)</f>
        <v>0</v>
      </c>
      <c r="BG230" s="227">
        <f>IF(N230="zákl. přenesená",J230,0)</f>
        <v>0</v>
      </c>
      <c r="BH230" s="227">
        <f>IF(N230="sníž. přenesená",J230,0)</f>
        <v>0</v>
      </c>
      <c r="BI230" s="227">
        <f>IF(N230="nulová",J230,0)</f>
        <v>0</v>
      </c>
      <c r="BJ230" s="18" t="s">
        <v>185</v>
      </c>
      <c r="BK230" s="227">
        <f>ROUND(I230*H230,2)</f>
        <v>0</v>
      </c>
      <c r="BL230" s="18" t="s">
        <v>185</v>
      </c>
      <c r="BM230" s="226" t="s">
        <v>588</v>
      </c>
    </row>
    <row r="231" spans="1:47" s="2" customFormat="1" ht="12">
      <c r="A231" s="40"/>
      <c r="B231" s="41"/>
      <c r="C231" s="42"/>
      <c r="D231" s="228" t="s">
        <v>187</v>
      </c>
      <c r="E231" s="42"/>
      <c r="F231" s="229" t="s">
        <v>589</v>
      </c>
      <c r="G231" s="42"/>
      <c r="H231" s="42"/>
      <c r="I231" s="230"/>
      <c r="J231" s="42"/>
      <c r="K231" s="42"/>
      <c r="L231" s="46"/>
      <c r="M231" s="231"/>
      <c r="N231" s="232"/>
      <c r="O231" s="87"/>
      <c r="P231" s="87"/>
      <c r="Q231" s="87"/>
      <c r="R231" s="87"/>
      <c r="S231" s="87"/>
      <c r="T231" s="88"/>
      <c r="U231" s="40"/>
      <c r="V231" s="40"/>
      <c r="W231" s="40"/>
      <c r="X231" s="40"/>
      <c r="Y231" s="40"/>
      <c r="Z231" s="40"/>
      <c r="AA231" s="40"/>
      <c r="AB231" s="40"/>
      <c r="AC231" s="40"/>
      <c r="AD231" s="40"/>
      <c r="AE231" s="40"/>
      <c r="AT231" s="18" t="s">
        <v>187</v>
      </c>
      <c r="AU231" s="18" t="s">
        <v>89</v>
      </c>
    </row>
    <row r="232" spans="1:47" s="2" customFormat="1" ht="12">
      <c r="A232" s="40"/>
      <c r="B232" s="41"/>
      <c r="C232" s="42"/>
      <c r="D232" s="228" t="s">
        <v>189</v>
      </c>
      <c r="E232" s="42"/>
      <c r="F232" s="233" t="s">
        <v>584</v>
      </c>
      <c r="G232" s="42"/>
      <c r="H232" s="42"/>
      <c r="I232" s="230"/>
      <c r="J232" s="42"/>
      <c r="K232" s="42"/>
      <c r="L232" s="46"/>
      <c r="M232" s="231"/>
      <c r="N232" s="232"/>
      <c r="O232" s="87"/>
      <c r="P232" s="87"/>
      <c r="Q232" s="87"/>
      <c r="R232" s="87"/>
      <c r="S232" s="87"/>
      <c r="T232" s="88"/>
      <c r="U232" s="40"/>
      <c r="V232" s="40"/>
      <c r="W232" s="40"/>
      <c r="X232" s="40"/>
      <c r="Y232" s="40"/>
      <c r="Z232" s="40"/>
      <c r="AA232" s="40"/>
      <c r="AB232" s="40"/>
      <c r="AC232" s="40"/>
      <c r="AD232" s="40"/>
      <c r="AE232" s="40"/>
      <c r="AT232" s="18" t="s">
        <v>189</v>
      </c>
      <c r="AU232" s="18" t="s">
        <v>89</v>
      </c>
    </row>
    <row r="233" spans="1:47" s="2" customFormat="1" ht="12">
      <c r="A233" s="40"/>
      <c r="B233" s="41"/>
      <c r="C233" s="42"/>
      <c r="D233" s="228" t="s">
        <v>280</v>
      </c>
      <c r="E233" s="42"/>
      <c r="F233" s="233" t="s">
        <v>574</v>
      </c>
      <c r="G233" s="42"/>
      <c r="H233" s="42"/>
      <c r="I233" s="230"/>
      <c r="J233" s="42"/>
      <c r="K233" s="42"/>
      <c r="L233" s="46"/>
      <c r="M233" s="231"/>
      <c r="N233" s="232"/>
      <c r="O233" s="87"/>
      <c r="P233" s="87"/>
      <c r="Q233" s="87"/>
      <c r="R233" s="87"/>
      <c r="S233" s="87"/>
      <c r="T233" s="88"/>
      <c r="U233" s="40"/>
      <c r="V233" s="40"/>
      <c r="W233" s="40"/>
      <c r="X233" s="40"/>
      <c r="Y233" s="40"/>
      <c r="Z233" s="40"/>
      <c r="AA233" s="40"/>
      <c r="AB233" s="40"/>
      <c r="AC233" s="40"/>
      <c r="AD233" s="40"/>
      <c r="AE233" s="40"/>
      <c r="AT233" s="18" t="s">
        <v>280</v>
      </c>
      <c r="AU233" s="18" t="s">
        <v>89</v>
      </c>
    </row>
    <row r="234" spans="1:65" s="2" customFormat="1" ht="33" customHeight="1">
      <c r="A234" s="40"/>
      <c r="B234" s="41"/>
      <c r="C234" s="215" t="s">
        <v>519</v>
      </c>
      <c r="D234" s="215" t="s">
        <v>180</v>
      </c>
      <c r="E234" s="216" t="s">
        <v>590</v>
      </c>
      <c r="F234" s="217" t="s">
        <v>591</v>
      </c>
      <c r="G234" s="218" t="s">
        <v>183</v>
      </c>
      <c r="H234" s="219">
        <v>60</v>
      </c>
      <c r="I234" s="220"/>
      <c r="J234" s="221">
        <f>ROUND(I234*H234,2)</f>
        <v>0</v>
      </c>
      <c r="K234" s="217" t="s">
        <v>184</v>
      </c>
      <c r="L234" s="46"/>
      <c r="M234" s="222" t="s">
        <v>39</v>
      </c>
      <c r="N234" s="223" t="s">
        <v>53</v>
      </c>
      <c r="O234" s="87"/>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185</v>
      </c>
      <c r="AT234" s="226" t="s">
        <v>180</v>
      </c>
      <c r="AU234" s="226" t="s">
        <v>89</v>
      </c>
      <c r="AY234" s="18" t="s">
        <v>177</v>
      </c>
      <c r="BE234" s="227">
        <f>IF(N234="základní",J234,0)</f>
        <v>0</v>
      </c>
      <c r="BF234" s="227">
        <f>IF(N234="snížená",J234,0)</f>
        <v>0</v>
      </c>
      <c r="BG234" s="227">
        <f>IF(N234="zákl. přenesená",J234,0)</f>
        <v>0</v>
      </c>
      <c r="BH234" s="227">
        <f>IF(N234="sníž. přenesená",J234,0)</f>
        <v>0</v>
      </c>
      <c r="BI234" s="227">
        <f>IF(N234="nulová",J234,0)</f>
        <v>0</v>
      </c>
      <c r="BJ234" s="18" t="s">
        <v>185</v>
      </c>
      <c r="BK234" s="227">
        <f>ROUND(I234*H234,2)</f>
        <v>0</v>
      </c>
      <c r="BL234" s="18" t="s">
        <v>185</v>
      </c>
      <c r="BM234" s="226" t="s">
        <v>592</v>
      </c>
    </row>
    <row r="235" spans="1:47" s="2" customFormat="1" ht="12">
      <c r="A235" s="40"/>
      <c r="B235" s="41"/>
      <c r="C235" s="42"/>
      <c r="D235" s="228" t="s">
        <v>187</v>
      </c>
      <c r="E235" s="42"/>
      <c r="F235" s="229" t="s">
        <v>593</v>
      </c>
      <c r="G235" s="42"/>
      <c r="H235" s="42"/>
      <c r="I235" s="230"/>
      <c r="J235" s="42"/>
      <c r="K235" s="42"/>
      <c r="L235" s="46"/>
      <c r="M235" s="231"/>
      <c r="N235" s="232"/>
      <c r="O235" s="87"/>
      <c r="P235" s="87"/>
      <c r="Q235" s="87"/>
      <c r="R235" s="87"/>
      <c r="S235" s="87"/>
      <c r="T235" s="88"/>
      <c r="U235" s="40"/>
      <c r="V235" s="40"/>
      <c r="W235" s="40"/>
      <c r="X235" s="40"/>
      <c r="Y235" s="40"/>
      <c r="Z235" s="40"/>
      <c r="AA235" s="40"/>
      <c r="AB235" s="40"/>
      <c r="AC235" s="40"/>
      <c r="AD235" s="40"/>
      <c r="AE235" s="40"/>
      <c r="AT235" s="18" t="s">
        <v>187</v>
      </c>
      <c r="AU235" s="18" t="s">
        <v>89</v>
      </c>
    </row>
    <row r="236" spans="1:47" s="2" customFormat="1" ht="12">
      <c r="A236" s="40"/>
      <c r="B236" s="41"/>
      <c r="C236" s="42"/>
      <c r="D236" s="228" t="s">
        <v>189</v>
      </c>
      <c r="E236" s="42"/>
      <c r="F236" s="233" t="s">
        <v>594</v>
      </c>
      <c r="G236" s="42"/>
      <c r="H236" s="42"/>
      <c r="I236" s="230"/>
      <c r="J236" s="42"/>
      <c r="K236" s="42"/>
      <c r="L236" s="46"/>
      <c r="M236" s="231"/>
      <c r="N236" s="232"/>
      <c r="O236" s="87"/>
      <c r="P236" s="87"/>
      <c r="Q236" s="87"/>
      <c r="R236" s="87"/>
      <c r="S236" s="87"/>
      <c r="T236" s="88"/>
      <c r="U236" s="40"/>
      <c r="V236" s="40"/>
      <c r="W236" s="40"/>
      <c r="X236" s="40"/>
      <c r="Y236" s="40"/>
      <c r="Z236" s="40"/>
      <c r="AA236" s="40"/>
      <c r="AB236" s="40"/>
      <c r="AC236" s="40"/>
      <c r="AD236" s="40"/>
      <c r="AE236" s="40"/>
      <c r="AT236" s="18" t="s">
        <v>189</v>
      </c>
      <c r="AU236" s="18" t="s">
        <v>89</v>
      </c>
    </row>
    <row r="237" spans="1:47" s="2" customFormat="1" ht="12">
      <c r="A237" s="40"/>
      <c r="B237" s="41"/>
      <c r="C237" s="42"/>
      <c r="D237" s="228" t="s">
        <v>280</v>
      </c>
      <c r="E237" s="42"/>
      <c r="F237" s="233" t="s">
        <v>595</v>
      </c>
      <c r="G237" s="42"/>
      <c r="H237" s="42"/>
      <c r="I237" s="230"/>
      <c r="J237" s="42"/>
      <c r="K237" s="42"/>
      <c r="L237" s="46"/>
      <c r="M237" s="231"/>
      <c r="N237" s="232"/>
      <c r="O237" s="87"/>
      <c r="P237" s="87"/>
      <c r="Q237" s="87"/>
      <c r="R237" s="87"/>
      <c r="S237" s="87"/>
      <c r="T237" s="88"/>
      <c r="U237" s="40"/>
      <c r="V237" s="40"/>
      <c r="W237" s="40"/>
      <c r="X237" s="40"/>
      <c r="Y237" s="40"/>
      <c r="Z237" s="40"/>
      <c r="AA237" s="40"/>
      <c r="AB237" s="40"/>
      <c r="AC237" s="40"/>
      <c r="AD237" s="40"/>
      <c r="AE237" s="40"/>
      <c r="AT237" s="18" t="s">
        <v>280</v>
      </c>
      <c r="AU237" s="18" t="s">
        <v>89</v>
      </c>
    </row>
    <row r="238" spans="1:65" s="2" customFormat="1" ht="21.75" customHeight="1">
      <c r="A238" s="40"/>
      <c r="B238" s="41"/>
      <c r="C238" s="215" t="s">
        <v>596</v>
      </c>
      <c r="D238" s="215" t="s">
        <v>180</v>
      </c>
      <c r="E238" s="216" t="s">
        <v>597</v>
      </c>
      <c r="F238" s="217" t="s">
        <v>598</v>
      </c>
      <c r="G238" s="218" t="s">
        <v>203</v>
      </c>
      <c r="H238" s="219">
        <v>55.2</v>
      </c>
      <c r="I238" s="220"/>
      <c r="J238" s="221">
        <f>ROUND(I238*H238,2)</f>
        <v>0</v>
      </c>
      <c r="K238" s="217" t="s">
        <v>184</v>
      </c>
      <c r="L238" s="46"/>
      <c r="M238" s="222" t="s">
        <v>39</v>
      </c>
      <c r="N238" s="223" t="s">
        <v>53</v>
      </c>
      <c r="O238" s="87"/>
      <c r="P238" s="224">
        <f>O238*H238</f>
        <v>0</v>
      </c>
      <c r="Q238" s="224">
        <v>0</v>
      </c>
      <c r="R238" s="224">
        <f>Q238*H238</f>
        <v>0</v>
      </c>
      <c r="S238" s="224">
        <v>0</v>
      </c>
      <c r="T238" s="225">
        <f>S238*H238</f>
        <v>0</v>
      </c>
      <c r="U238" s="40"/>
      <c r="V238" s="40"/>
      <c r="W238" s="40"/>
      <c r="X238" s="40"/>
      <c r="Y238" s="40"/>
      <c r="Z238" s="40"/>
      <c r="AA238" s="40"/>
      <c r="AB238" s="40"/>
      <c r="AC238" s="40"/>
      <c r="AD238" s="40"/>
      <c r="AE238" s="40"/>
      <c r="AR238" s="226" t="s">
        <v>185</v>
      </c>
      <c r="AT238" s="226" t="s">
        <v>180</v>
      </c>
      <c r="AU238" s="226" t="s">
        <v>89</v>
      </c>
      <c r="AY238" s="18" t="s">
        <v>177</v>
      </c>
      <c r="BE238" s="227">
        <f>IF(N238="základní",J238,0)</f>
        <v>0</v>
      </c>
      <c r="BF238" s="227">
        <f>IF(N238="snížená",J238,0)</f>
        <v>0</v>
      </c>
      <c r="BG238" s="227">
        <f>IF(N238="zákl. přenesená",J238,0)</f>
        <v>0</v>
      </c>
      <c r="BH238" s="227">
        <f>IF(N238="sníž. přenesená",J238,0)</f>
        <v>0</v>
      </c>
      <c r="BI238" s="227">
        <f>IF(N238="nulová",J238,0)</f>
        <v>0</v>
      </c>
      <c r="BJ238" s="18" t="s">
        <v>185</v>
      </c>
      <c r="BK238" s="227">
        <f>ROUND(I238*H238,2)</f>
        <v>0</v>
      </c>
      <c r="BL238" s="18" t="s">
        <v>185</v>
      </c>
      <c r="BM238" s="226" t="s">
        <v>215</v>
      </c>
    </row>
    <row r="239" spans="1:47" s="2" customFormat="1" ht="12">
      <c r="A239" s="40"/>
      <c r="B239" s="41"/>
      <c r="C239" s="42"/>
      <c r="D239" s="228" t="s">
        <v>187</v>
      </c>
      <c r="E239" s="42"/>
      <c r="F239" s="229" t="s">
        <v>599</v>
      </c>
      <c r="G239" s="42"/>
      <c r="H239" s="42"/>
      <c r="I239" s="230"/>
      <c r="J239" s="42"/>
      <c r="K239" s="42"/>
      <c r="L239" s="46"/>
      <c r="M239" s="231"/>
      <c r="N239" s="232"/>
      <c r="O239" s="87"/>
      <c r="P239" s="87"/>
      <c r="Q239" s="87"/>
      <c r="R239" s="87"/>
      <c r="S239" s="87"/>
      <c r="T239" s="88"/>
      <c r="U239" s="40"/>
      <c r="V239" s="40"/>
      <c r="W239" s="40"/>
      <c r="X239" s="40"/>
      <c r="Y239" s="40"/>
      <c r="Z239" s="40"/>
      <c r="AA239" s="40"/>
      <c r="AB239" s="40"/>
      <c r="AC239" s="40"/>
      <c r="AD239" s="40"/>
      <c r="AE239" s="40"/>
      <c r="AT239" s="18" t="s">
        <v>187</v>
      </c>
      <c r="AU239" s="18" t="s">
        <v>89</v>
      </c>
    </row>
    <row r="240" spans="1:47" s="2" customFormat="1" ht="12">
      <c r="A240" s="40"/>
      <c r="B240" s="41"/>
      <c r="C240" s="42"/>
      <c r="D240" s="228" t="s">
        <v>189</v>
      </c>
      <c r="E240" s="42"/>
      <c r="F240" s="233" t="s">
        <v>600</v>
      </c>
      <c r="G240" s="42"/>
      <c r="H240" s="42"/>
      <c r="I240" s="230"/>
      <c r="J240" s="42"/>
      <c r="K240" s="42"/>
      <c r="L240" s="46"/>
      <c r="M240" s="231"/>
      <c r="N240" s="232"/>
      <c r="O240" s="87"/>
      <c r="P240" s="87"/>
      <c r="Q240" s="87"/>
      <c r="R240" s="87"/>
      <c r="S240" s="87"/>
      <c r="T240" s="88"/>
      <c r="U240" s="40"/>
      <c r="V240" s="40"/>
      <c r="W240" s="40"/>
      <c r="X240" s="40"/>
      <c r="Y240" s="40"/>
      <c r="Z240" s="40"/>
      <c r="AA240" s="40"/>
      <c r="AB240" s="40"/>
      <c r="AC240" s="40"/>
      <c r="AD240" s="40"/>
      <c r="AE240" s="40"/>
      <c r="AT240" s="18" t="s">
        <v>189</v>
      </c>
      <c r="AU240" s="18" t="s">
        <v>89</v>
      </c>
    </row>
    <row r="241" spans="1:47" s="2" customFormat="1" ht="12">
      <c r="A241" s="40"/>
      <c r="B241" s="41"/>
      <c r="C241" s="42"/>
      <c r="D241" s="228" t="s">
        <v>280</v>
      </c>
      <c r="E241" s="42"/>
      <c r="F241" s="233" t="s">
        <v>601</v>
      </c>
      <c r="G241" s="42"/>
      <c r="H241" s="42"/>
      <c r="I241" s="230"/>
      <c r="J241" s="42"/>
      <c r="K241" s="42"/>
      <c r="L241" s="46"/>
      <c r="M241" s="231"/>
      <c r="N241" s="232"/>
      <c r="O241" s="87"/>
      <c r="P241" s="87"/>
      <c r="Q241" s="87"/>
      <c r="R241" s="87"/>
      <c r="S241" s="87"/>
      <c r="T241" s="88"/>
      <c r="U241" s="40"/>
      <c r="V241" s="40"/>
      <c r="W241" s="40"/>
      <c r="X241" s="40"/>
      <c r="Y241" s="40"/>
      <c r="Z241" s="40"/>
      <c r="AA241" s="40"/>
      <c r="AB241" s="40"/>
      <c r="AC241" s="40"/>
      <c r="AD241" s="40"/>
      <c r="AE241" s="40"/>
      <c r="AT241" s="18" t="s">
        <v>280</v>
      </c>
      <c r="AU241" s="18" t="s">
        <v>89</v>
      </c>
    </row>
    <row r="242" spans="1:65" s="2" customFormat="1" ht="24.15" customHeight="1">
      <c r="A242" s="40"/>
      <c r="B242" s="41"/>
      <c r="C242" s="215" t="s">
        <v>524</v>
      </c>
      <c r="D242" s="215" t="s">
        <v>180</v>
      </c>
      <c r="E242" s="216" t="s">
        <v>602</v>
      </c>
      <c r="F242" s="217" t="s">
        <v>603</v>
      </c>
      <c r="G242" s="218" t="s">
        <v>183</v>
      </c>
      <c r="H242" s="219">
        <v>60</v>
      </c>
      <c r="I242" s="220"/>
      <c r="J242" s="221">
        <f>ROUND(I242*H242,2)</f>
        <v>0</v>
      </c>
      <c r="K242" s="217" t="s">
        <v>184</v>
      </c>
      <c r="L242" s="46"/>
      <c r="M242" s="222" t="s">
        <v>39</v>
      </c>
      <c r="N242" s="223" t="s">
        <v>53</v>
      </c>
      <c r="O242" s="87"/>
      <c r="P242" s="224">
        <f>O242*H242</f>
        <v>0</v>
      </c>
      <c r="Q242" s="224">
        <v>0</v>
      </c>
      <c r="R242" s="224">
        <f>Q242*H242</f>
        <v>0</v>
      </c>
      <c r="S242" s="224">
        <v>0</v>
      </c>
      <c r="T242" s="225">
        <f>S242*H242</f>
        <v>0</v>
      </c>
      <c r="U242" s="40"/>
      <c r="V242" s="40"/>
      <c r="W242" s="40"/>
      <c r="X242" s="40"/>
      <c r="Y242" s="40"/>
      <c r="Z242" s="40"/>
      <c r="AA242" s="40"/>
      <c r="AB242" s="40"/>
      <c r="AC242" s="40"/>
      <c r="AD242" s="40"/>
      <c r="AE242" s="40"/>
      <c r="AR242" s="226" t="s">
        <v>185</v>
      </c>
      <c r="AT242" s="226" t="s">
        <v>180</v>
      </c>
      <c r="AU242" s="226" t="s">
        <v>89</v>
      </c>
      <c r="AY242" s="18" t="s">
        <v>177</v>
      </c>
      <c r="BE242" s="227">
        <f>IF(N242="základní",J242,0)</f>
        <v>0</v>
      </c>
      <c r="BF242" s="227">
        <f>IF(N242="snížená",J242,0)</f>
        <v>0</v>
      </c>
      <c r="BG242" s="227">
        <f>IF(N242="zákl. přenesená",J242,0)</f>
        <v>0</v>
      </c>
      <c r="BH242" s="227">
        <f>IF(N242="sníž. přenesená",J242,0)</f>
        <v>0</v>
      </c>
      <c r="BI242" s="227">
        <f>IF(N242="nulová",J242,0)</f>
        <v>0</v>
      </c>
      <c r="BJ242" s="18" t="s">
        <v>185</v>
      </c>
      <c r="BK242" s="227">
        <f>ROUND(I242*H242,2)</f>
        <v>0</v>
      </c>
      <c r="BL242" s="18" t="s">
        <v>185</v>
      </c>
      <c r="BM242" s="226" t="s">
        <v>604</v>
      </c>
    </row>
    <row r="243" spans="1:47" s="2" customFormat="1" ht="12">
      <c r="A243" s="40"/>
      <c r="B243" s="41"/>
      <c r="C243" s="42"/>
      <c r="D243" s="228" t="s">
        <v>187</v>
      </c>
      <c r="E243" s="42"/>
      <c r="F243" s="229" t="s">
        <v>605</v>
      </c>
      <c r="G243" s="42"/>
      <c r="H243" s="42"/>
      <c r="I243" s="230"/>
      <c r="J243" s="42"/>
      <c r="K243" s="42"/>
      <c r="L243" s="46"/>
      <c r="M243" s="231"/>
      <c r="N243" s="232"/>
      <c r="O243" s="87"/>
      <c r="P243" s="87"/>
      <c r="Q243" s="87"/>
      <c r="R243" s="87"/>
      <c r="S243" s="87"/>
      <c r="T243" s="88"/>
      <c r="U243" s="40"/>
      <c r="V243" s="40"/>
      <c r="W243" s="40"/>
      <c r="X243" s="40"/>
      <c r="Y243" s="40"/>
      <c r="Z243" s="40"/>
      <c r="AA243" s="40"/>
      <c r="AB243" s="40"/>
      <c r="AC243" s="40"/>
      <c r="AD243" s="40"/>
      <c r="AE243" s="40"/>
      <c r="AT243" s="18" t="s">
        <v>187</v>
      </c>
      <c r="AU243" s="18" t="s">
        <v>89</v>
      </c>
    </row>
    <row r="244" spans="1:47" s="2" customFormat="1" ht="12">
      <c r="A244" s="40"/>
      <c r="B244" s="41"/>
      <c r="C244" s="42"/>
      <c r="D244" s="228" t="s">
        <v>189</v>
      </c>
      <c r="E244" s="42"/>
      <c r="F244" s="233" t="s">
        <v>606</v>
      </c>
      <c r="G244" s="42"/>
      <c r="H244" s="42"/>
      <c r="I244" s="230"/>
      <c r="J244" s="42"/>
      <c r="K244" s="42"/>
      <c r="L244" s="46"/>
      <c r="M244" s="231"/>
      <c r="N244" s="232"/>
      <c r="O244" s="87"/>
      <c r="P244" s="87"/>
      <c r="Q244" s="87"/>
      <c r="R244" s="87"/>
      <c r="S244" s="87"/>
      <c r="T244" s="88"/>
      <c r="U244" s="40"/>
      <c r="V244" s="40"/>
      <c r="W244" s="40"/>
      <c r="X244" s="40"/>
      <c r="Y244" s="40"/>
      <c r="Z244" s="40"/>
      <c r="AA244" s="40"/>
      <c r="AB244" s="40"/>
      <c r="AC244" s="40"/>
      <c r="AD244" s="40"/>
      <c r="AE244" s="40"/>
      <c r="AT244" s="18" t="s">
        <v>189</v>
      </c>
      <c r="AU244" s="18" t="s">
        <v>89</v>
      </c>
    </row>
    <row r="245" spans="1:47" s="2" customFormat="1" ht="12">
      <c r="A245" s="40"/>
      <c r="B245" s="41"/>
      <c r="C245" s="42"/>
      <c r="D245" s="228" t="s">
        <v>280</v>
      </c>
      <c r="E245" s="42"/>
      <c r="F245" s="233" t="s">
        <v>601</v>
      </c>
      <c r="G245" s="42"/>
      <c r="H245" s="42"/>
      <c r="I245" s="230"/>
      <c r="J245" s="42"/>
      <c r="K245" s="42"/>
      <c r="L245" s="46"/>
      <c r="M245" s="231"/>
      <c r="N245" s="232"/>
      <c r="O245" s="87"/>
      <c r="P245" s="87"/>
      <c r="Q245" s="87"/>
      <c r="R245" s="87"/>
      <c r="S245" s="87"/>
      <c r="T245" s="88"/>
      <c r="U245" s="40"/>
      <c r="V245" s="40"/>
      <c r="W245" s="40"/>
      <c r="X245" s="40"/>
      <c r="Y245" s="40"/>
      <c r="Z245" s="40"/>
      <c r="AA245" s="40"/>
      <c r="AB245" s="40"/>
      <c r="AC245" s="40"/>
      <c r="AD245" s="40"/>
      <c r="AE245" s="40"/>
      <c r="AT245" s="18" t="s">
        <v>280</v>
      </c>
      <c r="AU245" s="18" t="s">
        <v>89</v>
      </c>
    </row>
    <row r="246" spans="1:65" s="2" customFormat="1" ht="24.15" customHeight="1">
      <c r="A246" s="40"/>
      <c r="B246" s="41"/>
      <c r="C246" s="215" t="s">
        <v>607</v>
      </c>
      <c r="D246" s="215" t="s">
        <v>180</v>
      </c>
      <c r="E246" s="216" t="s">
        <v>608</v>
      </c>
      <c r="F246" s="217" t="s">
        <v>609</v>
      </c>
      <c r="G246" s="218" t="s">
        <v>211</v>
      </c>
      <c r="H246" s="219">
        <v>1700</v>
      </c>
      <c r="I246" s="220"/>
      <c r="J246" s="221">
        <f>ROUND(I246*H246,2)</f>
        <v>0</v>
      </c>
      <c r="K246" s="217" t="s">
        <v>184</v>
      </c>
      <c r="L246" s="46"/>
      <c r="M246" s="222" t="s">
        <v>39</v>
      </c>
      <c r="N246" s="223" t="s">
        <v>53</v>
      </c>
      <c r="O246" s="87"/>
      <c r="P246" s="224">
        <f>O246*H246</f>
        <v>0</v>
      </c>
      <c r="Q246" s="224">
        <v>0</v>
      </c>
      <c r="R246" s="224">
        <f>Q246*H246</f>
        <v>0</v>
      </c>
      <c r="S246" s="224">
        <v>0</v>
      </c>
      <c r="T246" s="225">
        <f>S246*H246</f>
        <v>0</v>
      </c>
      <c r="U246" s="40"/>
      <c r="V246" s="40"/>
      <c r="W246" s="40"/>
      <c r="X246" s="40"/>
      <c r="Y246" s="40"/>
      <c r="Z246" s="40"/>
      <c r="AA246" s="40"/>
      <c r="AB246" s="40"/>
      <c r="AC246" s="40"/>
      <c r="AD246" s="40"/>
      <c r="AE246" s="40"/>
      <c r="AR246" s="226" t="s">
        <v>185</v>
      </c>
      <c r="AT246" s="226" t="s">
        <v>180</v>
      </c>
      <c r="AU246" s="226" t="s">
        <v>89</v>
      </c>
      <c r="AY246" s="18" t="s">
        <v>177</v>
      </c>
      <c r="BE246" s="227">
        <f>IF(N246="základní",J246,0)</f>
        <v>0</v>
      </c>
      <c r="BF246" s="227">
        <f>IF(N246="snížená",J246,0)</f>
        <v>0</v>
      </c>
      <c r="BG246" s="227">
        <f>IF(N246="zákl. přenesená",J246,0)</f>
        <v>0</v>
      </c>
      <c r="BH246" s="227">
        <f>IF(N246="sníž. přenesená",J246,0)</f>
        <v>0</v>
      </c>
      <c r="BI246" s="227">
        <f>IF(N246="nulová",J246,0)</f>
        <v>0</v>
      </c>
      <c r="BJ246" s="18" t="s">
        <v>185</v>
      </c>
      <c r="BK246" s="227">
        <f>ROUND(I246*H246,2)</f>
        <v>0</v>
      </c>
      <c r="BL246" s="18" t="s">
        <v>185</v>
      </c>
      <c r="BM246" s="226" t="s">
        <v>610</v>
      </c>
    </row>
    <row r="247" spans="1:47" s="2" customFormat="1" ht="12">
      <c r="A247" s="40"/>
      <c r="B247" s="41"/>
      <c r="C247" s="42"/>
      <c r="D247" s="228" t="s">
        <v>187</v>
      </c>
      <c r="E247" s="42"/>
      <c r="F247" s="229" t="s">
        <v>611</v>
      </c>
      <c r="G247" s="42"/>
      <c r="H247" s="42"/>
      <c r="I247" s="230"/>
      <c r="J247" s="42"/>
      <c r="K247" s="42"/>
      <c r="L247" s="46"/>
      <c r="M247" s="231"/>
      <c r="N247" s="232"/>
      <c r="O247" s="87"/>
      <c r="P247" s="87"/>
      <c r="Q247" s="87"/>
      <c r="R247" s="87"/>
      <c r="S247" s="87"/>
      <c r="T247" s="88"/>
      <c r="U247" s="40"/>
      <c r="V247" s="40"/>
      <c r="W247" s="40"/>
      <c r="X247" s="40"/>
      <c r="Y247" s="40"/>
      <c r="Z247" s="40"/>
      <c r="AA247" s="40"/>
      <c r="AB247" s="40"/>
      <c r="AC247" s="40"/>
      <c r="AD247" s="40"/>
      <c r="AE247" s="40"/>
      <c r="AT247" s="18" t="s">
        <v>187</v>
      </c>
      <c r="AU247" s="18" t="s">
        <v>89</v>
      </c>
    </row>
    <row r="248" spans="1:47" s="2" customFormat="1" ht="12">
      <c r="A248" s="40"/>
      <c r="B248" s="41"/>
      <c r="C248" s="42"/>
      <c r="D248" s="228" t="s">
        <v>189</v>
      </c>
      <c r="E248" s="42"/>
      <c r="F248" s="233" t="s">
        <v>612</v>
      </c>
      <c r="G248" s="42"/>
      <c r="H248" s="42"/>
      <c r="I248" s="230"/>
      <c r="J248" s="42"/>
      <c r="K248" s="42"/>
      <c r="L248" s="46"/>
      <c r="M248" s="231"/>
      <c r="N248" s="232"/>
      <c r="O248" s="87"/>
      <c r="P248" s="87"/>
      <c r="Q248" s="87"/>
      <c r="R248" s="87"/>
      <c r="S248" s="87"/>
      <c r="T248" s="88"/>
      <c r="U248" s="40"/>
      <c r="V248" s="40"/>
      <c r="W248" s="40"/>
      <c r="X248" s="40"/>
      <c r="Y248" s="40"/>
      <c r="Z248" s="40"/>
      <c r="AA248" s="40"/>
      <c r="AB248" s="40"/>
      <c r="AC248" s="40"/>
      <c r="AD248" s="40"/>
      <c r="AE248" s="40"/>
      <c r="AT248" s="18" t="s">
        <v>189</v>
      </c>
      <c r="AU248" s="18" t="s">
        <v>89</v>
      </c>
    </row>
    <row r="249" spans="1:47" s="2" customFormat="1" ht="12">
      <c r="A249" s="40"/>
      <c r="B249" s="41"/>
      <c r="C249" s="42"/>
      <c r="D249" s="228" t="s">
        <v>280</v>
      </c>
      <c r="E249" s="42"/>
      <c r="F249" s="233" t="s">
        <v>613</v>
      </c>
      <c r="G249" s="42"/>
      <c r="H249" s="42"/>
      <c r="I249" s="230"/>
      <c r="J249" s="42"/>
      <c r="K249" s="42"/>
      <c r="L249" s="46"/>
      <c r="M249" s="231"/>
      <c r="N249" s="232"/>
      <c r="O249" s="87"/>
      <c r="P249" s="87"/>
      <c r="Q249" s="87"/>
      <c r="R249" s="87"/>
      <c r="S249" s="87"/>
      <c r="T249" s="88"/>
      <c r="U249" s="40"/>
      <c r="V249" s="40"/>
      <c r="W249" s="40"/>
      <c r="X249" s="40"/>
      <c r="Y249" s="40"/>
      <c r="Z249" s="40"/>
      <c r="AA249" s="40"/>
      <c r="AB249" s="40"/>
      <c r="AC249" s="40"/>
      <c r="AD249" s="40"/>
      <c r="AE249" s="40"/>
      <c r="AT249" s="18" t="s">
        <v>280</v>
      </c>
      <c r="AU249" s="18" t="s">
        <v>89</v>
      </c>
    </row>
    <row r="250" spans="1:65" s="2" customFormat="1" ht="24.15" customHeight="1">
      <c r="A250" s="40"/>
      <c r="B250" s="41"/>
      <c r="C250" s="215" t="s">
        <v>530</v>
      </c>
      <c r="D250" s="215" t="s">
        <v>180</v>
      </c>
      <c r="E250" s="216" t="s">
        <v>614</v>
      </c>
      <c r="F250" s="217" t="s">
        <v>615</v>
      </c>
      <c r="G250" s="218" t="s">
        <v>203</v>
      </c>
      <c r="H250" s="219">
        <v>9</v>
      </c>
      <c r="I250" s="220"/>
      <c r="J250" s="221">
        <f>ROUND(I250*H250,2)</f>
        <v>0</v>
      </c>
      <c r="K250" s="217" t="s">
        <v>184</v>
      </c>
      <c r="L250" s="46"/>
      <c r="M250" s="222" t="s">
        <v>39</v>
      </c>
      <c r="N250" s="223" t="s">
        <v>53</v>
      </c>
      <c r="O250" s="87"/>
      <c r="P250" s="224">
        <f>O250*H250</f>
        <v>0</v>
      </c>
      <c r="Q250" s="224">
        <v>0</v>
      </c>
      <c r="R250" s="224">
        <f>Q250*H250</f>
        <v>0</v>
      </c>
      <c r="S250" s="224">
        <v>0</v>
      </c>
      <c r="T250" s="225">
        <f>S250*H250</f>
        <v>0</v>
      </c>
      <c r="U250" s="40"/>
      <c r="V250" s="40"/>
      <c r="W250" s="40"/>
      <c r="X250" s="40"/>
      <c r="Y250" s="40"/>
      <c r="Z250" s="40"/>
      <c r="AA250" s="40"/>
      <c r="AB250" s="40"/>
      <c r="AC250" s="40"/>
      <c r="AD250" s="40"/>
      <c r="AE250" s="40"/>
      <c r="AR250" s="226" t="s">
        <v>185</v>
      </c>
      <c r="AT250" s="226" t="s">
        <v>180</v>
      </c>
      <c r="AU250" s="226" t="s">
        <v>89</v>
      </c>
      <c r="AY250" s="18" t="s">
        <v>177</v>
      </c>
      <c r="BE250" s="227">
        <f>IF(N250="základní",J250,0)</f>
        <v>0</v>
      </c>
      <c r="BF250" s="227">
        <f>IF(N250="snížená",J250,0)</f>
        <v>0</v>
      </c>
      <c r="BG250" s="227">
        <f>IF(N250="zákl. přenesená",J250,0)</f>
        <v>0</v>
      </c>
      <c r="BH250" s="227">
        <f>IF(N250="sníž. přenesená",J250,0)</f>
        <v>0</v>
      </c>
      <c r="BI250" s="227">
        <f>IF(N250="nulová",J250,0)</f>
        <v>0</v>
      </c>
      <c r="BJ250" s="18" t="s">
        <v>185</v>
      </c>
      <c r="BK250" s="227">
        <f>ROUND(I250*H250,2)</f>
        <v>0</v>
      </c>
      <c r="BL250" s="18" t="s">
        <v>185</v>
      </c>
      <c r="BM250" s="226" t="s">
        <v>616</v>
      </c>
    </row>
    <row r="251" spans="1:47" s="2" customFormat="1" ht="12">
      <c r="A251" s="40"/>
      <c r="B251" s="41"/>
      <c r="C251" s="42"/>
      <c r="D251" s="228" t="s">
        <v>187</v>
      </c>
      <c r="E251" s="42"/>
      <c r="F251" s="229" t="s">
        <v>617</v>
      </c>
      <c r="G251" s="42"/>
      <c r="H251" s="42"/>
      <c r="I251" s="230"/>
      <c r="J251" s="42"/>
      <c r="K251" s="42"/>
      <c r="L251" s="46"/>
      <c r="M251" s="231"/>
      <c r="N251" s="232"/>
      <c r="O251" s="87"/>
      <c r="P251" s="87"/>
      <c r="Q251" s="87"/>
      <c r="R251" s="87"/>
      <c r="S251" s="87"/>
      <c r="T251" s="88"/>
      <c r="U251" s="40"/>
      <c r="V251" s="40"/>
      <c r="W251" s="40"/>
      <c r="X251" s="40"/>
      <c r="Y251" s="40"/>
      <c r="Z251" s="40"/>
      <c r="AA251" s="40"/>
      <c r="AB251" s="40"/>
      <c r="AC251" s="40"/>
      <c r="AD251" s="40"/>
      <c r="AE251" s="40"/>
      <c r="AT251" s="18" t="s">
        <v>187</v>
      </c>
      <c r="AU251" s="18" t="s">
        <v>89</v>
      </c>
    </row>
    <row r="252" spans="1:47" s="2" customFormat="1" ht="12">
      <c r="A252" s="40"/>
      <c r="B252" s="41"/>
      <c r="C252" s="42"/>
      <c r="D252" s="228" t="s">
        <v>189</v>
      </c>
      <c r="E252" s="42"/>
      <c r="F252" s="233" t="s">
        <v>618</v>
      </c>
      <c r="G252" s="42"/>
      <c r="H252" s="42"/>
      <c r="I252" s="230"/>
      <c r="J252" s="42"/>
      <c r="K252" s="42"/>
      <c r="L252" s="46"/>
      <c r="M252" s="231"/>
      <c r="N252" s="232"/>
      <c r="O252" s="87"/>
      <c r="P252" s="87"/>
      <c r="Q252" s="87"/>
      <c r="R252" s="87"/>
      <c r="S252" s="87"/>
      <c r="T252" s="88"/>
      <c r="U252" s="40"/>
      <c r="V252" s="40"/>
      <c r="W252" s="40"/>
      <c r="X252" s="40"/>
      <c r="Y252" s="40"/>
      <c r="Z252" s="40"/>
      <c r="AA252" s="40"/>
      <c r="AB252" s="40"/>
      <c r="AC252" s="40"/>
      <c r="AD252" s="40"/>
      <c r="AE252" s="40"/>
      <c r="AT252" s="18" t="s">
        <v>189</v>
      </c>
      <c r="AU252" s="18" t="s">
        <v>89</v>
      </c>
    </row>
    <row r="253" spans="1:47" s="2" customFormat="1" ht="12">
      <c r="A253" s="40"/>
      <c r="B253" s="41"/>
      <c r="C253" s="42"/>
      <c r="D253" s="228" t="s">
        <v>280</v>
      </c>
      <c r="E253" s="42"/>
      <c r="F253" s="233" t="s">
        <v>619</v>
      </c>
      <c r="G253" s="42"/>
      <c r="H253" s="42"/>
      <c r="I253" s="230"/>
      <c r="J253" s="42"/>
      <c r="K253" s="42"/>
      <c r="L253" s="46"/>
      <c r="M253" s="231"/>
      <c r="N253" s="232"/>
      <c r="O253" s="87"/>
      <c r="P253" s="87"/>
      <c r="Q253" s="87"/>
      <c r="R253" s="87"/>
      <c r="S253" s="87"/>
      <c r="T253" s="88"/>
      <c r="U253" s="40"/>
      <c r="V253" s="40"/>
      <c r="W253" s="40"/>
      <c r="X253" s="40"/>
      <c r="Y253" s="40"/>
      <c r="Z253" s="40"/>
      <c r="AA253" s="40"/>
      <c r="AB253" s="40"/>
      <c r="AC253" s="40"/>
      <c r="AD253" s="40"/>
      <c r="AE253" s="40"/>
      <c r="AT253" s="18" t="s">
        <v>280</v>
      </c>
      <c r="AU253" s="18" t="s">
        <v>89</v>
      </c>
    </row>
    <row r="254" spans="1:65" s="2" customFormat="1" ht="24.15" customHeight="1">
      <c r="A254" s="40"/>
      <c r="B254" s="41"/>
      <c r="C254" s="215" t="s">
        <v>620</v>
      </c>
      <c r="D254" s="215" t="s">
        <v>180</v>
      </c>
      <c r="E254" s="216" t="s">
        <v>621</v>
      </c>
      <c r="F254" s="217" t="s">
        <v>622</v>
      </c>
      <c r="G254" s="218" t="s">
        <v>270</v>
      </c>
      <c r="H254" s="219">
        <v>117</v>
      </c>
      <c r="I254" s="220"/>
      <c r="J254" s="221">
        <f>ROUND(I254*H254,2)</f>
        <v>0</v>
      </c>
      <c r="K254" s="217" t="s">
        <v>184</v>
      </c>
      <c r="L254" s="46"/>
      <c r="M254" s="222" t="s">
        <v>39</v>
      </c>
      <c r="N254" s="223" t="s">
        <v>53</v>
      </c>
      <c r="O254" s="87"/>
      <c r="P254" s="224">
        <f>O254*H254</f>
        <v>0</v>
      </c>
      <c r="Q254" s="224">
        <v>0</v>
      </c>
      <c r="R254" s="224">
        <f>Q254*H254</f>
        <v>0</v>
      </c>
      <c r="S254" s="224">
        <v>0</v>
      </c>
      <c r="T254" s="225">
        <f>S254*H254</f>
        <v>0</v>
      </c>
      <c r="U254" s="40"/>
      <c r="V254" s="40"/>
      <c r="W254" s="40"/>
      <c r="X254" s="40"/>
      <c r="Y254" s="40"/>
      <c r="Z254" s="40"/>
      <c r="AA254" s="40"/>
      <c r="AB254" s="40"/>
      <c r="AC254" s="40"/>
      <c r="AD254" s="40"/>
      <c r="AE254" s="40"/>
      <c r="AR254" s="226" t="s">
        <v>185</v>
      </c>
      <c r="AT254" s="226" t="s">
        <v>180</v>
      </c>
      <c r="AU254" s="226" t="s">
        <v>89</v>
      </c>
      <c r="AY254" s="18" t="s">
        <v>177</v>
      </c>
      <c r="BE254" s="227">
        <f>IF(N254="základní",J254,0)</f>
        <v>0</v>
      </c>
      <c r="BF254" s="227">
        <f>IF(N254="snížená",J254,0)</f>
        <v>0</v>
      </c>
      <c r="BG254" s="227">
        <f>IF(N254="zákl. přenesená",J254,0)</f>
        <v>0</v>
      </c>
      <c r="BH254" s="227">
        <f>IF(N254="sníž. přenesená",J254,0)</f>
        <v>0</v>
      </c>
      <c r="BI254" s="227">
        <f>IF(N254="nulová",J254,0)</f>
        <v>0</v>
      </c>
      <c r="BJ254" s="18" t="s">
        <v>185</v>
      </c>
      <c r="BK254" s="227">
        <f>ROUND(I254*H254,2)</f>
        <v>0</v>
      </c>
      <c r="BL254" s="18" t="s">
        <v>185</v>
      </c>
      <c r="BM254" s="226" t="s">
        <v>623</v>
      </c>
    </row>
    <row r="255" spans="1:47" s="2" customFormat="1" ht="12">
      <c r="A255" s="40"/>
      <c r="B255" s="41"/>
      <c r="C255" s="42"/>
      <c r="D255" s="228" t="s">
        <v>187</v>
      </c>
      <c r="E255" s="42"/>
      <c r="F255" s="229" t="s">
        <v>622</v>
      </c>
      <c r="G255" s="42"/>
      <c r="H255" s="42"/>
      <c r="I255" s="230"/>
      <c r="J255" s="42"/>
      <c r="K255" s="42"/>
      <c r="L255" s="46"/>
      <c r="M255" s="231"/>
      <c r="N255" s="232"/>
      <c r="O255" s="87"/>
      <c r="P255" s="87"/>
      <c r="Q255" s="87"/>
      <c r="R255" s="87"/>
      <c r="S255" s="87"/>
      <c r="T255" s="88"/>
      <c r="U255" s="40"/>
      <c r="V255" s="40"/>
      <c r="W255" s="40"/>
      <c r="X255" s="40"/>
      <c r="Y255" s="40"/>
      <c r="Z255" s="40"/>
      <c r="AA255" s="40"/>
      <c r="AB255" s="40"/>
      <c r="AC255" s="40"/>
      <c r="AD255" s="40"/>
      <c r="AE255" s="40"/>
      <c r="AT255" s="18" t="s">
        <v>187</v>
      </c>
      <c r="AU255" s="18" t="s">
        <v>89</v>
      </c>
    </row>
    <row r="256" spans="1:65" s="2" customFormat="1" ht="37.8" customHeight="1">
      <c r="A256" s="40"/>
      <c r="B256" s="41"/>
      <c r="C256" s="215" t="s">
        <v>535</v>
      </c>
      <c r="D256" s="215" t="s">
        <v>180</v>
      </c>
      <c r="E256" s="216" t="s">
        <v>624</v>
      </c>
      <c r="F256" s="217" t="s">
        <v>625</v>
      </c>
      <c r="G256" s="218" t="s">
        <v>270</v>
      </c>
      <c r="H256" s="219">
        <v>117</v>
      </c>
      <c r="I256" s="220"/>
      <c r="J256" s="221">
        <f>ROUND(I256*H256,2)</f>
        <v>0</v>
      </c>
      <c r="K256" s="217" t="s">
        <v>184</v>
      </c>
      <c r="L256" s="46"/>
      <c r="M256" s="222" t="s">
        <v>39</v>
      </c>
      <c r="N256" s="223" t="s">
        <v>53</v>
      </c>
      <c r="O256" s="87"/>
      <c r="P256" s="224">
        <f>O256*H256</f>
        <v>0</v>
      </c>
      <c r="Q256" s="224">
        <v>0</v>
      </c>
      <c r="R256" s="224">
        <f>Q256*H256</f>
        <v>0</v>
      </c>
      <c r="S256" s="224">
        <v>0</v>
      </c>
      <c r="T256" s="225">
        <f>S256*H256</f>
        <v>0</v>
      </c>
      <c r="U256" s="40"/>
      <c r="V256" s="40"/>
      <c r="W256" s="40"/>
      <c r="X256" s="40"/>
      <c r="Y256" s="40"/>
      <c r="Z256" s="40"/>
      <c r="AA256" s="40"/>
      <c r="AB256" s="40"/>
      <c r="AC256" s="40"/>
      <c r="AD256" s="40"/>
      <c r="AE256" s="40"/>
      <c r="AR256" s="226" t="s">
        <v>185</v>
      </c>
      <c r="AT256" s="226" t="s">
        <v>180</v>
      </c>
      <c r="AU256" s="226" t="s">
        <v>89</v>
      </c>
      <c r="AY256" s="18" t="s">
        <v>177</v>
      </c>
      <c r="BE256" s="227">
        <f>IF(N256="základní",J256,0)</f>
        <v>0</v>
      </c>
      <c r="BF256" s="227">
        <f>IF(N256="snížená",J256,0)</f>
        <v>0</v>
      </c>
      <c r="BG256" s="227">
        <f>IF(N256="zákl. přenesená",J256,0)</f>
        <v>0</v>
      </c>
      <c r="BH256" s="227">
        <f>IF(N256="sníž. přenesená",J256,0)</f>
        <v>0</v>
      </c>
      <c r="BI256" s="227">
        <f>IF(N256="nulová",J256,0)</f>
        <v>0</v>
      </c>
      <c r="BJ256" s="18" t="s">
        <v>185</v>
      </c>
      <c r="BK256" s="227">
        <f>ROUND(I256*H256,2)</f>
        <v>0</v>
      </c>
      <c r="BL256" s="18" t="s">
        <v>185</v>
      </c>
      <c r="BM256" s="226" t="s">
        <v>626</v>
      </c>
    </row>
    <row r="257" spans="1:47" s="2" customFormat="1" ht="12">
      <c r="A257" s="40"/>
      <c r="B257" s="41"/>
      <c r="C257" s="42"/>
      <c r="D257" s="228" t="s">
        <v>187</v>
      </c>
      <c r="E257" s="42"/>
      <c r="F257" s="229" t="s">
        <v>627</v>
      </c>
      <c r="G257" s="42"/>
      <c r="H257" s="42"/>
      <c r="I257" s="230"/>
      <c r="J257" s="42"/>
      <c r="K257" s="42"/>
      <c r="L257" s="46"/>
      <c r="M257" s="231"/>
      <c r="N257" s="232"/>
      <c r="O257" s="87"/>
      <c r="P257" s="87"/>
      <c r="Q257" s="87"/>
      <c r="R257" s="87"/>
      <c r="S257" s="87"/>
      <c r="T257" s="88"/>
      <c r="U257" s="40"/>
      <c r="V257" s="40"/>
      <c r="W257" s="40"/>
      <c r="X257" s="40"/>
      <c r="Y257" s="40"/>
      <c r="Z257" s="40"/>
      <c r="AA257" s="40"/>
      <c r="AB257" s="40"/>
      <c r="AC257" s="40"/>
      <c r="AD257" s="40"/>
      <c r="AE257" s="40"/>
      <c r="AT257" s="18" t="s">
        <v>187</v>
      </c>
      <c r="AU257" s="18" t="s">
        <v>89</v>
      </c>
    </row>
    <row r="258" spans="1:65" s="2" customFormat="1" ht="24.15" customHeight="1">
      <c r="A258" s="40"/>
      <c r="B258" s="41"/>
      <c r="C258" s="215" t="s">
        <v>628</v>
      </c>
      <c r="D258" s="215" t="s">
        <v>180</v>
      </c>
      <c r="E258" s="216" t="s">
        <v>629</v>
      </c>
      <c r="F258" s="217" t="s">
        <v>630</v>
      </c>
      <c r="G258" s="218" t="s">
        <v>203</v>
      </c>
      <c r="H258" s="219">
        <v>16</v>
      </c>
      <c r="I258" s="220"/>
      <c r="J258" s="221">
        <f>ROUND(I258*H258,2)</f>
        <v>0</v>
      </c>
      <c r="K258" s="217" t="s">
        <v>184</v>
      </c>
      <c r="L258" s="46"/>
      <c r="M258" s="222" t="s">
        <v>39</v>
      </c>
      <c r="N258" s="223" t="s">
        <v>53</v>
      </c>
      <c r="O258" s="87"/>
      <c r="P258" s="224">
        <f>O258*H258</f>
        <v>0</v>
      </c>
      <c r="Q258" s="224">
        <v>0</v>
      </c>
      <c r="R258" s="224">
        <f>Q258*H258</f>
        <v>0</v>
      </c>
      <c r="S258" s="224">
        <v>0</v>
      </c>
      <c r="T258" s="225">
        <f>S258*H258</f>
        <v>0</v>
      </c>
      <c r="U258" s="40"/>
      <c r="V258" s="40"/>
      <c r="W258" s="40"/>
      <c r="X258" s="40"/>
      <c r="Y258" s="40"/>
      <c r="Z258" s="40"/>
      <c r="AA258" s="40"/>
      <c r="AB258" s="40"/>
      <c r="AC258" s="40"/>
      <c r="AD258" s="40"/>
      <c r="AE258" s="40"/>
      <c r="AR258" s="226" t="s">
        <v>185</v>
      </c>
      <c r="AT258" s="226" t="s">
        <v>180</v>
      </c>
      <c r="AU258" s="226" t="s">
        <v>89</v>
      </c>
      <c r="AY258" s="18" t="s">
        <v>177</v>
      </c>
      <c r="BE258" s="227">
        <f>IF(N258="základní",J258,0)</f>
        <v>0</v>
      </c>
      <c r="BF258" s="227">
        <f>IF(N258="snížená",J258,0)</f>
        <v>0</v>
      </c>
      <c r="BG258" s="227">
        <f>IF(N258="zákl. přenesená",J258,0)</f>
        <v>0</v>
      </c>
      <c r="BH258" s="227">
        <f>IF(N258="sníž. přenesená",J258,0)</f>
        <v>0</v>
      </c>
      <c r="BI258" s="227">
        <f>IF(N258="nulová",J258,0)</f>
        <v>0</v>
      </c>
      <c r="BJ258" s="18" t="s">
        <v>185</v>
      </c>
      <c r="BK258" s="227">
        <f>ROUND(I258*H258,2)</f>
        <v>0</v>
      </c>
      <c r="BL258" s="18" t="s">
        <v>185</v>
      </c>
      <c r="BM258" s="226" t="s">
        <v>631</v>
      </c>
    </row>
    <row r="259" spans="1:47" s="2" customFormat="1" ht="12">
      <c r="A259" s="40"/>
      <c r="B259" s="41"/>
      <c r="C259" s="42"/>
      <c r="D259" s="228" t="s">
        <v>187</v>
      </c>
      <c r="E259" s="42"/>
      <c r="F259" s="229" t="s">
        <v>632</v>
      </c>
      <c r="G259" s="42"/>
      <c r="H259" s="42"/>
      <c r="I259" s="230"/>
      <c r="J259" s="42"/>
      <c r="K259" s="42"/>
      <c r="L259" s="46"/>
      <c r="M259" s="231"/>
      <c r="N259" s="232"/>
      <c r="O259" s="87"/>
      <c r="P259" s="87"/>
      <c r="Q259" s="87"/>
      <c r="R259" s="87"/>
      <c r="S259" s="87"/>
      <c r="T259" s="88"/>
      <c r="U259" s="40"/>
      <c r="V259" s="40"/>
      <c r="W259" s="40"/>
      <c r="X259" s="40"/>
      <c r="Y259" s="40"/>
      <c r="Z259" s="40"/>
      <c r="AA259" s="40"/>
      <c r="AB259" s="40"/>
      <c r="AC259" s="40"/>
      <c r="AD259" s="40"/>
      <c r="AE259" s="40"/>
      <c r="AT259" s="18" t="s">
        <v>187</v>
      </c>
      <c r="AU259" s="18" t="s">
        <v>89</v>
      </c>
    </row>
    <row r="260" spans="1:47" s="2" customFormat="1" ht="12">
      <c r="A260" s="40"/>
      <c r="B260" s="41"/>
      <c r="C260" s="42"/>
      <c r="D260" s="228" t="s">
        <v>189</v>
      </c>
      <c r="E260" s="42"/>
      <c r="F260" s="233" t="s">
        <v>633</v>
      </c>
      <c r="G260" s="42"/>
      <c r="H260" s="42"/>
      <c r="I260" s="230"/>
      <c r="J260" s="42"/>
      <c r="K260" s="42"/>
      <c r="L260" s="46"/>
      <c r="M260" s="231"/>
      <c r="N260" s="232"/>
      <c r="O260" s="87"/>
      <c r="P260" s="87"/>
      <c r="Q260" s="87"/>
      <c r="R260" s="87"/>
      <c r="S260" s="87"/>
      <c r="T260" s="88"/>
      <c r="U260" s="40"/>
      <c r="V260" s="40"/>
      <c r="W260" s="40"/>
      <c r="X260" s="40"/>
      <c r="Y260" s="40"/>
      <c r="Z260" s="40"/>
      <c r="AA260" s="40"/>
      <c r="AB260" s="40"/>
      <c r="AC260" s="40"/>
      <c r="AD260" s="40"/>
      <c r="AE260" s="40"/>
      <c r="AT260" s="18" t="s">
        <v>189</v>
      </c>
      <c r="AU260" s="18" t="s">
        <v>89</v>
      </c>
    </row>
    <row r="261" spans="1:47" s="2" customFormat="1" ht="12">
      <c r="A261" s="40"/>
      <c r="B261" s="41"/>
      <c r="C261" s="42"/>
      <c r="D261" s="228" t="s">
        <v>280</v>
      </c>
      <c r="E261" s="42"/>
      <c r="F261" s="233" t="s">
        <v>634</v>
      </c>
      <c r="G261" s="42"/>
      <c r="H261" s="42"/>
      <c r="I261" s="230"/>
      <c r="J261" s="42"/>
      <c r="K261" s="42"/>
      <c r="L261" s="46"/>
      <c r="M261" s="231"/>
      <c r="N261" s="232"/>
      <c r="O261" s="87"/>
      <c r="P261" s="87"/>
      <c r="Q261" s="87"/>
      <c r="R261" s="87"/>
      <c r="S261" s="87"/>
      <c r="T261" s="88"/>
      <c r="U261" s="40"/>
      <c r="V261" s="40"/>
      <c r="W261" s="40"/>
      <c r="X261" s="40"/>
      <c r="Y261" s="40"/>
      <c r="Z261" s="40"/>
      <c r="AA261" s="40"/>
      <c r="AB261" s="40"/>
      <c r="AC261" s="40"/>
      <c r="AD261" s="40"/>
      <c r="AE261" s="40"/>
      <c r="AT261" s="18" t="s">
        <v>280</v>
      </c>
      <c r="AU261" s="18" t="s">
        <v>89</v>
      </c>
    </row>
    <row r="262" spans="1:65" s="2" customFormat="1" ht="21.75" customHeight="1">
      <c r="A262" s="40"/>
      <c r="B262" s="41"/>
      <c r="C262" s="215" t="s">
        <v>427</v>
      </c>
      <c r="D262" s="215" t="s">
        <v>180</v>
      </c>
      <c r="E262" s="216" t="s">
        <v>635</v>
      </c>
      <c r="F262" s="217" t="s">
        <v>636</v>
      </c>
      <c r="G262" s="218" t="s">
        <v>203</v>
      </c>
      <c r="H262" s="219">
        <v>130</v>
      </c>
      <c r="I262" s="220"/>
      <c r="J262" s="221">
        <f>ROUND(I262*H262,2)</f>
        <v>0</v>
      </c>
      <c r="K262" s="217" t="s">
        <v>184</v>
      </c>
      <c r="L262" s="46"/>
      <c r="M262" s="222" t="s">
        <v>39</v>
      </c>
      <c r="N262" s="223" t="s">
        <v>53</v>
      </c>
      <c r="O262" s="87"/>
      <c r="P262" s="224">
        <f>O262*H262</f>
        <v>0</v>
      </c>
      <c r="Q262" s="224">
        <v>0</v>
      </c>
      <c r="R262" s="224">
        <f>Q262*H262</f>
        <v>0</v>
      </c>
      <c r="S262" s="224">
        <v>0</v>
      </c>
      <c r="T262" s="225">
        <f>S262*H262</f>
        <v>0</v>
      </c>
      <c r="U262" s="40"/>
      <c r="V262" s="40"/>
      <c r="W262" s="40"/>
      <c r="X262" s="40"/>
      <c r="Y262" s="40"/>
      <c r="Z262" s="40"/>
      <c r="AA262" s="40"/>
      <c r="AB262" s="40"/>
      <c r="AC262" s="40"/>
      <c r="AD262" s="40"/>
      <c r="AE262" s="40"/>
      <c r="AR262" s="226" t="s">
        <v>185</v>
      </c>
      <c r="AT262" s="226" t="s">
        <v>180</v>
      </c>
      <c r="AU262" s="226" t="s">
        <v>89</v>
      </c>
      <c r="AY262" s="18" t="s">
        <v>177</v>
      </c>
      <c r="BE262" s="227">
        <f>IF(N262="základní",J262,0)</f>
        <v>0</v>
      </c>
      <c r="BF262" s="227">
        <f>IF(N262="snížená",J262,0)</f>
        <v>0</v>
      </c>
      <c r="BG262" s="227">
        <f>IF(N262="zákl. přenesená",J262,0)</f>
        <v>0</v>
      </c>
      <c r="BH262" s="227">
        <f>IF(N262="sníž. přenesená",J262,0)</f>
        <v>0</v>
      </c>
      <c r="BI262" s="227">
        <f>IF(N262="nulová",J262,0)</f>
        <v>0</v>
      </c>
      <c r="BJ262" s="18" t="s">
        <v>185</v>
      </c>
      <c r="BK262" s="227">
        <f>ROUND(I262*H262,2)</f>
        <v>0</v>
      </c>
      <c r="BL262" s="18" t="s">
        <v>185</v>
      </c>
      <c r="BM262" s="226" t="s">
        <v>637</v>
      </c>
    </row>
    <row r="263" spans="1:47" s="2" customFormat="1" ht="12">
      <c r="A263" s="40"/>
      <c r="B263" s="41"/>
      <c r="C263" s="42"/>
      <c r="D263" s="228" t="s">
        <v>187</v>
      </c>
      <c r="E263" s="42"/>
      <c r="F263" s="229" t="s">
        <v>638</v>
      </c>
      <c r="G263" s="42"/>
      <c r="H263" s="42"/>
      <c r="I263" s="230"/>
      <c r="J263" s="42"/>
      <c r="K263" s="42"/>
      <c r="L263" s="46"/>
      <c r="M263" s="231"/>
      <c r="N263" s="232"/>
      <c r="O263" s="87"/>
      <c r="P263" s="87"/>
      <c r="Q263" s="87"/>
      <c r="R263" s="87"/>
      <c r="S263" s="87"/>
      <c r="T263" s="88"/>
      <c r="U263" s="40"/>
      <c r="V263" s="40"/>
      <c r="W263" s="40"/>
      <c r="X263" s="40"/>
      <c r="Y263" s="40"/>
      <c r="Z263" s="40"/>
      <c r="AA263" s="40"/>
      <c r="AB263" s="40"/>
      <c r="AC263" s="40"/>
      <c r="AD263" s="40"/>
      <c r="AE263" s="40"/>
      <c r="AT263" s="18" t="s">
        <v>187</v>
      </c>
      <c r="AU263" s="18" t="s">
        <v>89</v>
      </c>
    </row>
    <row r="264" spans="1:47" s="2" customFormat="1" ht="12">
      <c r="A264" s="40"/>
      <c r="B264" s="41"/>
      <c r="C264" s="42"/>
      <c r="D264" s="228" t="s">
        <v>189</v>
      </c>
      <c r="E264" s="42"/>
      <c r="F264" s="233" t="s">
        <v>639</v>
      </c>
      <c r="G264" s="42"/>
      <c r="H264" s="42"/>
      <c r="I264" s="230"/>
      <c r="J264" s="42"/>
      <c r="K264" s="42"/>
      <c r="L264" s="46"/>
      <c r="M264" s="231"/>
      <c r="N264" s="232"/>
      <c r="O264" s="87"/>
      <c r="P264" s="87"/>
      <c r="Q264" s="87"/>
      <c r="R264" s="87"/>
      <c r="S264" s="87"/>
      <c r="T264" s="88"/>
      <c r="U264" s="40"/>
      <c r="V264" s="40"/>
      <c r="W264" s="40"/>
      <c r="X264" s="40"/>
      <c r="Y264" s="40"/>
      <c r="Z264" s="40"/>
      <c r="AA264" s="40"/>
      <c r="AB264" s="40"/>
      <c r="AC264" s="40"/>
      <c r="AD264" s="40"/>
      <c r="AE264" s="40"/>
      <c r="AT264" s="18" t="s">
        <v>189</v>
      </c>
      <c r="AU264" s="18" t="s">
        <v>89</v>
      </c>
    </row>
    <row r="265" spans="1:47" s="2" customFormat="1" ht="12">
      <c r="A265" s="40"/>
      <c r="B265" s="41"/>
      <c r="C265" s="42"/>
      <c r="D265" s="228" t="s">
        <v>280</v>
      </c>
      <c r="E265" s="42"/>
      <c r="F265" s="233" t="s">
        <v>640</v>
      </c>
      <c r="G265" s="42"/>
      <c r="H265" s="42"/>
      <c r="I265" s="230"/>
      <c r="J265" s="42"/>
      <c r="K265" s="42"/>
      <c r="L265" s="46"/>
      <c r="M265" s="231"/>
      <c r="N265" s="232"/>
      <c r="O265" s="87"/>
      <c r="P265" s="87"/>
      <c r="Q265" s="87"/>
      <c r="R265" s="87"/>
      <c r="S265" s="87"/>
      <c r="T265" s="88"/>
      <c r="U265" s="40"/>
      <c r="V265" s="40"/>
      <c r="W265" s="40"/>
      <c r="X265" s="40"/>
      <c r="Y265" s="40"/>
      <c r="Z265" s="40"/>
      <c r="AA265" s="40"/>
      <c r="AB265" s="40"/>
      <c r="AC265" s="40"/>
      <c r="AD265" s="40"/>
      <c r="AE265" s="40"/>
      <c r="AT265" s="18" t="s">
        <v>280</v>
      </c>
      <c r="AU265" s="18" t="s">
        <v>89</v>
      </c>
    </row>
    <row r="266" spans="1:65" s="2" customFormat="1" ht="21.75" customHeight="1">
      <c r="A266" s="40"/>
      <c r="B266" s="41"/>
      <c r="C266" s="215" t="s">
        <v>641</v>
      </c>
      <c r="D266" s="215" t="s">
        <v>180</v>
      </c>
      <c r="E266" s="216" t="s">
        <v>642</v>
      </c>
      <c r="F266" s="217" t="s">
        <v>643</v>
      </c>
      <c r="G266" s="218" t="s">
        <v>203</v>
      </c>
      <c r="H266" s="219">
        <v>5</v>
      </c>
      <c r="I266" s="220"/>
      <c r="J266" s="221">
        <f>ROUND(I266*H266,2)</f>
        <v>0</v>
      </c>
      <c r="K266" s="217" t="s">
        <v>184</v>
      </c>
      <c r="L266" s="46"/>
      <c r="M266" s="222" t="s">
        <v>39</v>
      </c>
      <c r="N266" s="223" t="s">
        <v>53</v>
      </c>
      <c r="O266" s="87"/>
      <c r="P266" s="224">
        <f>O266*H266</f>
        <v>0</v>
      </c>
      <c r="Q266" s="224">
        <v>0</v>
      </c>
      <c r="R266" s="224">
        <f>Q266*H266</f>
        <v>0</v>
      </c>
      <c r="S266" s="224">
        <v>0</v>
      </c>
      <c r="T266" s="225">
        <f>S266*H266</f>
        <v>0</v>
      </c>
      <c r="U266" s="40"/>
      <c r="V266" s="40"/>
      <c r="W266" s="40"/>
      <c r="X266" s="40"/>
      <c r="Y266" s="40"/>
      <c r="Z266" s="40"/>
      <c r="AA266" s="40"/>
      <c r="AB266" s="40"/>
      <c r="AC266" s="40"/>
      <c r="AD266" s="40"/>
      <c r="AE266" s="40"/>
      <c r="AR266" s="226" t="s">
        <v>185</v>
      </c>
      <c r="AT266" s="226" t="s">
        <v>180</v>
      </c>
      <c r="AU266" s="226" t="s">
        <v>89</v>
      </c>
      <c r="AY266" s="18" t="s">
        <v>177</v>
      </c>
      <c r="BE266" s="227">
        <f>IF(N266="základní",J266,0)</f>
        <v>0</v>
      </c>
      <c r="BF266" s="227">
        <f>IF(N266="snížená",J266,0)</f>
        <v>0</v>
      </c>
      <c r="BG266" s="227">
        <f>IF(N266="zákl. přenesená",J266,0)</f>
        <v>0</v>
      </c>
      <c r="BH266" s="227">
        <f>IF(N266="sníž. přenesená",J266,0)</f>
        <v>0</v>
      </c>
      <c r="BI266" s="227">
        <f>IF(N266="nulová",J266,0)</f>
        <v>0</v>
      </c>
      <c r="BJ266" s="18" t="s">
        <v>185</v>
      </c>
      <c r="BK266" s="227">
        <f>ROUND(I266*H266,2)</f>
        <v>0</v>
      </c>
      <c r="BL266" s="18" t="s">
        <v>185</v>
      </c>
      <c r="BM266" s="226" t="s">
        <v>644</v>
      </c>
    </row>
    <row r="267" spans="1:47" s="2" customFormat="1" ht="12">
      <c r="A267" s="40"/>
      <c r="B267" s="41"/>
      <c r="C267" s="42"/>
      <c r="D267" s="228" t="s">
        <v>187</v>
      </c>
      <c r="E267" s="42"/>
      <c r="F267" s="229" t="s">
        <v>645</v>
      </c>
      <c r="G267" s="42"/>
      <c r="H267" s="42"/>
      <c r="I267" s="230"/>
      <c r="J267" s="42"/>
      <c r="K267" s="42"/>
      <c r="L267" s="46"/>
      <c r="M267" s="231"/>
      <c r="N267" s="232"/>
      <c r="O267" s="87"/>
      <c r="P267" s="87"/>
      <c r="Q267" s="87"/>
      <c r="R267" s="87"/>
      <c r="S267" s="87"/>
      <c r="T267" s="88"/>
      <c r="U267" s="40"/>
      <c r="V267" s="40"/>
      <c r="W267" s="40"/>
      <c r="X267" s="40"/>
      <c r="Y267" s="40"/>
      <c r="Z267" s="40"/>
      <c r="AA267" s="40"/>
      <c r="AB267" s="40"/>
      <c r="AC267" s="40"/>
      <c r="AD267" s="40"/>
      <c r="AE267" s="40"/>
      <c r="AT267" s="18" t="s">
        <v>187</v>
      </c>
      <c r="AU267" s="18" t="s">
        <v>89</v>
      </c>
    </row>
    <row r="268" spans="1:47" s="2" customFormat="1" ht="12">
      <c r="A268" s="40"/>
      <c r="B268" s="41"/>
      <c r="C268" s="42"/>
      <c r="D268" s="228" t="s">
        <v>189</v>
      </c>
      <c r="E268" s="42"/>
      <c r="F268" s="233" t="s">
        <v>639</v>
      </c>
      <c r="G268" s="42"/>
      <c r="H268" s="42"/>
      <c r="I268" s="230"/>
      <c r="J268" s="42"/>
      <c r="K268" s="42"/>
      <c r="L268" s="46"/>
      <c r="M268" s="231"/>
      <c r="N268" s="232"/>
      <c r="O268" s="87"/>
      <c r="P268" s="87"/>
      <c r="Q268" s="87"/>
      <c r="R268" s="87"/>
      <c r="S268" s="87"/>
      <c r="T268" s="88"/>
      <c r="U268" s="40"/>
      <c r="V268" s="40"/>
      <c r="W268" s="40"/>
      <c r="X268" s="40"/>
      <c r="Y268" s="40"/>
      <c r="Z268" s="40"/>
      <c r="AA268" s="40"/>
      <c r="AB268" s="40"/>
      <c r="AC268" s="40"/>
      <c r="AD268" s="40"/>
      <c r="AE268" s="40"/>
      <c r="AT268" s="18" t="s">
        <v>189</v>
      </c>
      <c r="AU268" s="18" t="s">
        <v>89</v>
      </c>
    </row>
    <row r="269" spans="1:47" s="2" customFormat="1" ht="12">
      <c r="A269" s="40"/>
      <c r="B269" s="41"/>
      <c r="C269" s="42"/>
      <c r="D269" s="228" t="s">
        <v>280</v>
      </c>
      <c r="E269" s="42"/>
      <c r="F269" s="233" t="s">
        <v>646</v>
      </c>
      <c r="G269" s="42"/>
      <c r="H269" s="42"/>
      <c r="I269" s="230"/>
      <c r="J269" s="42"/>
      <c r="K269" s="42"/>
      <c r="L269" s="46"/>
      <c r="M269" s="231"/>
      <c r="N269" s="232"/>
      <c r="O269" s="87"/>
      <c r="P269" s="87"/>
      <c r="Q269" s="87"/>
      <c r="R269" s="87"/>
      <c r="S269" s="87"/>
      <c r="T269" s="88"/>
      <c r="U269" s="40"/>
      <c r="V269" s="40"/>
      <c r="W269" s="40"/>
      <c r="X269" s="40"/>
      <c r="Y269" s="40"/>
      <c r="Z269" s="40"/>
      <c r="AA269" s="40"/>
      <c r="AB269" s="40"/>
      <c r="AC269" s="40"/>
      <c r="AD269" s="40"/>
      <c r="AE269" s="40"/>
      <c r="AT269" s="18" t="s">
        <v>280</v>
      </c>
      <c r="AU269" s="18" t="s">
        <v>89</v>
      </c>
    </row>
    <row r="270" spans="1:65" s="2" customFormat="1" ht="24.15" customHeight="1">
      <c r="A270" s="40"/>
      <c r="B270" s="41"/>
      <c r="C270" s="215" t="s">
        <v>543</v>
      </c>
      <c r="D270" s="215" t="s">
        <v>180</v>
      </c>
      <c r="E270" s="216" t="s">
        <v>647</v>
      </c>
      <c r="F270" s="217" t="s">
        <v>648</v>
      </c>
      <c r="G270" s="218" t="s">
        <v>203</v>
      </c>
      <c r="H270" s="219">
        <v>120</v>
      </c>
      <c r="I270" s="220"/>
      <c r="J270" s="221">
        <f>ROUND(I270*H270,2)</f>
        <v>0</v>
      </c>
      <c r="K270" s="217" t="s">
        <v>184</v>
      </c>
      <c r="L270" s="46"/>
      <c r="M270" s="222" t="s">
        <v>39</v>
      </c>
      <c r="N270" s="223" t="s">
        <v>53</v>
      </c>
      <c r="O270" s="87"/>
      <c r="P270" s="224">
        <f>O270*H270</f>
        <v>0</v>
      </c>
      <c r="Q270" s="224">
        <v>0</v>
      </c>
      <c r="R270" s="224">
        <f>Q270*H270</f>
        <v>0</v>
      </c>
      <c r="S270" s="224">
        <v>0</v>
      </c>
      <c r="T270" s="225">
        <f>S270*H270</f>
        <v>0</v>
      </c>
      <c r="U270" s="40"/>
      <c r="V270" s="40"/>
      <c r="W270" s="40"/>
      <c r="X270" s="40"/>
      <c r="Y270" s="40"/>
      <c r="Z270" s="40"/>
      <c r="AA270" s="40"/>
      <c r="AB270" s="40"/>
      <c r="AC270" s="40"/>
      <c r="AD270" s="40"/>
      <c r="AE270" s="40"/>
      <c r="AR270" s="226" t="s">
        <v>185</v>
      </c>
      <c r="AT270" s="226" t="s">
        <v>180</v>
      </c>
      <c r="AU270" s="226" t="s">
        <v>89</v>
      </c>
      <c r="AY270" s="18" t="s">
        <v>177</v>
      </c>
      <c r="BE270" s="227">
        <f>IF(N270="základní",J270,0)</f>
        <v>0</v>
      </c>
      <c r="BF270" s="227">
        <f>IF(N270="snížená",J270,0)</f>
        <v>0</v>
      </c>
      <c r="BG270" s="227">
        <f>IF(N270="zákl. přenesená",J270,0)</f>
        <v>0</v>
      </c>
      <c r="BH270" s="227">
        <f>IF(N270="sníž. přenesená",J270,0)</f>
        <v>0</v>
      </c>
      <c r="BI270" s="227">
        <f>IF(N270="nulová",J270,0)</f>
        <v>0</v>
      </c>
      <c r="BJ270" s="18" t="s">
        <v>185</v>
      </c>
      <c r="BK270" s="227">
        <f>ROUND(I270*H270,2)</f>
        <v>0</v>
      </c>
      <c r="BL270" s="18" t="s">
        <v>185</v>
      </c>
      <c r="BM270" s="226" t="s">
        <v>649</v>
      </c>
    </row>
    <row r="271" spans="1:47" s="2" customFormat="1" ht="12">
      <c r="A271" s="40"/>
      <c r="B271" s="41"/>
      <c r="C271" s="42"/>
      <c r="D271" s="228" t="s">
        <v>187</v>
      </c>
      <c r="E271" s="42"/>
      <c r="F271" s="229" t="s">
        <v>650</v>
      </c>
      <c r="G271" s="42"/>
      <c r="H271" s="42"/>
      <c r="I271" s="230"/>
      <c r="J271" s="42"/>
      <c r="K271" s="42"/>
      <c r="L271" s="46"/>
      <c r="M271" s="231"/>
      <c r="N271" s="232"/>
      <c r="O271" s="87"/>
      <c r="P271" s="87"/>
      <c r="Q271" s="87"/>
      <c r="R271" s="87"/>
      <c r="S271" s="87"/>
      <c r="T271" s="88"/>
      <c r="U271" s="40"/>
      <c r="V271" s="40"/>
      <c r="W271" s="40"/>
      <c r="X271" s="40"/>
      <c r="Y271" s="40"/>
      <c r="Z271" s="40"/>
      <c r="AA271" s="40"/>
      <c r="AB271" s="40"/>
      <c r="AC271" s="40"/>
      <c r="AD271" s="40"/>
      <c r="AE271" s="40"/>
      <c r="AT271" s="18" t="s">
        <v>187</v>
      </c>
      <c r="AU271" s="18" t="s">
        <v>89</v>
      </c>
    </row>
    <row r="272" spans="1:47" s="2" customFormat="1" ht="12">
      <c r="A272" s="40"/>
      <c r="B272" s="41"/>
      <c r="C272" s="42"/>
      <c r="D272" s="228" t="s">
        <v>189</v>
      </c>
      <c r="E272" s="42"/>
      <c r="F272" s="233" t="s">
        <v>651</v>
      </c>
      <c r="G272" s="42"/>
      <c r="H272" s="42"/>
      <c r="I272" s="230"/>
      <c r="J272" s="42"/>
      <c r="K272" s="42"/>
      <c r="L272" s="46"/>
      <c r="M272" s="231"/>
      <c r="N272" s="232"/>
      <c r="O272" s="87"/>
      <c r="P272" s="87"/>
      <c r="Q272" s="87"/>
      <c r="R272" s="87"/>
      <c r="S272" s="87"/>
      <c r="T272" s="88"/>
      <c r="U272" s="40"/>
      <c r="V272" s="40"/>
      <c r="W272" s="40"/>
      <c r="X272" s="40"/>
      <c r="Y272" s="40"/>
      <c r="Z272" s="40"/>
      <c r="AA272" s="40"/>
      <c r="AB272" s="40"/>
      <c r="AC272" s="40"/>
      <c r="AD272" s="40"/>
      <c r="AE272" s="40"/>
      <c r="AT272" s="18" t="s">
        <v>189</v>
      </c>
      <c r="AU272" s="18" t="s">
        <v>89</v>
      </c>
    </row>
    <row r="273" spans="1:47" s="2" customFormat="1" ht="12">
      <c r="A273" s="40"/>
      <c r="B273" s="41"/>
      <c r="C273" s="42"/>
      <c r="D273" s="228" t="s">
        <v>280</v>
      </c>
      <c r="E273" s="42"/>
      <c r="F273" s="233" t="s">
        <v>652</v>
      </c>
      <c r="G273" s="42"/>
      <c r="H273" s="42"/>
      <c r="I273" s="230"/>
      <c r="J273" s="42"/>
      <c r="K273" s="42"/>
      <c r="L273" s="46"/>
      <c r="M273" s="231"/>
      <c r="N273" s="232"/>
      <c r="O273" s="87"/>
      <c r="P273" s="87"/>
      <c r="Q273" s="87"/>
      <c r="R273" s="87"/>
      <c r="S273" s="87"/>
      <c r="T273" s="88"/>
      <c r="U273" s="40"/>
      <c r="V273" s="40"/>
      <c r="W273" s="40"/>
      <c r="X273" s="40"/>
      <c r="Y273" s="40"/>
      <c r="Z273" s="40"/>
      <c r="AA273" s="40"/>
      <c r="AB273" s="40"/>
      <c r="AC273" s="40"/>
      <c r="AD273" s="40"/>
      <c r="AE273" s="40"/>
      <c r="AT273" s="18" t="s">
        <v>280</v>
      </c>
      <c r="AU273" s="18" t="s">
        <v>89</v>
      </c>
    </row>
    <row r="274" spans="1:65" s="2" customFormat="1" ht="21.75" customHeight="1">
      <c r="A274" s="40"/>
      <c r="B274" s="41"/>
      <c r="C274" s="215" t="s">
        <v>653</v>
      </c>
      <c r="D274" s="215" t="s">
        <v>180</v>
      </c>
      <c r="E274" s="216" t="s">
        <v>654</v>
      </c>
      <c r="F274" s="217" t="s">
        <v>655</v>
      </c>
      <c r="G274" s="218" t="s">
        <v>203</v>
      </c>
      <c r="H274" s="219">
        <v>120</v>
      </c>
      <c r="I274" s="220"/>
      <c r="J274" s="221">
        <f>ROUND(I274*H274,2)</f>
        <v>0</v>
      </c>
      <c r="K274" s="217" t="s">
        <v>184</v>
      </c>
      <c r="L274" s="46"/>
      <c r="M274" s="222" t="s">
        <v>39</v>
      </c>
      <c r="N274" s="223" t="s">
        <v>53</v>
      </c>
      <c r="O274" s="87"/>
      <c r="P274" s="224">
        <f>O274*H274</f>
        <v>0</v>
      </c>
      <c r="Q274" s="224">
        <v>0</v>
      </c>
      <c r="R274" s="224">
        <f>Q274*H274</f>
        <v>0</v>
      </c>
      <c r="S274" s="224">
        <v>0</v>
      </c>
      <c r="T274" s="225">
        <f>S274*H274</f>
        <v>0</v>
      </c>
      <c r="U274" s="40"/>
      <c r="V274" s="40"/>
      <c r="W274" s="40"/>
      <c r="X274" s="40"/>
      <c r="Y274" s="40"/>
      <c r="Z274" s="40"/>
      <c r="AA274" s="40"/>
      <c r="AB274" s="40"/>
      <c r="AC274" s="40"/>
      <c r="AD274" s="40"/>
      <c r="AE274" s="40"/>
      <c r="AR274" s="226" t="s">
        <v>185</v>
      </c>
      <c r="AT274" s="226" t="s">
        <v>180</v>
      </c>
      <c r="AU274" s="226" t="s">
        <v>89</v>
      </c>
      <c r="AY274" s="18" t="s">
        <v>177</v>
      </c>
      <c r="BE274" s="227">
        <f>IF(N274="základní",J274,0)</f>
        <v>0</v>
      </c>
      <c r="BF274" s="227">
        <f>IF(N274="snížená",J274,0)</f>
        <v>0</v>
      </c>
      <c r="BG274" s="227">
        <f>IF(N274="zákl. přenesená",J274,0)</f>
        <v>0</v>
      </c>
      <c r="BH274" s="227">
        <f>IF(N274="sníž. přenesená",J274,0)</f>
        <v>0</v>
      </c>
      <c r="BI274" s="227">
        <f>IF(N274="nulová",J274,0)</f>
        <v>0</v>
      </c>
      <c r="BJ274" s="18" t="s">
        <v>185</v>
      </c>
      <c r="BK274" s="227">
        <f>ROUND(I274*H274,2)</f>
        <v>0</v>
      </c>
      <c r="BL274" s="18" t="s">
        <v>185</v>
      </c>
      <c r="BM274" s="226" t="s">
        <v>656</v>
      </c>
    </row>
    <row r="275" spans="1:47" s="2" customFormat="1" ht="12">
      <c r="A275" s="40"/>
      <c r="B275" s="41"/>
      <c r="C275" s="42"/>
      <c r="D275" s="228" t="s">
        <v>187</v>
      </c>
      <c r="E275" s="42"/>
      <c r="F275" s="229" t="s">
        <v>657</v>
      </c>
      <c r="G275" s="42"/>
      <c r="H275" s="42"/>
      <c r="I275" s="230"/>
      <c r="J275" s="42"/>
      <c r="K275" s="42"/>
      <c r="L275" s="46"/>
      <c r="M275" s="231"/>
      <c r="N275" s="232"/>
      <c r="O275" s="87"/>
      <c r="P275" s="87"/>
      <c r="Q275" s="87"/>
      <c r="R275" s="87"/>
      <c r="S275" s="87"/>
      <c r="T275" s="88"/>
      <c r="U275" s="40"/>
      <c r="V275" s="40"/>
      <c r="W275" s="40"/>
      <c r="X275" s="40"/>
      <c r="Y275" s="40"/>
      <c r="Z275" s="40"/>
      <c r="AA275" s="40"/>
      <c r="AB275" s="40"/>
      <c r="AC275" s="40"/>
      <c r="AD275" s="40"/>
      <c r="AE275" s="40"/>
      <c r="AT275" s="18" t="s">
        <v>187</v>
      </c>
      <c r="AU275" s="18" t="s">
        <v>89</v>
      </c>
    </row>
    <row r="276" spans="1:47" s="2" customFormat="1" ht="12">
      <c r="A276" s="40"/>
      <c r="B276" s="41"/>
      <c r="C276" s="42"/>
      <c r="D276" s="228" t="s">
        <v>189</v>
      </c>
      <c r="E276" s="42"/>
      <c r="F276" s="233" t="s">
        <v>658</v>
      </c>
      <c r="G276" s="42"/>
      <c r="H276" s="42"/>
      <c r="I276" s="230"/>
      <c r="J276" s="42"/>
      <c r="K276" s="42"/>
      <c r="L276" s="46"/>
      <c r="M276" s="231"/>
      <c r="N276" s="232"/>
      <c r="O276" s="87"/>
      <c r="P276" s="87"/>
      <c r="Q276" s="87"/>
      <c r="R276" s="87"/>
      <c r="S276" s="87"/>
      <c r="T276" s="88"/>
      <c r="U276" s="40"/>
      <c r="V276" s="40"/>
      <c r="W276" s="40"/>
      <c r="X276" s="40"/>
      <c r="Y276" s="40"/>
      <c r="Z276" s="40"/>
      <c r="AA276" s="40"/>
      <c r="AB276" s="40"/>
      <c r="AC276" s="40"/>
      <c r="AD276" s="40"/>
      <c r="AE276" s="40"/>
      <c r="AT276" s="18" t="s">
        <v>189</v>
      </c>
      <c r="AU276" s="18" t="s">
        <v>89</v>
      </c>
    </row>
    <row r="277" spans="1:47" s="2" customFormat="1" ht="12">
      <c r="A277" s="40"/>
      <c r="B277" s="41"/>
      <c r="C277" s="42"/>
      <c r="D277" s="228" t="s">
        <v>280</v>
      </c>
      <c r="E277" s="42"/>
      <c r="F277" s="233" t="s">
        <v>659</v>
      </c>
      <c r="G277" s="42"/>
      <c r="H277" s="42"/>
      <c r="I277" s="230"/>
      <c r="J277" s="42"/>
      <c r="K277" s="42"/>
      <c r="L277" s="46"/>
      <c r="M277" s="231"/>
      <c r="N277" s="232"/>
      <c r="O277" s="87"/>
      <c r="P277" s="87"/>
      <c r="Q277" s="87"/>
      <c r="R277" s="87"/>
      <c r="S277" s="87"/>
      <c r="T277" s="88"/>
      <c r="U277" s="40"/>
      <c r="V277" s="40"/>
      <c r="W277" s="40"/>
      <c r="X277" s="40"/>
      <c r="Y277" s="40"/>
      <c r="Z277" s="40"/>
      <c r="AA277" s="40"/>
      <c r="AB277" s="40"/>
      <c r="AC277" s="40"/>
      <c r="AD277" s="40"/>
      <c r="AE277" s="40"/>
      <c r="AT277" s="18" t="s">
        <v>280</v>
      </c>
      <c r="AU277" s="18" t="s">
        <v>89</v>
      </c>
    </row>
    <row r="278" spans="1:65" s="2" customFormat="1" ht="24.15" customHeight="1">
      <c r="A278" s="40"/>
      <c r="B278" s="41"/>
      <c r="C278" s="215" t="s">
        <v>549</v>
      </c>
      <c r="D278" s="215" t="s">
        <v>180</v>
      </c>
      <c r="E278" s="216" t="s">
        <v>660</v>
      </c>
      <c r="F278" s="217" t="s">
        <v>661</v>
      </c>
      <c r="G278" s="218" t="s">
        <v>211</v>
      </c>
      <c r="H278" s="219">
        <v>1</v>
      </c>
      <c r="I278" s="220"/>
      <c r="J278" s="221">
        <f>ROUND(I278*H278,2)</f>
        <v>0</v>
      </c>
      <c r="K278" s="217" t="s">
        <v>184</v>
      </c>
      <c r="L278" s="46"/>
      <c r="M278" s="222" t="s">
        <v>39</v>
      </c>
      <c r="N278" s="223" t="s">
        <v>53</v>
      </c>
      <c r="O278" s="87"/>
      <c r="P278" s="224">
        <f>O278*H278</f>
        <v>0</v>
      </c>
      <c r="Q278" s="224">
        <v>0</v>
      </c>
      <c r="R278" s="224">
        <f>Q278*H278</f>
        <v>0</v>
      </c>
      <c r="S278" s="224">
        <v>0</v>
      </c>
      <c r="T278" s="225">
        <f>S278*H278</f>
        <v>0</v>
      </c>
      <c r="U278" s="40"/>
      <c r="V278" s="40"/>
      <c r="W278" s="40"/>
      <c r="X278" s="40"/>
      <c r="Y278" s="40"/>
      <c r="Z278" s="40"/>
      <c r="AA278" s="40"/>
      <c r="AB278" s="40"/>
      <c r="AC278" s="40"/>
      <c r="AD278" s="40"/>
      <c r="AE278" s="40"/>
      <c r="AR278" s="226" t="s">
        <v>185</v>
      </c>
      <c r="AT278" s="226" t="s">
        <v>180</v>
      </c>
      <c r="AU278" s="226" t="s">
        <v>89</v>
      </c>
      <c r="AY278" s="18" t="s">
        <v>177</v>
      </c>
      <c r="BE278" s="227">
        <f>IF(N278="základní",J278,0)</f>
        <v>0</v>
      </c>
      <c r="BF278" s="227">
        <f>IF(N278="snížená",J278,0)</f>
        <v>0</v>
      </c>
      <c r="BG278" s="227">
        <f>IF(N278="zákl. přenesená",J278,0)</f>
        <v>0</v>
      </c>
      <c r="BH278" s="227">
        <f>IF(N278="sníž. přenesená",J278,0)</f>
        <v>0</v>
      </c>
      <c r="BI278" s="227">
        <f>IF(N278="nulová",J278,0)</f>
        <v>0</v>
      </c>
      <c r="BJ278" s="18" t="s">
        <v>185</v>
      </c>
      <c r="BK278" s="227">
        <f>ROUND(I278*H278,2)</f>
        <v>0</v>
      </c>
      <c r="BL278" s="18" t="s">
        <v>185</v>
      </c>
      <c r="BM278" s="226" t="s">
        <v>662</v>
      </c>
    </row>
    <row r="279" spans="1:47" s="2" customFormat="1" ht="12">
      <c r="A279" s="40"/>
      <c r="B279" s="41"/>
      <c r="C279" s="42"/>
      <c r="D279" s="228" t="s">
        <v>187</v>
      </c>
      <c r="E279" s="42"/>
      <c r="F279" s="229" t="s">
        <v>663</v>
      </c>
      <c r="G279" s="42"/>
      <c r="H279" s="42"/>
      <c r="I279" s="230"/>
      <c r="J279" s="42"/>
      <c r="K279" s="42"/>
      <c r="L279" s="46"/>
      <c r="M279" s="231"/>
      <c r="N279" s="232"/>
      <c r="O279" s="87"/>
      <c r="P279" s="87"/>
      <c r="Q279" s="87"/>
      <c r="R279" s="87"/>
      <c r="S279" s="87"/>
      <c r="T279" s="88"/>
      <c r="U279" s="40"/>
      <c r="V279" s="40"/>
      <c r="W279" s="40"/>
      <c r="X279" s="40"/>
      <c r="Y279" s="40"/>
      <c r="Z279" s="40"/>
      <c r="AA279" s="40"/>
      <c r="AB279" s="40"/>
      <c r="AC279" s="40"/>
      <c r="AD279" s="40"/>
      <c r="AE279" s="40"/>
      <c r="AT279" s="18" t="s">
        <v>187</v>
      </c>
      <c r="AU279" s="18" t="s">
        <v>89</v>
      </c>
    </row>
    <row r="280" spans="1:47" s="2" customFormat="1" ht="12">
      <c r="A280" s="40"/>
      <c r="B280" s="41"/>
      <c r="C280" s="42"/>
      <c r="D280" s="228" t="s">
        <v>189</v>
      </c>
      <c r="E280" s="42"/>
      <c r="F280" s="233" t="s">
        <v>664</v>
      </c>
      <c r="G280" s="42"/>
      <c r="H280" s="42"/>
      <c r="I280" s="230"/>
      <c r="J280" s="42"/>
      <c r="K280" s="42"/>
      <c r="L280" s="46"/>
      <c r="M280" s="231"/>
      <c r="N280" s="232"/>
      <c r="O280" s="87"/>
      <c r="P280" s="87"/>
      <c r="Q280" s="87"/>
      <c r="R280" s="87"/>
      <c r="S280" s="87"/>
      <c r="T280" s="88"/>
      <c r="U280" s="40"/>
      <c r="V280" s="40"/>
      <c r="W280" s="40"/>
      <c r="X280" s="40"/>
      <c r="Y280" s="40"/>
      <c r="Z280" s="40"/>
      <c r="AA280" s="40"/>
      <c r="AB280" s="40"/>
      <c r="AC280" s="40"/>
      <c r="AD280" s="40"/>
      <c r="AE280" s="40"/>
      <c r="AT280" s="18" t="s">
        <v>189</v>
      </c>
      <c r="AU280" s="18" t="s">
        <v>89</v>
      </c>
    </row>
    <row r="281" spans="1:47" s="2" customFormat="1" ht="12">
      <c r="A281" s="40"/>
      <c r="B281" s="41"/>
      <c r="C281" s="42"/>
      <c r="D281" s="228" t="s">
        <v>280</v>
      </c>
      <c r="E281" s="42"/>
      <c r="F281" s="233" t="s">
        <v>665</v>
      </c>
      <c r="G281" s="42"/>
      <c r="H281" s="42"/>
      <c r="I281" s="230"/>
      <c r="J281" s="42"/>
      <c r="K281" s="42"/>
      <c r="L281" s="46"/>
      <c r="M281" s="231"/>
      <c r="N281" s="232"/>
      <c r="O281" s="87"/>
      <c r="P281" s="87"/>
      <c r="Q281" s="87"/>
      <c r="R281" s="87"/>
      <c r="S281" s="87"/>
      <c r="T281" s="88"/>
      <c r="U281" s="40"/>
      <c r="V281" s="40"/>
      <c r="W281" s="40"/>
      <c r="X281" s="40"/>
      <c r="Y281" s="40"/>
      <c r="Z281" s="40"/>
      <c r="AA281" s="40"/>
      <c r="AB281" s="40"/>
      <c r="AC281" s="40"/>
      <c r="AD281" s="40"/>
      <c r="AE281" s="40"/>
      <c r="AT281" s="18" t="s">
        <v>280</v>
      </c>
      <c r="AU281" s="18" t="s">
        <v>89</v>
      </c>
    </row>
    <row r="282" spans="1:65" s="2" customFormat="1" ht="24.15" customHeight="1">
      <c r="A282" s="40"/>
      <c r="B282" s="41"/>
      <c r="C282" s="215" t="s">
        <v>666</v>
      </c>
      <c r="D282" s="215" t="s">
        <v>180</v>
      </c>
      <c r="E282" s="216" t="s">
        <v>667</v>
      </c>
      <c r="F282" s="217" t="s">
        <v>668</v>
      </c>
      <c r="G282" s="218" t="s">
        <v>211</v>
      </c>
      <c r="H282" s="219">
        <v>50</v>
      </c>
      <c r="I282" s="220"/>
      <c r="J282" s="221">
        <f>ROUND(I282*H282,2)</f>
        <v>0</v>
      </c>
      <c r="K282" s="217" t="s">
        <v>184</v>
      </c>
      <c r="L282" s="46"/>
      <c r="M282" s="222" t="s">
        <v>39</v>
      </c>
      <c r="N282" s="223" t="s">
        <v>53</v>
      </c>
      <c r="O282" s="87"/>
      <c r="P282" s="224">
        <f>O282*H282</f>
        <v>0</v>
      </c>
      <c r="Q282" s="224">
        <v>0</v>
      </c>
      <c r="R282" s="224">
        <f>Q282*H282</f>
        <v>0</v>
      </c>
      <c r="S282" s="224">
        <v>0</v>
      </c>
      <c r="T282" s="225">
        <f>S282*H282</f>
        <v>0</v>
      </c>
      <c r="U282" s="40"/>
      <c r="V282" s="40"/>
      <c r="W282" s="40"/>
      <c r="X282" s="40"/>
      <c r="Y282" s="40"/>
      <c r="Z282" s="40"/>
      <c r="AA282" s="40"/>
      <c r="AB282" s="40"/>
      <c r="AC282" s="40"/>
      <c r="AD282" s="40"/>
      <c r="AE282" s="40"/>
      <c r="AR282" s="226" t="s">
        <v>185</v>
      </c>
      <c r="AT282" s="226" t="s">
        <v>180</v>
      </c>
      <c r="AU282" s="226" t="s">
        <v>89</v>
      </c>
      <c r="AY282" s="18" t="s">
        <v>177</v>
      </c>
      <c r="BE282" s="227">
        <f>IF(N282="základní",J282,0)</f>
        <v>0</v>
      </c>
      <c r="BF282" s="227">
        <f>IF(N282="snížená",J282,0)</f>
        <v>0</v>
      </c>
      <c r="BG282" s="227">
        <f>IF(N282="zákl. přenesená",J282,0)</f>
        <v>0</v>
      </c>
      <c r="BH282" s="227">
        <f>IF(N282="sníž. přenesená",J282,0)</f>
        <v>0</v>
      </c>
      <c r="BI282" s="227">
        <f>IF(N282="nulová",J282,0)</f>
        <v>0</v>
      </c>
      <c r="BJ282" s="18" t="s">
        <v>185</v>
      </c>
      <c r="BK282" s="227">
        <f>ROUND(I282*H282,2)</f>
        <v>0</v>
      </c>
      <c r="BL282" s="18" t="s">
        <v>185</v>
      </c>
      <c r="BM282" s="226" t="s">
        <v>669</v>
      </c>
    </row>
    <row r="283" spans="1:47" s="2" customFormat="1" ht="12">
      <c r="A283" s="40"/>
      <c r="B283" s="41"/>
      <c r="C283" s="42"/>
      <c r="D283" s="228" t="s">
        <v>187</v>
      </c>
      <c r="E283" s="42"/>
      <c r="F283" s="229" t="s">
        <v>670</v>
      </c>
      <c r="G283" s="42"/>
      <c r="H283" s="42"/>
      <c r="I283" s="230"/>
      <c r="J283" s="42"/>
      <c r="K283" s="42"/>
      <c r="L283" s="46"/>
      <c r="M283" s="231"/>
      <c r="N283" s="232"/>
      <c r="O283" s="87"/>
      <c r="P283" s="87"/>
      <c r="Q283" s="87"/>
      <c r="R283" s="87"/>
      <c r="S283" s="87"/>
      <c r="T283" s="88"/>
      <c r="U283" s="40"/>
      <c r="V283" s="40"/>
      <c r="W283" s="40"/>
      <c r="X283" s="40"/>
      <c r="Y283" s="40"/>
      <c r="Z283" s="40"/>
      <c r="AA283" s="40"/>
      <c r="AB283" s="40"/>
      <c r="AC283" s="40"/>
      <c r="AD283" s="40"/>
      <c r="AE283" s="40"/>
      <c r="AT283" s="18" t="s">
        <v>187</v>
      </c>
      <c r="AU283" s="18" t="s">
        <v>89</v>
      </c>
    </row>
    <row r="284" spans="1:47" s="2" customFormat="1" ht="12">
      <c r="A284" s="40"/>
      <c r="B284" s="41"/>
      <c r="C284" s="42"/>
      <c r="D284" s="228" t="s">
        <v>189</v>
      </c>
      <c r="E284" s="42"/>
      <c r="F284" s="233" t="s">
        <v>664</v>
      </c>
      <c r="G284" s="42"/>
      <c r="H284" s="42"/>
      <c r="I284" s="230"/>
      <c r="J284" s="42"/>
      <c r="K284" s="42"/>
      <c r="L284" s="46"/>
      <c r="M284" s="231"/>
      <c r="N284" s="232"/>
      <c r="O284" s="87"/>
      <c r="P284" s="87"/>
      <c r="Q284" s="87"/>
      <c r="R284" s="87"/>
      <c r="S284" s="87"/>
      <c r="T284" s="88"/>
      <c r="U284" s="40"/>
      <c r="V284" s="40"/>
      <c r="W284" s="40"/>
      <c r="X284" s="40"/>
      <c r="Y284" s="40"/>
      <c r="Z284" s="40"/>
      <c r="AA284" s="40"/>
      <c r="AB284" s="40"/>
      <c r="AC284" s="40"/>
      <c r="AD284" s="40"/>
      <c r="AE284" s="40"/>
      <c r="AT284" s="18" t="s">
        <v>189</v>
      </c>
      <c r="AU284" s="18" t="s">
        <v>89</v>
      </c>
    </row>
    <row r="285" spans="1:47" s="2" customFormat="1" ht="12">
      <c r="A285" s="40"/>
      <c r="B285" s="41"/>
      <c r="C285" s="42"/>
      <c r="D285" s="228" t="s">
        <v>280</v>
      </c>
      <c r="E285" s="42"/>
      <c r="F285" s="233" t="s">
        <v>671</v>
      </c>
      <c r="G285" s="42"/>
      <c r="H285" s="42"/>
      <c r="I285" s="230"/>
      <c r="J285" s="42"/>
      <c r="K285" s="42"/>
      <c r="L285" s="46"/>
      <c r="M285" s="231"/>
      <c r="N285" s="232"/>
      <c r="O285" s="87"/>
      <c r="P285" s="87"/>
      <c r="Q285" s="87"/>
      <c r="R285" s="87"/>
      <c r="S285" s="87"/>
      <c r="T285" s="88"/>
      <c r="U285" s="40"/>
      <c r="V285" s="40"/>
      <c r="W285" s="40"/>
      <c r="X285" s="40"/>
      <c r="Y285" s="40"/>
      <c r="Z285" s="40"/>
      <c r="AA285" s="40"/>
      <c r="AB285" s="40"/>
      <c r="AC285" s="40"/>
      <c r="AD285" s="40"/>
      <c r="AE285" s="40"/>
      <c r="AT285" s="18" t="s">
        <v>280</v>
      </c>
      <c r="AU285" s="18" t="s">
        <v>89</v>
      </c>
    </row>
    <row r="286" spans="1:65" s="2" customFormat="1" ht="24.15" customHeight="1">
      <c r="A286" s="40"/>
      <c r="B286" s="41"/>
      <c r="C286" s="215" t="s">
        <v>553</v>
      </c>
      <c r="D286" s="215" t="s">
        <v>180</v>
      </c>
      <c r="E286" s="216" t="s">
        <v>672</v>
      </c>
      <c r="F286" s="217" t="s">
        <v>673</v>
      </c>
      <c r="G286" s="218" t="s">
        <v>211</v>
      </c>
      <c r="H286" s="219">
        <v>50</v>
      </c>
      <c r="I286" s="220"/>
      <c r="J286" s="221">
        <f>ROUND(I286*H286,2)</f>
        <v>0</v>
      </c>
      <c r="K286" s="217" t="s">
        <v>184</v>
      </c>
      <c r="L286" s="46"/>
      <c r="M286" s="222" t="s">
        <v>39</v>
      </c>
      <c r="N286" s="223" t="s">
        <v>53</v>
      </c>
      <c r="O286" s="87"/>
      <c r="P286" s="224">
        <f>O286*H286</f>
        <v>0</v>
      </c>
      <c r="Q286" s="224">
        <v>0</v>
      </c>
      <c r="R286" s="224">
        <f>Q286*H286</f>
        <v>0</v>
      </c>
      <c r="S286" s="224">
        <v>0</v>
      </c>
      <c r="T286" s="225">
        <f>S286*H286</f>
        <v>0</v>
      </c>
      <c r="U286" s="40"/>
      <c r="V286" s="40"/>
      <c r="W286" s="40"/>
      <c r="X286" s="40"/>
      <c r="Y286" s="40"/>
      <c r="Z286" s="40"/>
      <c r="AA286" s="40"/>
      <c r="AB286" s="40"/>
      <c r="AC286" s="40"/>
      <c r="AD286" s="40"/>
      <c r="AE286" s="40"/>
      <c r="AR286" s="226" t="s">
        <v>185</v>
      </c>
      <c r="AT286" s="226" t="s">
        <v>180</v>
      </c>
      <c r="AU286" s="226" t="s">
        <v>89</v>
      </c>
      <c r="AY286" s="18" t="s">
        <v>177</v>
      </c>
      <c r="BE286" s="227">
        <f>IF(N286="základní",J286,0)</f>
        <v>0</v>
      </c>
      <c r="BF286" s="227">
        <f>IF(N286="snížená",J286,0)</f>
        <v>0</v>
      </c>
      <c r="BG286" s="227">
        <f>IF(N286="zákl. přenesená",J286,0)</f>
        <v>0</v>
      </c>
      <c r="BH286" s="227">
        <f>IF(N286="sníž. přenesená",J286,0)</f>
        <v>0</v>
      </c>
      <c r="BI286" s="227">
        <f>IF(N286="nulová",J286,0)</f>
        <v>0</v>
      </c>
      <c r="BJ286" s="18" t="s">
        <v>185</v>
      </c>
      <c r="BK286" s="227">
        <f>ROUND(I286*H286,2)</f>
        <v>0</v>
      </c>
      <c r="BL286" s="18" t="s">
        <v>185</v>
      </c>
      <c r="BM286" s="226" t="s">
        <v>674</v>
      </c>
    </row>
    <row r="287" spans="1:47" s="2" customFormat="1" ht="12">
      <c r="A287" s="40"/>
      <c r="B287" s="41"/>
      <c r="C287" s="42"/>
      <c r="D287" s="228" t="s">
        <v>187</v>
      </c>
      <c r="E287" s="42"/>
      <c r="F287" s="229" t="s">
        <v>675</v>
      </c>
      <c r="G287" s="42"/>
      <c r="H287" s="42"/>
      <c r="I287" s="230"/>
      <c r="J287" s="42"/>
      <c r="K287" s="42"/>
      <c r="L287" s="46"/>
      <c r="M287" s="231"/>
      <c r="N287" s="232"/>
      <c r="O287" s="87"/>
      <c r="P287" s="87"/>
      <c r="Q287" s="87"/>
      <c r="R287" s="87"/>
      <c r="S287" s="87"/>
      <c r="T287" s="88"/>
      <c r="U287" s="40"/>
      <c r="V287" s="40"/>
      <c r="W287" s="40"/>
      <c r="X287" s="40"/>
      <c r="Y287" s="40"/>
      <c r="Z287" s="40"/>
      <c r="AA287" s="40"/>
      <c r="AB287" s="40"/>
      <c r="AC287" s="40"/>
      <c r="AD287" s="40"/>
      <c r="AE287" s="40"/>
      <c r="AT287" s="18" t="s">
        <v>187</v>
      </c>
      <c r="AU287" s="18" t="s">
        <v>89</v>
      </c>
    </row>
    <row r="288" spans="1:47" s="2" customFormat="1" ht="12">
      <c r="A288" s="40"/>
      <c r="B288" s="41"/>
      <c r="C288" s="42"/>
      <c r="D288" s="228" t="s">
        <v>189</v>
      </c>
      <c r="E288" s="42"/>
      <c r="F288" s="233" t="s">
        <v>676</v>
      </c>
      <c r="G288" s="42"/>
      <c r="H288" s="42"/>
      <c r="I288" s="230"/>
      <c r="J288" s="42"/>
      <c r="K288" s="42"/>
      <c r="L288" s="46"/>
      <c r="M288" s="231"/>
      <c r="N288" s="232"/>
      <c r="O288" s="87"/>
      <c r="P288" s="87"/>
      <c r="Q288" s="87"/>
      <c r="R288" s="87"/>
      <c r="S288" s="87"/>
      <c r="T288" s="88"/>
      <c r="U288" s="40"/>
      <c r="V288" s="40"/>
      <c r="W288" s="40"/>
      <c r="X288" s="40"/>
      <c r="Y288" s="40"/>
      <c r="Z288" s="40"/>
      <c r="AA288" s="40"/>
      <c r="AB288" s="40"/>
      <c r="AC288" s="40"/>
      <c r="AD288" s="40"/>
      <c r="AE288" s="40"/>
      <c r="AT288" s="18" t="s">
        <v>189</v>
      </c>
      <c r="AU288" s="18" t="s">
        <v>89</v>
      </c>
    </row>
    <row r="289" spans="1:47" s="2" customFormat="1" ht="12">
      <c r="A289" s="40"/>
      <c r="B289" s="41"/>
      <c r="C289" s="42"/>
      <c r="D289" s="228" t="s">
        <v>280</v>
      </c>
      <c r="E289" s="42"/>
      <c r="F289" s="233" t="s">
        <v>671</v>
      </c>
      <c r="G289" s="42"/>
      <c r="H289" s="42"/>
      <c r="I289" s="230"/>
      <c r="J289" s="42"/>
      <c r="K289" s="42"/>
      <c r="L289" s="46"/>
      <c r="M289" s="231"/>
      <c r="N289" s="232"/>
      <c r="O289" s="87"/>
      <c r="P289" s="87"/>
      <c r="Q289" s="87"/>
      <c r="R289" s="87"/>
      <c r="S289" s="87"/>
      <c r="T289" s="88"/>
      <c r="U289" s="40"/>
      <c r="V289" s="40"/>
      <c r="W289" s="40"/>
      <c r="X289" s="40"/>
      <c r="Y289" s="40"/>
      <c r="Z289" s="40"/>
      <c r="AA289" s="40"/>
      <c r="AB289" s="40"/>
      <c r="AC289" s="40"/>
      <c r="AD289" s="40"/>
      <c r="AE289" s="40"/>
      <c r="AT289" s="18" t="s">
        <v>280</v>
      </c>
      <c r="AU289" s="18" t="s">
        <v>89</v>
      </c>
    </row>
    <row r="290" spans="1:65" s="2" customFormat="1" ht="24.15" customHeight="1">
      <c r="A290" s="40"/>
      <c r="B290" s="41"/>
      <c r="C290" s="215" t="s">
        <v>677</v>
      </c>
      <c r="D290" s="215" t="s">
        <v>180</v>
      </c>
      <c r="E290" s="216" t="s">
        <v>678</v>
      </c>
      <c r="F290" s="217" t="s">
        <v>679</v>
      </c>
      <c r="G290" s="218" t="s">
        <v>211</v>
      </c>
      <c r="H290" s="219">
        <v>130</v>
      </c>
      <c r="I290" s="220"/>
      <c r="J290" s="221">
        <f>ROUND(I290*H290,2)</f>
        <v>0</v>
      </c>
      <c r="K290" s="217" t="s">
        <v>184</v>
      </c>
      <c r="L290" s="46"/>
      <c r="M290" s="222" t="s">
        <v>39</v>
      </c>
      <c r="N290" s="223" t="s">
        <v>53</v>
      </c>
      <c r="O290" s="87"/>
      <c r="P290" s="224">
        <f>O290*H290</f>
        <v>0</v>
      </c>
      <c r="Q290" s="224">
        <v>0</v>
      </c>
      <c r="R290" s="224">
        <f>Q290*H290</f>
        <v>0</v>
      </c>
      <c r="S290" s="224">
        <v>0</v>
      </c>
      <c r="T290" s="225">
        <f>S290*H290</f>
        <v>0</v>
      </c>
      <c r="U290" s="40"/>
      <c r="V290" s="40"/>
      <c r="W290" s="40"/>
      <c r="X290" s="40"/>
      <c r="Y290" s="40"/>
      <c r="Z290" s="40"/>
      <c r="AA290" s="40"/>
      <c r="AB290" s="40"/>
      <c r="AC290" s="40"/>
      <c r="AD290" s="40"/>
      <c r="AE290" s="40"/>
      <c r="AR290" s="226" t="s">
        <v>185</v>
      </c>
      <c r="AT290" s="226" t="s">
        <v>180</v>
      </c>
      <c r="AU290" s="226" t="s">
        <v>89</v>
      </c>
      <c r="AY290" s="18" t="s">
        <v>177</v>
      </c>
      <c r="BE290" s="227">
        <f>IF(N290="základní",J290,0)</f>
        <v>0</v>
      </c>
      <c r="BF290" s="227">
        <f>IF(N290="snížená",J290,0)</f>
        <v>0</v>
      </c>
      <c r="BG290" s="227">
        <f>IF(N290="zákl. přenesená",J290,0)</f>
        <v>0</v>
      </c>
      <c r="BH290" s="227">
        <f>IF(N290="sníž. přenesená",J290,0)</f>
        <v>0</v>
      </c>
      <c r="BI290" s="227">
        <f>IF(N290="nulová",J290,0)</f>
        <v>0</v>
      </c>
      <c r="BJ290" s="18" t="s">
        <v>185</v>
      </c>
      <c r="BK290" s="227">
        <f>ROUND(I290*H290,2)</f>
        <v>0</v>
      </c>
      <c r="BL290" s="18" t="s">
        <v>185</v>
      </c>
      <c r="BM290" s="226" t="s">
        <v>680</v>
      </c>
    </row>
    <row r="291" spans="1:47" s="2" customFormat="1" ht="12">
      <c r="A291" s="40"/>
      <c r="B291" s="41"/>
      <c r="C291" s="42"/>
      <c r="D291" s="228" t="s">
        <v>187</v>
      </c>
      <c r="E291" s="42"/>
      <c r="F291" s="229" t="s">
        <v>681</v>
      </c>
      <c r="G291" s="42"/>
      <c r="H291" s="42"/>
      <c r="I291" s="230"/>
      <c r="J291" s="42"/>
      <c r="K291" s="42"/>
      <c r="L291" s="46"/>
      <c r="M291" s="231"/>
      <c r="N291" s="232"/>
      <c r="O291" s="87"/>
      <c r="P291" s="87"/>
      <c r="Q291" s="87"/>
      <c r="R291" s="87"/>
      <c r="S291" s="87"/>
      <c r="T291" s="88"/>
      <c r="U291" s="40"/>
      <c r="V291" s="40"/>
      <c r="W291" s="40"/>
      <c r="X291" s="40"/>
      <c r="Y291" s="40"/>
      <c r="Z291" s="40"/>
      <c r="AA291" s="40"/>
      <c r="AB291" s="40"/>
      <c r="AC291" s="40"/>
      <c r="AD291" s="40"/>
      <c r="AE291" s="40"/>
      <c r="AT291" s="18" t="s">
        <v>187</v>
      </c>
      <c r="AU291" s="18" t="s">
        <v>89</v>
      </c>
    </row>
    <row r="292" spans="1:47" s="2" customFormat="1" ht="12">
      <c r="A292" s="40"/>
      <c r="B292" s="41"/>
      <c r="C292" s="42"/>
      <c r="D292" s="228" t="s">
        <v>189</v>
      </c>
      <c r="E292" s="42"/>
      <c r="F292" s="233" t="s">
        <v>664</v>
      </c>
      <c r="G292" s="42"/>
      <c r="H292" s="42"/>
      <c r="I292" s="230"/>
      <c r="J292" s="42"/>
      <c r="K292" s="42"/>
      <c r="L292" s="46"/>
      <c r="M292" s="231"/>
      <c r="N292" s="232"/>
      <c r="O292" s="87"/>
      <c r="P292" s="87"/>
      <c r="Q292" s="87"/>
      <c r="R292" s="87"/>
      <c r="S292" s="87"/>
      <c r="T292" s="88"/>
      <c r="U292" s="40"/>
      <c r="V292" s="40"/>
      <c r="W292" s="40"/>
      <c r="X292" s="40"/>
      <c r="Y292" s="40"/>
      <c r="Z292" s="40"/>
      <c r="AA292" s="40"/>
      <c r="AB292" s="40"/>
      <c r="AC292" s="40"/>
      <c r="AD292" s="40"/>
      <c r="AE292" s="40"/>
      <c r="AT292" s="18" t="s">
        <v>189</v>
      </c>
      <c r="AU292" s="18" t="s">
        <v>89</v>
      </c>
    </row>
    <row r="293" spans="1:47" s="2" customFormat="1" ht="12">
      <c r="A293" s="40"/>
      <c r="B293" s="41"/>
      <c r="C293" s="42"/>
      <c r="D293" s="228" t="s">
        <v>280</v>
      </c>
      <c r="E293" s="42"/>
      <c r="F293" s="233" t="s">
        <v>682</v>
      </c>
      <c r="G293" s="42"/>
      <c r="H293" s="42"/>
      <c r="I293" s="230"/>
      <c r="J293" s="42"/>
      <c r="K293" s="42"/>
      <c r="L293" s="46"/>
      <c r="M293" s="231"/>
      <c r="N293" s="232"/>
      <c r="O293" s="87"/>
      <c r="P293" s="87"/>
      <c r="Q293" s="87"/>
      <c r="R293" s="87"/>
      <c r="S293" s="87"/>
      <c r="T293" s="88"/>
      <c r="U293" s="40"/>
      <c r="V293" s="40"/>
      <c r="W293" s="40"/>
      <c r="X293" s="40"/>
      <c r="Y293" s="40"/>
      <c r="Z293" s="40"/>
      <c r="AA293" s="40"/>
      <c r="AB293" s="40"/>
      <c r="AC293" s="40"/>
      <c r="AD293" s="40"/>
      <c r="AE293" s="40"/>
      <c r="AT293" s="18" t="s">
        <v>280</v>
      </c>
      <c r="AU293" s="18" t="s">
        <v>89</v>
      </c>
    </row>
    <row r="294" spans="1:51" s="14" customFormat="1" ht="12">
      <c r="A294" s="14"/>
      <c r="B294" s="244"/>
      <c r="C294" s="245"/>
      <c r="D294" s="228" t="s">
        <v>191</v>
      </c>
      <c r="E294" s="246" t="s">
        <v>39</v>
      </c>
      <c r="F294" s="247" t="s">
        <v>683</v>
      </c>
      <c r="G294" s="245"/>
      <c r="H294" s="248">
        <v>130</v>
      </c>
      <c r="I294" s="249"/>
      <c r="J294" s="245"/>
      <c r="K294" s="245"/>
      <c r="L294" s="250"/>
      <c r="M294" s="251"/>
      <c r="N294" s="252"/>
      <c r="O294" s="252"/>
      <c r="P294" s="252"/>
      <c r="Q294" s="252"/>
      <c r="R294" s="252"/>
      <c r="S294" s="252"/>
      <c r="T294" s="253"/>
      <c r="U294" s="14"/>
      <c r="V294" s="14"/>
      <c r="W294" s="14"/>
      <c r="X294" s="14"/>
      <c r="Y294" s="14"/>
      <c r="Z294" s="14"/>
      <c r="AA294" s="14"/>
      <c r="AB294" s="14"/>
      <c r="AC294" s="14"/>
      <c r="AD294" s="14"/>
      <c r="AE294" s="14"/>
      <c r="AT294" s="254" t="s">
        <v>191</v>
      </c>
      <c r="AU294" s="254" t="s">
        <v>89</v>
      </c>
      <c r="AV294" s="14" t="s">
        <v>89</v>
      </c>
      <c r="AW294" s="14" t="s">
        <v>41</v>
      </c>
      <c r="AX294" s="14" t="s">
        <v>80</v>
      </c>
      <c r="AY294" s="254" t="s">
        <v>177</v>
      </c>
    </row>
    <row r="295" spans="1:51" s="15" customFormat="1" ht="12">
      <c r="A295" s="15"/>
      <c r="B295" s="255"/>
      <c r="C295" s="256"/>
      <c r="D295" s="228" t="s">
        <v>191</v>
      </c>
      <c r="E295" s="257" t="s">
        <v>406</v>
      </c>
      <c r="F295" s="258" t="s">
        <v>194</v>
      </c>
      <c r="G295" s="256"/>
      <c r="H295" s="259">
        <v>130</v>
      </c>
      <c r="I295" s="260"/>
      <c r="J295" s="256"/>
      <c r="K295" s="256"/>
      <c r="L295" s="261"/>
      <c r="M295" s="262"/>
      <c r="N295" s="263"/>
      <c r="O295" s="263"/>
      <c r="P295" s="263"/>
      <c r="Q295" s="263"/>
      <c r="R295" s="263"/>
      <c r="S295" s="263"/>
      <c r="T295" s="264"/>
      <c r="U295" s="15"/>
      <c r="V295" s="15"/>
      <c r="W295" s="15"/>
      <c r="X295" s="15"/>
      <c r="Y295" s="15"/>
      <c r="Z295" s="15"/>
      <c r="AA295" s="15"/>
      <c r="AB295" s="15"/>
      <c r="AC295" s="15"/>
      <c r="AD295" s="15"/>
      <c r="AE295" s="15"/>
      <c r="AT295" s="265" t="s">
        <v>191</v>
      </c>
      <c r="AU295" s="265" t="s">
        <v>89</v>
      </c>
      <c r="AV295" s="15" t="s">
        <v>185</v>
      </c>
      <c r="AW295" s="15" t="s">
        <v>41</v>
      </c>
      <c r="AX295" s="15" t="s">
        <v>87</v>
      </c>
      <c r="AY295" s="265" t="s">
        <v>177</v>
      </c>
    </row>
    <row r="296" spans="1:65" s="2" customFormat="1" ht="24.15" customHeight="1">
      <c r="A296" s="40"/>
      <c r="B296" s="41"/>
      <c r="C296" s="215" t="s">
        <v>559</v>
      </c>
      <c r="D296" s="215" t="s">
        <v>180</v>
      </c>
      <c r="E296" s="216" t="s">
        <v>684</v>
      </c>
      <c r="F296" s="217" t="s">
        <v>685</v>
      </c>
      <c r="G296" s="218" t="s">
        <v>211</v>
      </c>
      <c r="H296" s="219">
        <v>20</v>
      </c>
      <c r="I296" s="220"/>
      <c r="J296" s="221">
        <f>ROUND(I296*H296,2)</f>
        <v>0</v>
      </c>
      <c r="K296" s="217" t="s">
        <v>184</v>
      </c>
      <c r="L296" s="46"/>
      <c r="M296" s="222" t="s">
        <v>39</v>
      </c>
      <c r="N296" s="223" t="s">
        <v>53</v>
      </c>
      <c r="O296" s="87"/>
      <c r="P296" s="224">
        <f>O296*H296</f>
        <v>0</v>
      </c>
      <c r="Q296" s="224">
        <v>0</v>
      </c>
      <c r="R296" s="224">
        <f>Q296*H296</f>
        <v>0</v>
      </c>
      <c r="S296" s="224">
        <v>0</v>
      </c>
      <c r="T296" s="225">
        <f>S296*H296</f>
        <v>0</v>
      </c>
      <c r="U296" s="40"/>
      <c r="V296" s="40"/>
      <c r="W296" s="40"/>
      <c r="X296" s="40"/>
      <c r="Y296" s="40"/>
      <c r="Z296" s="40"/>
      <c r="AA296" s="40"/>
      <c r="AB296" s="40"/>
      <c r="AC296" s="40"/>
      <c r="AD296" s="40"/>
      <c r="AE296" s="40"/>
      <c r="AR296" s="226" t="s">
        <v>185</v>
      </c>
      <c r="AT296" s="226" t="s">
        <v>180</v>
      </c>
      <c r="AU296" s="226" t="s">
        <v>89</v>
      </c>
      <c r="AY296" s="18" t="s">
        <v>177</v>
      </c>
      <c r="BE296" s="227">
        <f>IF(N296="základní",J296,0)</f>
        <v>0</v>
      </c>
      <c r="BF296" s="227">
        <f>IF(N296="snížená",J296,0)</f>
        <v>0</v>
      </c>
      <c r="BG296" s="227">
        <f>IF(N296="zákl. přenesená",J296,0)</f>
        <v>0</v>
      </c>
      <c r="BH296" s="227">
        <f>IF(N296="sníž. přenesená",J296,0)</f>
        <v>0</v>
      </c>
      <c r="BI296" s="227">
        <f>IF(N296="nulová",J296,0)</f>
        <v>0</v>
      </c>
      <c r="BJ296" s="18" t="s">
        <v>185</v>
      </c>
      <c r="BK296" s="227">
        <f>ROUND(I296*H296,2)</f>
        <v>0</v>
      </c>
      <c r="BL296" s="18" t="s">
        <v>185</v>
      </c>
      <c r="BM296" s="226" t="s">
        <v>686</v>
      </c>
    </row>
    <row r="297" spans="1:47" s="2" customFormat="1" ht="12">
      <c r="A297" s="40"/>
      <c r="B297" s="41"/>
      <c r="C297" s="42"/>
      <c r="D297" s="228" t="s">
        <v>187</v>
      </c>
      <c r="E297" s="42"/>
      <c r="F297" s="229" t="s">
        <v>687</v>
      </c>
      <c r="G297" s="42"/>
      <c r="H297" s="42"/>
      <c r="I297" s="230"/>
      <c r="J297" s="42"/>
      <c r="K297" s="42"/>
      <c r="L297" s="46"/>
      <c r="M297" s="231"/>
      <c r="N297" s="232"/>
      <c r="O297" s="87"/>
      <c r="P297" s="87"/>
      <c r="Q297" s="87"/>
      <c r="R297" s="87"/>
      <c r="S297" s="87"/>
      <c r="T297" s="88"/>
      <c r="U297" s="40"/>
      <c r="V297" s="40"/>
      <c r="W297" s="40"/>
      <c r="X297" s="40"/>
      <c r="Y297" s="40"/>
      <c r="Z297" s="40"/>
      <c r="AA297" s="40"/>
      <c r="AB297" s="40"/>
      <c r="AC297" s="40"/>
      <c r="AD297" s="40"/>
      <c r="AE297" s="40"/>
      <c r="AT297" s="18" t="s">
        <v>187</v>
      </c>
      <c r="AU297" s="18" t="s">
        <v>89</v>
      </c>
    </row>
    <row r="298" spans="1:47" s="2" customFormat="1" ht="12">
      <c r="A298" s="40"/>
      <c r="B298" s="41"/>
      <c r="C298" s="42"/>
      <c r="D298" s="228" t="s">
        <v>189</v>
      </c>
      <c r="E298" s="42"/>
      <c r="F298" s="233" t="s">
        <v>688</v>
      </c>
      <c r="G298" s="42"/>
      <c r="H298" s="42"/>
      <c r="I298" s="230"/>
      <c r="J298" s="42"/>
      <c r="K298" s="42"/>
      <c r="L298" s="46"/>
      <c r="M298" s="231"/>
      <c r="N298" s="232"/>
      <c r="O298" s="87"/>
      <c r="P298" s="87"/>
      <c r="Q298" s="87"/>
      <c r="R298" s="87"/>
      <c r="S298" s="87"/>
      <c r="T298" s="88"/>
      <c r="U298" s="40"/>
      <c r="V298" s="40"/>
      <c r="W298" s="40"/>
      <c r="X298" s="40"/>
      <c r="Y298" s="40"/>
      <c r="Z298" s="40"/>
      <c r="AA298" s="40"/>
      <c r="AB298" s="40"/>
      <c r="AC298" s="40"/>
      <c r="AD298" s="40"/>
      <c r="AE298" s="40"/>
      <c r="AT298" s="18" t="s">
        <v>189</v>
      </c>
      <c r="AU298" s="18" t="s">
        <v>89</v>
      </c>
    </row>
    <row r="299" spans="1:47" s="2" customFormat="1" ht="12">
      <c r="A299" s="40"/>
      <c r="B299" s="41"/>
      <c r="C299" s="42"/>
      <c r="D299" s="228" t="s">
        <v>280</v>
      </c>
      <c r="E299" s="42"/>
      <c r="F299" s="233" t="s">
        <v>689</v>
      </c>
      <c r="G299" s="42"/>
      <c r="H299" s="42"/>
      <c r="I299" s="230"/>
      <c r="J299" s="42"/>
      <c r="K299" s="42"/>
      <c r="L299" s="46"/>
      <c r="M299" s="231"/>
      <c r="N299" s="232"/>
      <c r="O299" s="87"/>
      <c r="P299" s="87"/>
      <c r="Q299" s="87"/>
      <c r="R299" s="87"/>
      <c r="S299" s="87"/>
      <c r="T299" s="88"/>
      <c r="U299" s="40"/>
      <c r="V299" s="40"/>
      <c r="W299" s="40"/>
      <c r="X299" s="40"/>
      <c r="Y299" s="40"/>
      <c r="Z299" s="40"/>
      <c r="AA299" s="40"/>
      <c r="AB299" s="40"/>
      <c r="AC299" s="40"/>
      <c r="AD299" s="40"/>
      <c r="AE299" s="40"/>
      <c r="AT299" s="18" t="s">
        <v>280</v>
      </c>
      <c r="AU299" s="18" t="s">
        <v>89</v>
      </c>
    </row>
    <row r="300" spans="1:65" s="2" customFormat="1" ht="24.15" customHeight="1">
      <c r="A300" s="40"/>
      <c r="B300" s="41"/>
      <c r="C300" s="215" t="s">
        <v>690</v>
      </c>
      <c r="D300" s="215" t="s">
        <v>180</v>
      </c>
      <c r="E300" s="216" t="s">
        <v>691</v>
      </c>
      <c r="F300" s="217" t="s">
        <v>692</v>
      </c>
      <c r="G300" s="218" t="s">
        <v>211</v>
      </c>
      <c r="H300" s="219">
        <v>1.75</v>
      </c>
      <c r="I300" s="220"/>
      <c r="J300" s="221">
        <f>ROUND(I300*H300,2)</f>
        <v>0</v>
      </c>
      <c r="K300" s="217" t="s">
        <v>184</v>
      </c>
      <c r="L300" s="46"/>
      <c r="M300" s="222" t="s">
        <v>39</v>
      </c>
      <c r="N300" s="223" t="s">
        <v>53</v>
      </c>
      <c r="O300" s="87"/>
      <c r="P300" s="224">
        <f>O300*H300</f>
        <v>0</v>
      </c>
      <c r="Q300" s="224">
        <v>0</v>
      </c>
      <c r="R300" s="224">
        <f>Q300*H300</f>
        <v>0</v>
      </c>
      <c r="S300" s="224">
        <v>0</v>
      </c>
      <c r="T300" s="225">
        <f>S300*H300</f>
        <v>0</v>
      </c>
      <c r="U300" s="40"/>
      <c r="V300" s="40"/>
      <c r="W300" s="40"/>
      <c r="X300" s="40"/>
      <c r="Y300" s="40"/>
      <c r="Z300" s="40"/>
      <c r="AA300" s="40"/>
      <c r="AB300" s="40"/>
      <c r="AC300" s="40"/>
      <c r="AD300" s="40"/>
      <c r="AE300" s="40"/>
      <c r="AR300" s="226" t="s">
        <v>185</v>
      </c>
      <c r="AT300" s="226" t="s">
        <v>180</v>
      </c>
      <c r="AU300" s="226" t="s">
        <v>89</v>
      </c>
      <c r="AY300" s="18" t="s">
        <v>177</v>
      </c>
      <c r="BE300" s="227">
        <f>IF(N300="základní",J300,0)</f>
        <v>0</v>
      </c>
      <c r="BF300" s="227">
        <f>IF(N300="snížená",J300,0)</f>
        <v>0</v>
      </c>
      <c r="BG300" s="227">
        <f>IF(N300="zákl. přenesená",J300,0)</f>
        <v>0</v>
      </c>
      <c r="BH300" s="227">
        <f>IF(N300="sníž. přenesená",J300,0)</f>
        <v>0</v>
      </c>
      <c r="BI300" s="227">
        <f>IF(N300="nulová",J300,0)</f>
        <v>0</v>
      </c>
      <c r="BJ300" s="18" t="s">
        <v>185</v>
      </c>
      <c r="BK300" s="227">
        <f>ROUND(I300*H300,2)</f>
        <v>0</v>
      </c>
      <c r="BL300" s="18" t="s">
        <v>185</v>
      </c>
      <c r="BM300" s="226" t="s">
        <v>693</v>
      </c>
    </row>
    <row r="301" spans="1:47" s="2" customFormat="1" ht="12">
      <c r="A301" s="40"/>
      <c r="B301" s="41"/>
      <c r="C301" s="42"/>
      <c r="D301" s="228" t="s">
        <v>187</v>
      </c>
      <c r="E301" s="42"/>
      <c r="F301" s="229" t="s">
        <v>694</v>
      </c>
      <c r="G301" s="42"/>
      <c r="H301" s="42"/>
      <c r="I301" s="230"/>
      <c r="J301" s="42"/>
      <c r="K301" s="42"/>
      <c r="L301" s="46"/>
      <c r="M301" s="231"/>
      <c r="N301" s="232"/>
      <c r="O301" s="87"/>
      <c r="P301" s="87"/>
      <c r="Q301" s="87"/>
      <c r="R301" s="87"/>
      <c r="S301" s="87"/>
      <c r="T301" s="88"/>
      <c r="U301" s="40"/>
      <c r="V301" s="40"/>
      <c r="W301" s="40"/>
      <c r="X301" s="40"/>
      <c r="Y301" s="40"/>
      <c r="Z301" s="40"/>
      <c r="AA301" s="40"/>
      <c r="AB301" s="40"/>
      <c r="AC301" s="40"/>
      <c r="AD301" s="40"/>
      <c r="AE301" s="40"/>
      <c r="AT301" s="18" t="s">
        <v>187</v>
      </c>
      <c r="AU301" s="18" t="s">
        <v>89</v>
      </c>
    </row>
    <row r="302" spans="1:47" s="2" customFormat="1" ht="12">
      <c r="A302" s="40"/>
      <c r="B302" s="41"/>
      <c r="C302" s="42"/>
      <c r="D302" s="228" t="s">
        <v>189</v>
      </c>
      <c r="E302" s="42"/>
      <c r="F302" s="233" t="s">
        <v>695</v>
      </c>
      <c r="G302" s="42"/>
      <c r="H302" s="42"/>
      <c r="I302" s="230"/>
      <c r="J302" s="42"/>
      <c r="K302" s="42"/>
      <c r="L302" s="46"/>
      <c r="M302" s="231"/>
      <c r="N302" s="232"/>
      <c r="O302" s="87"/>
      <c r="P302" s="87"/>
      <c r="Q302" s="87"/>
      <c r="R302" s="87"/>
      <c r="S302" s="87"/>
      <c r="T302" s="88"/>
      <c r="U302" s="40"/>
      <c r="V302" s="40"/>
      <c r="W302" s="40"/>
      <c r="X302" s="40"/>
      <c r="Y302" s="40"/>
      <c r="Z302" s="40"/>
      <c r="AA302" s="40"/>
      <c r="AB302" s="40"/>
      <c r="AC302" s="40"/>
      <c r="AD302" s="40"/>
      <c r="AE302" s="40"/>
      <c r="AT302" s="18" t="s">
        <v>189</v>
      </c>
      <c r="AU302" s="18" t="s">
        <v>89</v>
      </c>
    </row>
    <row r="303" spans="1:47" s="2" customFormat="1" ht="12">
      <c r="A303" s="40"/>
      <c r="B303" s="41"/>
      <c r="C303" s="42"/>
      <c r="D303" s="228" t="s">
        <v>280</v>
      </c>
      <c r="E303" s="42"/>
      <c r="F303" s="233" t="s">
        <v>696</v>
      </c>
      <c r="G303" s="42"/>
      <c r="H303" s="42"/>
      <c r="I303" s="230"/>
      <c r="J303" s="42"/>
      <c r="K303" s="42"/>
      <c r="L303" s="46"/>
      <c r="M303" s="231"/>
      <c r="N303" s="232"/>
      <c r="O303" s="87"/>
      <c r="P303" s="87"/>
      <c r="Q303" s="87"/>
      <c r="R303" s="87"/>
      <c r="S303" s="87"/>
      <c r="T303" s="88"/>
      <c r="U303" s="40"/>
      <c r="V303" s="40"/>
      <c r="W303" s="40"/>
      <c r="X303" s="40"/>
      <c r="Y303" s="40"/>
      <c r="Z303" s="40"/>
      <c r="AA303" s="40"/>
      <c r="AB303" s="40"/>
      <c r="AC303" s="40"/>
      <c r="AD303" s="40"/>
      <c r="AE303" s="40"/>
      <c r="AT303" s="18" t="s">
        <v>280</v>
      </c>
      <c r="AU303" s="18" t="s">
        <v>89</v>
      </c>
    </row>
    <row r="304" spans="1:65" s="2" customFormat="1" ht="16.5" customHeight="1">
      <c r="A304" s="40"/>
      <c r="B304" s="41"/>
      <c r="C304" s="215" t="s">
        <v>565</v>
      </c>
      <c r="D304" s="215" t="s">
        <v>180</v>
      </c>
      <c r="E304" s="216" t="s">
        <v>697</v>
      </c>
      <c r="F304" s="217" t="s">
        <v>698</v>
      </c>
      <c r="G304" s="218" t="s">
        <v>203</v>
      </c>
      <c r="H304" s="219">
        <v>244</v>
      </c>
      <c r="I304" s="220"/>
      <c r="J304" s="221">
        <f>ROUND(I304*H304,2)</f>
        <v>0</v>
      </c>
      <c r="K304" s="217" t="s">
        <v>184</v>
      </c>
      <c r="L304" s="46"/>
      <c r="M304" s="222" t="s">
        <v>39</v>
      </c>
      <c r="N304" s="223" t="s">
        <v>53</v>
      </c>
      <c r="O304" s="87"/>
      <c r="P304" s="224">
        <f>O304*H304</f>
        <v>0</v>
      </c>
      <c r="Q304" s="224">
        <v>0</v>
      </c>
      <c r="R304" s="224">
        <f>Q304*H304</f>
        <v>0</v>
      </c>
      <c r="S304" s="224">
        <v>0</v>
      </c>
      <c r="T304" s="225">
        <f>S304*H304</f>
        <v>0</v>
      </c>
      <c r="U304" s="40"/>
      <c r="V304" s="40"/>
      <c r="W304" s="40"/>
      <c r="X304" s="40"/>
      <c r="Y304" s="40"/>
      <c r="Z304" s="40"/>
      <c r="AA304" s="40"/>
      <c r="AB304" s="40"/>
      <c r="AC304" s="40"/>
      <c r="AD304" s="40"/>
      <c r="AE304" s="40"/>
      <c r="AR304" s="226" t="s">
        <v>185</v>
      </c>
      <c r="AT304" s="226" t="s">
        <v>180</v>
      </c>
      <c r="AU304" s="226" t="s">
        <v>89</v>
      </c>
      <c r="AY304" s="18" t="s">
        <v>177</v>
      </c>
      <c r="BE304" s="227">
        <f>IF(N304="základní",J304,0)</f>
        <v>0</v>
      </c>
      <c r="BF304" s="227">
        <f>IF(N304="snížená",J304,0)</f>
        <v>0</v>
      </c>
      <c r="BG304" s="227">
        <f>IF(N304="zákl. přenesená",J304,0)</f>
        <v>0</v>
      </c>
      <c r="BH304" s="227">
        <f>IF(N304="sníž. přenesená",J304,0)</f>
        <v>0</v>
      </c>
      <c r="BI304" s="227">
        <f>IF(N304="nulová",J304,0)</f>
        <v>0</v>
      </c>
      <c r="BJ304" s="18" t="s">
        <v>185</v>
      </c>
      <c r="BK304" s="227">
        <f>ROUND(I304*H304,2)</f>
        <v>0</v>
      </c>
      <c r="BL304" s="18" t="s">
        <v>185</v>
      </c>
      <c r="BM304" s="226" t="s">
        <v>699</v>
      </c>
    </row>
    <row r="305" spans="1:47" s="2" customFormat="1" ht="12">
      <c r="A305" s="40"/>
      <c r="B305" s="41"/>
      <c r="C305" s="42"/>
      <c r="D305" s="228" t="s">
        <v>187</v>
      </c>
      <c r="E305" s="42"/>
      <c r="F305" s="229" t="s">
        <v>700</v>
      </c>
      <c r="G305" s="42"/>
      <c r="H305" s="42"/>
      <c r="I305" s="230"/>
      <c r="J305" s="42"/>
      <c r="K305" s="42"/>
      <c r="L305" s="46"/>
      <c r="M305" s="231"/>
      <c r="N305" s="232"/>
      <c r="O305" s="87"/>
      <c r="P305" s="87"/>
      <c r="Q305" s="87"/>
      <c r="R305" s="87"/>
      <c r="S305" s="87"/>
      <c r="T305" s="88"/>
      <c r="U305" s="40"/>
      <c r="V305" s="40"/>
      <c r="W305" s="40"/>
      <c r="X305" s="40"/>
      <c r="Y305" s="40"/>
      <c r="Z305" s="40"/>
      <c r="AA305" s="40"/>
      <c r="AB305" s="40"/>
      <c r="AC305" s="40"/>
      <c r="AD305" s="40"/>
      <c r="AE305" s="40"/>
      <c r="AT305" s="18" t="s">
        <v>187</v>
      </c>
      <c r="AU305" s="18" t="s">
        <v>89</v>
      </c>
    </row>
    <row r="306" spans="1:47" s="2" customFormat="1" ht="12">
      <c r="A306" s="40"/>
      <c r="B306" s="41"/>
      <c r="C306" s="42"/>
      <c r="D306" s="228" t="s">
        <v>189</v>
      </c>
      <c r="E306" s="42"/>
      <c r="F306" s="233" t="s">
        <v>701</v>
      </c>
      <c r="G306" s="42"/>
      <c r="H306" s="42"/>
      <c r="I306" s="230"/>
      <c r="J306" s="42"/>
      <c r="K306" s="42"/>
      <c r="L306" s="46"/>
      <c r="M306" s="231"/>
      <c r="N306" s="232"/>
      <c r="O306" s="87"/>
      <c r="P306" s="87"/>
      <c r="Q306" s="87"/>
      <c r="R306" s="87"/>
      <c r="S306" s="87"/>
      <c r="T306" s="88"/>
      <c r="U306" s="40"/>
      <c r="V306" s="40"/>
      <c r="W306" s="40"/>
      <c r="X306" s="40"/>
      <c r="Y306" s="40"/>
      <c r="Z306" s="40"/>
      <c r="AA306" s="40"/>
      <c r="AB306" s="40"/>
      <c r="AC306" s="40"/>
      <c r="AD306" s="40"/>
      <c r="AE306" s="40"/>
      <c r="AT306" s="18" t="s">
        <v>189</v>
      </c>
      <c r="AU306" s="18" t="s">
        <v>89</v>
      </c>
    </row>
    <row r="307" spans="1:47" s="2" customFormat="1" ht="12">
      <c r="A307" s="40"/>
      <c r="B307" s="41"/>
      <c r="C307" s="42"/>
      <c r="D307" s="228" t="s">
        <v>280</v>
      </c>
      <c r="E307" s="42"/>
      <c r="F307" s="233" t="s">
        <v>702</v>
      </c>
      <c r="G307" s="42"/>
      <c r="H307" s="42"/>
      <c r="I307" s="230"/>
      <c r="J307" s="42"/>
      <c r="K307" s="42"/>
      <c r="L307" s="46"/>
      <c r="M307" s="231"/>
      <c r="N307" s="232"/>
      <c r="O307" s="87"/>
      <c r="P307" s="87"/>
      <c r="Q307" s="87"/>
      <c r="R307" s="87"/>
      <c r="S307" s="87"/>
      <c r="T307" s="88"/>
      <c r="U307" s="40"/>
      <c r="V307" s="40"/>
      <c r="W307" s="40"/>
      <c r="X307" s="40"/>
      <c r="Y307" s="40"/>
      <c r="Z307" s="40"/>
      <c r="AA307" s="40"/>
      <c r="AB307" s="40"/>
      <c r="AC307" s="40"/>
      <c r="AD307" s="40"/>
      <c r="AE307" s="40"/>
      <c r="AT307" s="18" t="s">
        <v>280</v>
      </c>
      <c r="AU307" s="18" t="s">
        <v>89</v>
      </c>
    </row>
    <row r="308" spans="1:65" s="2" customFormat="1" ht="16.5" customHeight="1">
      <c r="A308" s="40"/>
      <c r="B308" s="41"/>
      <c r="C308" s="215" t="s">
        <v>703</v>
      </c>
      <c r="D308" s="215" t="s">
        <v>180</v>
      </c>
      <c r="E308" s="216" t="s">
        <v>704</v>
      </c>
      <c r="F308" s="217" t="s">
        <v>705</v>
      </c>
      <c r="G308" s="218" t="s">
        <v>203</v>
      </c>
      <c r="H308" s="219">
        <v>244</v>
      </c>
      <c r="I308" s="220"/>
      <c r="J308" s="221">
        <f>ROUND(I308*H308,2)</f>
        <v>0</v>
      </c>
      <c r="K308" s="217" t="s">
        <v>184</v>
      </c>
      <c r="L308" s="46"/>
      <c r="M308" s="222" t="s">
        <v>39</v>
      </c>
      <c r="N308" s="223" t="s">
        <v>53</v>
      </c>
      <c r="O308" s="87"/>
      <c r="P308" s="224">
        <f>O308*H308</f>
        <v>0</v>
      </c>
      <c r="Q308" s="224">
        <v>0</v>
      </c>
      <c r="R308" s="224">
        <f>Q308*H308</f>
        <v>0</v>
      </c>
      <c r="S308" s="224">
        <v>0</v>
      </c>
      <c r="T308" s="225">
        <f>S308*H308</f>
        <v>0</v>
      </c>
      <c r="U308" s="40"/>
      <c r="V308" s="40"/>
      <c r="W308" s="40"/>
      <c r="X308" s="40"/>
      <c r="Y308" s="40"/>
      <c r="Z308" s="40"/>
      <c r="AA308" s="40"/>
      <c r="AB308" s="40"/>
      <c r="AC308" s="40"/>
      <c r="AD308" s="40"/>
      <c r="AE308" s="40"/>
      <c r="AR308" s="226" t="s">
        <v>185</v>
      </c>
      <c r="AT308" s="226" t="s">
        <v>180</v>
      </c>
      <c r="AU308" s="226" t="s">
        <v>89</v>
      </c>
      <c r="AY308" s="18" t="s">
        <v>177</v>
      </c>
      <c r="BE308" s="227">
        <f>IF(N308="základní",J308,0)</f>
        <v>0</v>
      </c>
      <c r="BF308" s="227">
        <f>IF(N308="snížená",J308,0)</f>
        <v>0</v>
      </c>
      <c r="BG308" s="227">
        <f>IF(N308="zákl. přenesená",J308,0)</f>
        <v>0</v>
      </c>
      <c r="BH308" s="227">
        <f>IF(N308="sníž. přenesená",J308,0)</f>
        <v>0</v>
      </c>
      <c r="BI308" s="227">
        <f>IF(N308="nulová",J308,0)</f>
        <v>0</v>
      </c>
      <c r="BJ308" s="18" t="s">
        <v>185</v>
      </c>
      <c r="BK308" s="227">
        <f>ROUND(I308*H308,2)</f>
        <v>0</v>
      </c>
      <c r="BL308" s="18" t="s">
        <v>185</v>
      </c>
      <c r="BM308" s="226" t="s">
        <v>706</v>
      </c>
    </row>
    <row r="309" spans="1:47" s="2" customFormat="1" ht="12">
      <c r="A309" s="40"/>
      <c r="B309" s="41"/>
      <c r="C309" s="42"/>
      <c r="D309" s="228" t="s">
        <v>187</v>
      </c>
      <c r="E309" s="42"/>
      <c r="F309" s="229" t="s">
        <v>707</v>
      </c>
      <c r="G309" s="42"/>
      <c r="H309" s="42"/>
      <c r="I309" s="230"/>
      <c r="J309" s="42"/>
      <c r="K309" s="42"/>
      <c r="L309" s="46"/>
      <c r="M309" s="231"/>
      <c r="N309" s="232"/>
      <c r="O309" s="87"/>
      <c r="P309" s="87"/>
      <c r="Q309" s="87"/>
      <c r="R309" s="87"/>
      <c r="S309" s="87"/>
      <c r="T309" s="88"/>
      <c r="U309" s="40"/>
      <c r="V309" s="40"/>
      <c r="W309" s="40"/>
      <c r="X309" s="40"/>
      <c r="Y309" s="40"/>
      <c r="Z309" s="40"/>
      <c r="AA309" s="40"/>
      <c r="AB309" s="40"/>
      <c r="AC309" s="40"/>
      <c r="AD309" s="40"/>
      <c r="AE309" s="40"/>
      <c r="AT309" s="18" t="s">
        <v>187</v>
      </c>
      <c r="AU309" s="18" t="s">
        <v>89</v>
      </c>
    </row>
    <row r="310" spans="1:47" s="2" customFormat="1" ht="12">
      <c r="A310" s="40"/>
      <c r="B310" s="41"/>
      <c r="C310" s="42"/>
      <c r="D310" s="228" t="s">
        <v>189</v>
      </c>
      <c r="E310" s="42"/>
      <c r="F310" s="233" t="s">
        <v>701</v>
      </c>
      <c r="G310" s="42"/>
      <c r="H310" s="42"/>
      <c r="I310" s="230"/>
      <c r="J310" s="42"/>
      <c r="K310" s="42"/>
      <c r="L310" s="46"/>
      <c r="M310" s="231"/>
      <c r="N310" s="232"/>
      <c r="O310" s="87"/>
      <c r="P310" s="87"/>
      <c r="Q310" s="87"/>
      <c r="R310" s="87"/>
      <c r="S310" s="87"/>
      <c r="T310" s="88"/>
      <c r="U310" s="40"/>
      <c r="V310" s="40"/>
      <c r="W310" s="40"/>
      <c r="X310" s="40"/>
      <c r="Y310" s="40"/>
      <c r="Z310" s="40"/>
      <c r="AA310" s="40"/>
      <c r="AB310" s="40"/>
      <c r="AC310" s="40"/>
      <c r="AD310" s="40"/>
      <c r="AE310" s="40"/>
      <c r="AT310" s="18" t="s">
        <v>189</v>
      </c>
      <c r="AU310" s="18" t="s">
        <v>89</v>
      </c>
    </row>
    <row r="311" spans="1:47" s="2" customFormat="1" ht="12">
      <c r="A311" s="40"/>
      <c r="B311" s="41"/>
      <c r="C311" s="42"/>
      <c r="D311" s="228" t="s">
        <v>280</v>
      </c>
      <c r="E311" s="42"/>
      <c r="F311" s="233" t="s">
        <v>702</v>
      </c>
      <c r="G311" s="42"/>
      <c r="H311" s="42"/>
      <c r="I311" s="230"/>
      <c r="J311" s="42"/>
      <c r="K311" s="42"/>
      <c r="L311" s="46"/>
      <c r="M311" s="231"/>
      <c r="N311" s="232"/>
      <c r="O311" s="87"/>
      <c r="P311" s="87"/>
      <c r="Q311" s="87"/>
      <c r="R311" s="87"/>
      <c r="S311" s="87"/>
      <c r="T311" s="88"/>
      <c r="U311" s="40"/>
      <c r="V311" s="40"/>
      <c r="W311" s="40"/>
      <c r="X311" s="40"/>
      <c r="Y311" s="40"/>
      <c r="Z311" s="40"/>
      <c r="AA311" s="40"/>
      <c r="AB311" s="40"/>
      <c r="AC311" s="40"/>
      <c r="AD311" s="40"/>
      <c r="AE311" s="40"/>
      <c r="AT311" s="18" t="s">
        <v>280</v>
      </c>
      <c r="AU311" s="18" t="s">
        <v>89</v>
      </c>
    </row>
    <row r="312" spans="1:65" s="2" customFormat="1" ht="21.75" customHeight="1">
      <c r="A312" s="40"/>
      <c r="B312" s="41"/>
      <c r="C312" s="266" t="s">
        <v>571</v>
      </c>
      <c r="D312" s="266" t="s">
        <v>320</v>
      </c>
      <c r="E312" s="267" t="s">
        <v>321</v>
      </c>
      <c r="F312" s="268" t="s">
        <v>322</v>
      </c>
      <c r="G312" s="269" t="s">
        <v>304</v>
      </c>
      <c r="H312" s="270">
        <v>1360</v>
      </c>
      <c r="I312" s="271"/>
      <c r="J312" s="272">
        <f>ROUND(I312*H312,2)</f>
        <v>0</v>
      </c>
      <c r="K312" s="268" t="s">
        <v>184</v>
      </c>
      <c r="L312" s="273"/>
      <c r="M312" s="274" t="s">
        <v>39</v>
      </c>
      <c r="N312" s="275" t="s">
        <v>53</v>
      </c>
      <c r="O312" s="87"/>
      <c r="P312" s="224">
        <f>O312*H312</f>
        <v>0</v>
      </c>
      <c r="Q312" s="224">
        <v>1</v>
      </c>
      <c r="R312" s="224">
        <f>Q312*H312</f>
        <v>1360</v>
      </c>
      <c r="S312" s="224">
        <v>0</v>
      </c>
      <c r="T312" s="225">
        <f>S312*H312</f>
        <v>0</v>
      </c>
      <c r="U312" s="40"/>
      <c r="V312" s="40"/>
      <c r="W312" s="40"/>
      <c r="X312" s="40"/>
      <c r="Y312" s="40"/>
      <c r="Z312" s="40"/>
      <c r="AA312" s="40"/>
      <c r="AB312" s="40"/>
      <c r="AC312" s="40"/>
      <c r="AD312" s="40"/>
      <c r="AE312" s="40"/>
      <c r="AR312" s="226" t="s">
        <v>238</v>
      </c>
      <c r="AT312" s="226" t="s">
        <v>320</v>
      </c>
      <c r="AU312" s="226" t="s">
        <v>89</v>
      </c>
      <c r="AY312" s="18" t="s">
        <v>177</v>
      </c>
      <c r="BE312" s="227">
        <f>IF(N312="základní",J312,0)</f>
        <v>0</v>
      </c>
      <c r="BF312" s="227">
        <f>IF(N312="snížená",J312,0)</f>
        <v>0</v>
      </c>
      <c r="BG312" s="227">
        <f>IF(N312="zákl. přenesená",J312,0)</f>
        <v>0</v>
      </c>
      <c r="BH312" s="227">
        <f>IF(N312="sníž. přenesená",J312,0)</f>
        <v>0</v>
      </c>
      <c r="BI312" s="227">
        <f>IF(N312="nulová",J312,0)</f>
        <v>0</v>
      </c>
      <c r="BJ312" s="18" t="s">
        <v>185</v>
      </c>
      <c r="BK312" s="227">
        <f>ROUND(I312*H312,2)</f>
        <v>0</v>
      </c>
      <c r="BL312" s="18" t="s">
        <v>185</v>
      </c>
      <c r="BM312" s="226" t="s">
        <v>415</v>
      </c>
    </row>
    <row r="313" spans="1:47" s="2" customFormat="1" ht="12">
      <c r="A313" s="40"/>
      <c r="B313" s="41"/>
      <c r="C313" s="42"/>
      <c r="D313" s="228" t="s">
        <v>187</v>
      </c>
      <c r="E313" s="42"/>
      <c r="F313" s="229" t="s">
        <v>322</v>
      </c>
      <c r="G313" s="42"/>
      <c r="H313" s="42"/>
      <c r="I313" s="230"/>
      <c r="J313" s="42"/>
      <c r="K313" s="42"/>
      <c r="L313" s="46"/>
      <c r="M313" s="231"/>
      <c r="N313" s="232"/>
      <c r="O313" s="87"/>
      <c r="P313" s="87"/>
      <c r="Q313" s="87"/>
      <c r="R313" s="87"/>
      <c r="S313" s="87"/>
      <c r="T313" s="88"/>
      <c r="U313" s="40"/>
      <c r="V313" s="40"/>
      <c r="W313" s="40"/>
      <c r="X313" s="40"/>
      <c r="Y313" s="40"/>
      <c r="Z313" s="40"/>
      <c r="AA313" s="40"/>
      <c r="AB313" s="40"/>
      <c r="AC313" s="40"/>
      <c r="AD313" s="40"/>
      <c r="AE313" s="40"/>
      <c r="AT313" s="18" t="s">
        <v>187</v>
      </c>
      <c r="AU313" s="18" t="s">
        <v>89</v>
      </c>
    </row>
    <row r="314" spans="1:51" s="14" customFormat="1" ht="12">
      <c r="A314" s="14"/>
      <c r="B314" s="244"/>
      <c r="C314" s="245"/>
      <c r="D314" s="228" t="s">
        <v>191</v>
      </c>
      <c r="E314" s="246" t="s">
        <v>39</v>
      </c>
      <c r="F314" s="247" t="s">
        <v>708</v>
      </c>
      <c r="G314" s="245"/>
      <c r="H314" s="248">
        <v>1360</v>
      </c>
      <c r="I314" s="249"/>
      <c r="J314" s="245"/>
      <c r="K314" s="245"/>
      <c r="L314" s="250"/>
      <c r="M314" s="251"/>
      <c r="N314" s="252"/>
      <c r="O314" s="252"/>
      <c r="P314" s="252"/>
      <c r="Q314" s="252"/>
      <c r="R314" s="252"/>
      <c r="S314" s="252"/>
      <c r="T314" s="253"/>
      <c r="U314" s="14"/>
      <c r="V314" s="14"/>
      <c r="W314" s="14"/>
      <c r="X314" s="14"/>
      <c r="Y314" s="14"/>
      <c r="Z314" s="14"/>
      <c r="AA314" s="14"/>
      <c r="AB314" s="14"/>
      <c r="AC314" s="14"/>
      <c r="AD314" s="14"/>
      <c r="AE314" s="14"/>
      <c r="AT314" s="254" t="s">
        <v>191</v>
      </c>
      <c r="AU314" s="254" t="s">
        <v>89</v>
      </c>
      <c r="AV314" s="14" t="s">
        <v>89</v>
      </c>
      <c r="AW314" s="14" t="s">
        <v>41</v>
      </c>
      <c r="AX314" s="14" t="s">
        <v>80</v>
      </c>
      <c r="AY314" s="254" t="s">
        <v>177</v>
      </c>
    </row>
    <row r="315" spans="1:51" s="15" customFormat="1" ht="12">
      <c r="A315" s="15"/>
      <c r="B315" s="255"/>
      <c r="C315" s="256"/>
      <c r="D315" s="228" t="s">
        <v>191</v>
      </c>
      <c r="E315" s="257" t="s">
        <v>39</v>
      </c>
      <c r="F315" s="258" t="s">
        <v>194</v>
      </c>
      <c r="G315" s="256"/>
      <c r="H315" s="259">
        <v>1360</v>
      </c>
      <c r="I315" s="260"/>
      <c r="J315" s="256"/>
      <c r="K315" s="256"/>
      <c r="L315" s="261"/>
      <c r="M315" s="262"/>
      <c r="N315" s="263"/>
      <c r="O315" s="263"/>
      <c r="P315" s="263"/>
      <c r="Q315" s="263"/>
      <c r="R315" s="263"/>
      <c r="S315" s="263"/>
      <c r="T315" s="264"/>
      <c r="U315" s="15"/>
      <c r="V315" s="15"/>
      <c r="W315" s="15"/>
      <c r="X315" s="15"/>
      <c r="Y315" s="15"/>
      <c r="Z315" s="15"/>
      <c r="AA315" s="15"/>
      <c r="AB315" s="15"/>
      <c r="AC315" s="15"/>
      <c r="AD315" s="15"/>
      <c r="AE315" s="15"/>
      <c r="AT315" s="265" t="s">
        <v>191</v>
      </c>
      <c r="AU315" s="265" t="s">
        <v>89</v>
      </c>
      <c r="AV315" s="15" t="s">
        <v>185</v>
      </c>
      <c r="AW315" s="15" t="s">
        <v>41</v>
      </c>
      <c r="AX315" s="15" t="s">
        <v>87</v>
      </c>
      <c r="AY315" s="265" t="s">
        <v>177</v>
      </c>
    </row>
    <row r="316" spans="1:65" s="2" customFormat="1" ht="16.5" customHeight="1">
      <c r="A316" s="40"/>
      <c r="B316" s="41"/>
      <c r="C316" s="266" t="s">
        <v>709</v>
      </c>
      <c r="D316" s="266" t="s">
        <v>320</v>
      </c>
      <c r="E316" s="267" t="s">
        <v>710</v>
      </c>
      <c r="F316" s="268" t="s">
        <v>711</v>
      </c>
      <c r="G316" s="269" t="s">
        <v>304</v>
      </c>
      <c r="H316" s="270">
        <v>309.045</v>
      </c>
      <c r="I316" s="271"/>
      <c r="J316" s="272">
        <f>ROUND(I316*H316,2)</f>
        <v>0</v>
      </c>
      <c r="K316" s="268" t="s">
        <v>184</v>
      </c>
      <c r="L316" s="273"/>
      <c r="M316" s="274" t="s">
        <v>39</v>
      </c>
      <c r="N316" s="275" t="s">
        <v>53</v>
      </c>
      <c r="O316" s="87"/>
      <c r="P316" s="224">
        <f>O316*H316</f>
        <v>0</v>
      </c>
      <c r="Q316" s="224">
        <v>1</v>
      </c>
      <c r="R316" s="224">
        <f>Q316*H316</f>
        <v>309.045</v>
      </c>
      <c r="S316" s="224">
        <v>0</v>
      </c>
      <c r="T316" s="225">
        <f>S316*H316</f>
        <v>0</v>
      </c>
      <c r="U316" s="40"/>
      <c r="V316" s="40"/>
      <c r="W316" s="40"/>
      <c r="X316" s="40"/>
      <c r="Y316" s="40"/>
      <c r="Z316" s="40"/>
      <c r="AA316" s="40"/>
      <c r="AB316" s="40"/>
      <c r="AC316" s="40"/>
      <c r="AD316" s="40"/>
      <c r="AE316" s="40"/>
      <c r="AR316" s="226" t="s">
        <v>238</v>
      </c>
      <c r="AT316" s="226" t="s">
        <v>320</v>
      </c>
      <c r="AU316" s="226" t="s">
        <v>89</v>
      </c>
      <c r="AY316" s="18" t="s">
        <v>177</v>
      </c>
      <c r="BE316" s="227">
        <f>IF(N316="základní",J316,0)</f>
        <v>0</v>
      </c>
      <c r="BF316" s="227">
        <f>IF(N316="snížená",J316,0)</f>
        <v>0</v>
      </c>
      <c r="BG316" s="227">
        <f>IF(N316="zákl. přenesená",J316,0)</f>
        <v>0</v>
      </c>
      <c r="BH316" s="227">
        <f>IF(N316="sníž. přenesená",J316,0)</f>
        <v>0</v>
      </c>
      <c r="BI316" s="227">
        <f>IF(N316="nulová",J316,0)</f>
        <v>0</v>
      </c>
      <c r="BJ316" s="18" t="s">
        <v>185</v>
      </c>
      <c r="BK316" s="227">
        <f>ROUND(I316*H316,2)</f>
        <v>0</v>
      </c>
      <c r="BL316" s="18" t="s">
        <v>185</v>
      </c>
      <c r="BM316" s="226" t="s">
        <v>712</v>
      </c>
    </row>
    <row r="317" spans="1:47" s="2" customFormat="1" ht="12">
      <c r="A317" s="40"/>
      <c r="B317" s="41"/>
      <c r="C317" s="42"/>
      <c r="D317" s="228" t="s">
        <v>187</v>
      </c>
      <c r="E317" s="42"/>
      <c r="F317" s="229" t="s">
        <v>711</v>
      </c>
      <c r="G317" s="42"/>
      <c r="H317" s="42"/>
      <c r="I317" s="230"/>
      <c r="J317" s="42"/>
      <c r="K317" s="42"/>
      <c r="L317" s="46"/>
      <c r="M317" s="231"/>
      <c r="N317" s="232"/>
      <c r="O317" s="87"/>
      <c r="P317" s="87"/>
      <c r="Q317" s="87"/>
      <c r="R317" s="87"/>
      <c r="S317" s="87"/>
      <c r="T317" s="88"/>
      <c r="U317" s="40"/>
      <c r="V317" s="40"/>
      <c r="W317" s="40"/>
      <c r="X317" s="40"/>
      <c r="Y317" s="40"/>
      <c r="Z317" s="40"/>
      <c r="AA317" s="40"/>
      <c r="AB317" s="40"/>
      <c r="AC317" s="40"/>
      <c r="AD317" s="40"/>
      <c r="AE317" s="40"/>
      <c r="AT317" s="18" t="s">
        <v>187</v>
      </c>
      <c r="AU317" s="18" t="s">
        <v>89</v>
      </c>
    </row>
    <row r="318" spans="1:51" s="14" customFormat="1" ht="12">
      <c r="A318" s="14"/>
      <c r="B318" s="244"/>
      <c r="C318" s="245"/>
      <c r="D318" s="228" t="s">
        <v>191</v>
      </c>
      <c r="E318" s="246" t="s">
        <v>39</v>
      </c>
      <c r="F318" s="247" t="s">
        <v>713</v>
      </c>
      <c r="G318" s="245"/>
      <c r="H318" s="248">
        <v>309.045</v>
      </c>
      <c r="I318" s="249"/>
      <c r="J318" s="245"/>
      <c r="K318" s="245"/>
      <c r="L318" s="250"/>
      <c r="M318" s="251"/>
      <c r="N318" s="252"/>
      <c r="O318" s="252"/>
      <c r="P318" s="252"/>
      <c r="Q318" s="252"/>
      <c r="R318" s="252"/>
      <c r="S318" s="252"/>
      <c r="T318" s="253"/>
      <c r="U318" s="14"/>
      <c r="V318" s="14"/>
      <c r="W318" s="14"/>
      <c r="X318" s="14"/>
      <c r="Y318" s="14"/>
      <c r="Z318" s="14"/>
      <c r="AA318" s="14"/>
      <c r="AB318" s="14"/>
      <c r="AC318" s="14"/>
      <c r="AD318" s="14"/>
      <c r="AE318" s="14"/>
      <c r="AT318" s="254" t="s">
        <v>191</v>
      </c>
      <c r="AU318" s="254" t="s">
        <v>89</v>
      </c>
      <c r="AV318" s="14" t="s">
        <v>89</v>
      </c>
      <c r="AW318" s="14" t="s">
        <v>41</v>
      </c>
      <c r="AX318" s="14" t="s">
        <v>80</v>
      </c>
      <c r="AY318" s="254" t="s">
        <v>177</v>
      </c>
    </row>
    <row r="319" spans="1:51" s="15" customFormat="1" ht="12">
      <c r="A319" s="15"/>
      <c r="B319" s="255"/>
      <c r="C319" s="256"/>
      <c r="D319" s="228" t="s">
        <v>191</v>
      </c>
      <c r="E319" s="257" t="s">
        <v>39</v>
      </c>
      <c r="F319" s="258" t="s">
        <v>194</v>
      </c>
      <c r="G319" s="256"/>
      <c r="H319" s="259">
        <v>309.045</v>
      </c>
      <c r="I319" s="260"/>
      <c r="J319" s="256"/>
      <c r="K319" s="256"/>
      <c r="L319" s="261"/>
      <c r="M319" s="262"/>
      <c r="N319" s="263"/>
      <c r="O319" s="263"/>
      <c r="P319" s="263"/>
      <c r="Q319" s="263"/>
      <c r="R319" s="263"/>
      <c r="S319" s="263"/>
      <c r="T319" s="264"/>
      <c r="U319" s="15"/>
      <c r="V319" s="15"/>
      <c r="W319" s="15"/>
      <c r="X319" s="15"/>
      <c r="Y319" s="15"/>
      <c r="Z319" s="15"/>
      <c r="AA319" s="15"/>
      <c r="AB319" s="15"/>
      <c r="AC319" s="15"/>
      <c r="AD319" s="15"/>
      <c r="AE319" s="15"/>
      <c r="AT319" s="265" t="s">
        <v>191</v>
      </c>
      <c r="AU319" s="265" t="s">
        <v>89</v>
      </c>
      <c r="AV319" s="15" t="s">
        <v>185</v>
      </c>
      <c r="AW319" s="15" t="s">
        <v>41</v>
      </c>
      <c r="AX319" s="15" t="s">
        <v>87</v>
      </c>
      <c r="AY319" s="265" t="s">
        <v>177</v>
      </c>
    </row>
    <row r="320" spans="1:65" s="2" customFormat="1" ht="16.5" customHeight="1">
      <c r="A320" s="40"/>
      <c r="B320" s="41"/>
      <c r="C320" s="266" t="s">
        <v>577</v>
      </c>
      <c r="D320" s="277" t="s">
        <v>320</v>
      </c>
      <c r="E320" s="267" t="s">
        <v>714</v>
      </c>
      <c r="F320" s="268" t="s">
        <v>715</v>
      </c>
      <c r="G320" s="269" t="s">
        <v>203</v>
      </c>
      <c r="H320" s="270">
        <v>110</v>
      </c>
      <c r="I320" s="271"/>
      <c r="J320" s="272">
        <f>ROUND(I320*H320,2)</f>
        <v>0</v>
      </c>
      <c r="K320" s="268" t="s">
        <v>184</v>
      </c>
      <c r="L320" s="273"/>
      <c r="M320" s="274" t="s">
        <v>39</v>
      </c>
      <c r="N320" s="275" t="s">
        <v>53</v>
      </c>
      <c r="O320" s="87"/>
      <c r="P320" s="224">
        <f>O320*H320</f>
        <v>0</v>
      </c>
      <c r="Q320" s="224">
        <v>0</v>
      </c>
      <c r="R320" s="224">
        <f>Q320*H320</f>
        <v>0</v>
      </c>
      <c r="S320" s="224">
        <v>0</v>
      </c>
      <c r="T320" s="225">
        <f>S320*H320</f>
        <v>0</v>
      </c>
      <c r="U320" s="40"/>
      <c r="V320" s="40"/>
      <c r="W320" s="40"/>
      <c r="X320" s="40"/>
      <c r="Y320" s="40"/>
      <c r="Z320" s="40"/>
      <c r="AA320" s="40"/>
      <c r="AB320" s="40"/>
      <c r="AC320" s="40"/>
      <c r="AD320" s="40"/>
      <c r="AE320" s="40"/>
      <c r="AR320" s="226" t="s">
        <v>238</v>
      </c>
      <c r="AT320" s="226" t="s">
        <v>320</v>
      </c>
      <c r="AU320" s="226" t="s">
        <v>89</v>
      </c>
      <c r="AY320" s="18" t="s">
        <v>177</v>
      </c>
      <c r="BE320" s="227">
        <f>IF(N320="základní",J320,0)</f>
        <v>0</v>
      </c>
      <c r="BF320" s="227">
        <f>IF(N320="snížená",J320,0)</f>
        <v>0</v>
      </c>
      <c r="BG320" s="227">
        <f>IF(N320="zákl. přenesená",J320,0)</f>
        <v>0</v>
      </c>
      <c r="BH320" s="227">
        <f>IF(N320="sníž. přenesená",J320,0)</f>
        <v>0</v>
      </c>
      <c r="BI320" s="227">
        <f>IF(N320="nulová",J320,0)</f>
        <v>0</v>
      </c>
      <c r="BJ320" s="18" t="s">
        <v>185</v>
      </c>
      <c r="BK320" s="227">
        <f>ROUND(I320*H320,2)</f>
        <v>0</v>
      </c>
      <c r="BL320" s="18" t="s">
        <v>185</v>
      </c>
      <c r="BM320" s="226" t="s">
        <v>716</v>
      </c>
    </row>
    <row r="321" spans="1:47" s="2" customFormat="1" ht="12">
      <c r="A321" s="40"/>
      <c r="B321" s="41"/>
      <c r="C321" s="42"/>
      <c r="D321" s="228" t="s">
        <v>187</v>
      </c>
      <c r="E321" s="42"/>
      <c r="F321" s="229" t="s">
        <v>715</v>
      </c>
      <c r="G321" s="42"/>
      <c r="H321" s="42"/>
      <c r="I321" s="230"/>
      <c r="J321" s="42"/>
      <c r="K321" s="42"/>
      <c r="L321" s="46"/>
      <c r="M321" s="231"/>
      <c r="N321" s="232"/>
      <c r="O321" s="87"/>
      <c r="P321" s="87"/>
      <c r="Q321" s="87"/>
      <c r="R321" s="87"/>
      <c r="S321" s="87"/>
      <c r="T321" s="88"/>
      <c r="U321" s="40"/>
      <c r="V321" s="40"/>
      <c r="W321" s="40"/>
      <c r="X321" s="40"/>
      <c r="Y321" s="40"/>
      <c r="Z321" s="40"/>
      <c r="AA321" s="40"/>
      <c r="AB321" s="40"/>
      <c r="AC321" s="40"/>
      <c r="AD321" s="40"/>
      <c r="AE321" s="40"/>
      <c r="AT321" s="18" t="s">
        <v>187</v>
      </c>
      <c r="AU321" s="18" t="s">
        <v>89</v>
      </c>
    </row>
    <row r="322" spans="1:47" s="2" customFormat="1" ht="12">
      <c r="A322" s="40"/>
      <c r="B322" s="41"/>
      <c r="C322" s="42"/>
      <c r="D322" s="228" t="s">
        <v>280</v>
      </c>
      <c r="E322" s="42"/>
      <c r="F322" s="233" t="s">
        <v>717</v>
      </c>
      <c r="G322" s="42"/>
      <c r="H322" s="42"/>
      <c r="I322" s="230"/>
      <c r="J322" s="42"/>
      <c r="K322" s="42"/>
      <c r="L322" s="46"/>
      <c r="M322" s="231"/>
      <c r="N322" s="232"/>
      <c r="O322" s="87"/>
      <c r="P322" s="87"/>
      <c r="Q322" s="87"/>
      <c r="R322" s="87"/>
      <c r="S322" s="87"/>
      <c r="T322" s="88"/>
      <c r="U322" s="40"/>
      <c r="V322" s="40"/>
      <c r="W322" s="40"/>
      <c r="X322" s="40"/>
      <c r="Y322" s="40"/>
      <c r="Z322" s="40"/>
      <c r="AA322" s="40"/>
      <c r="AB322" s="40"/>
      <c r="AC322" s="40"/>
      <c r="AD322" s="40"/>
      <c r="AE322" s="40"/>
      <c r="AT322" s="18" t="s">
        <v>280</v>
      </c>
      <c r="AU322" s="18" t="s">
        <v>89</v>
      </c>
    </row>
    <row r="323" spans="1:65" s="2" customFormat="1" ht="21.75" customHeight="1">
      <c r="A323" s="40"/>
      <c r="B323" s="41"/>
      <c r="C323" s="266" t="s">
        <v>718</v>
      </c>
      <c r="D323" s="277" t="s">
        <v>320</v>
      </c>
      <c r="E323" s="267" t="s">
        <v>719</v>
      </c>
      <c r="F323" s="268" t="s">
        <v>720</v>
      </c>
      <c r="G323" s="269" t="s">
        <v>203</v>
      </c>
      <c r="H323" s="270">
        <v>74</v>
      </c>
      <c r="I323" s="271"/>
      <c r="J323" s="272">
        <f>ROUND(I323*H323,2)</f>
        <v>0</v>
      </c>
      <c r="K323" s="268" t="s">
        <v>184</v>
      </c>
      <c r="L323" s="273"/>
      <c r="M323" s="274" t="s">
        <v>39</v>
      </c>
      <c r="N323" s="275" t="s">
        <v>53</v>
      </c>
      <c r="O323" s="87"/>
      <c r="P323" s="224">
        <f>O323*H323</f>
        <v>0</v>
      </c>
      <c r="Q323" s="224">
        <v>0.04939</v>
      </c>
      <c r="R323" s="224">
        <f>Q323*H323</f>
        <v>3.65486</v>
      </c>
      <c r="S323" s="224">
        <v>0</v>
      </c>
      <c r="T323" s="225">
        <f>S323*H323</f>
        <v>0</v>
      </c>
      <c r="U323" s="40"/>
      <c r="V323" s="40"/>
      <c r="W323" s="40"/>
      <c r="X323" s="40"/>
      <c r="Y323" s="40"/>
      <c r="Z323" s="40"/>
      <c r="AA323" s="40"/>
      <c r="AB323" s="40"/>
      <c r="AC323" s="40"/>
      <c r="AD323" s="40"/>
      <c r="AE323" s="40"/>
      <c r="AR323" s="226" t="s">
        <v>238</v>
      </c>
      <c r="AT323" s="226" t="s">
        <v>320</v>
      </c>
      <c r="AU323" s="226" t="s">
        <v>89</v>
      </c>
      <c r="AY323" s="18" t="s">
        <v>177</v>
      </c>
      <c r="BE323" s="227">
        <f>IF(N323="základní",J323,0)</f>
        <v>0</v>
      </c>
      <c r="BF323" s="227">
        <f>IF(N323="snížená",J323,0)</f>
        <v>0</v>
      </c>
      <c r="BG323" s="227">
        <f>IF(N323="zákl. přenesená",J323,0)</f>
        <v>0</v>
      </c>
      <c r="BH323" s="227">
        <f>IF(N323="sníž. přenesená",J323,0)</f>
        <v>0</v>
      </c>
      <c r="BI323" s="227">
        <f>IF(N323="nulová",J323,0)</f>
        <v>0</v>
      </c>
      <c r="BJ323" s="18" t="s">
        <v>185</v>
      </c>
      <c r="BK323" s="227">
        <f>ROUND(I323*H323,2)</f>
        <v>0</v>
      </c>
      <c r="BL323" s="18" t="s">
        <v>185</v>
      </c>
      <c r="BM323" s="226" t="s">
        <v>721</v>
      </c>
    </row>
    <row r="324" spans="1:47" s="2" customFormat="1" ht="12">
      <c r="A324" s="40"/>
      <c r="B324" s="41"/>
      <c r="C324" s="42"/>
      <c r="D324" s="228" t="s">
        <v>187</v>
      </c>
      <c r="E324" s="42"/>
      <c r="F324" s="229" t="s">
        <v>720</v>
      </c>
      <c r="G324" s="42"/>
      <c r="H324" s="42"/>
      <c r="I324" s="230"/>
      <c r="J324" s="42"/>
      <c r="K324" s="42"/>
      <c r="L324" s="46"/>
      <c r="M324" s="231"/>
      <c r="N324" s="232"/>
      <c r="O324" s="87"/>
      <c r="P324" s="87"/>
      <c r="Q324" s="87"/>
      <c r="R324" s="87"/>
      <c r="S324" s="87"/>
      <c r="T324" s="88"/>
      <c r="U324" s="40"/>
      <c r="V324" s="40"/>
      <c r="W324" s="40"/>
      <c r="X324" s="40"/>
      <c r="Y324" s="40"/>
      <c r="Z324" s="40"/>
      <c r="AA324" s="40"/>
      <c r="AB324" s="40"/>
      <c r="AC324" s="40"/>
      <c r="AD324" s="40"/>
      <c r="AE324" s="40"/>
      <c r="AT324" s="18" t="s">
        <v>187</v>
      </c>
      <c r="AU324" s="18" t="s">
        <v>89</v>
      </c>
    </row>
    <row r="325" spans="1:47" s="2" customFormat="1" ht="12">
      <c r="A325" s="40"/>
      <c r="B325" s="41"/>
      <c r="C325" s="42"/>
      <c r="D325" s="228" t="s">
        <v>280</v>
      </c>
      <c r="E325" s="42"/>
      <c r="F325" s="233" t="s">
        <v>717</v>
      </c>
      <c r="G325" s="42"/>
      <c r="H325" s="42"/>
      <c r="I325" s="230"/>
      <c r="J325" s="42"/>
      <c r="K325" s="42"/>
      <c r="L325" s="46"/>
      <c r="M325" s="231"/>
      <c r="N325" s="232"/>
      <c r="O325" s="87"/>
      <c r="P325" s="87"/>
      <c r="Q325" s="87"/>
      <c r="R325" s="87"/>
      <c r="S325" s="87"/>
      <c r="T325" s="88"/>
      <c r="U325" s="40"/>
      <c r="V325" s="40"/>
      <c r="W325" s="40"/>
      <c r="X325" s="40"/>
      <c r="Y325" s="40"/>
      <c r="Z325" s="40"/>
      <c r="AA325" s="40"/>
      <c r="AB325" s="40"/>
      <c r="AC325" s="40"/>
      <c r="AD325" s="40"/>
      <c r="AE325" s="40"/>
      <c r="AT325" s="18" t="s">
        <v>280</v>
      </c>
      <c r="AU325" s="18" t="s">
        <v>89</v>
      </c>
    </row>
    <row r="326" spans="1:65" s="2" customFormat="1" ht="24.15" customHeight="1">
      <c r="A326" s="40"/>
      <c r="B326" s="41"/>
      <c r="C326" s="266" t="s">
        <v>582</v>
      </c>
      <c r="D326" s="266" t="s">
        <v>320</v>
      </c>
      <c r="E326" s="267" t="s">
        <v>722</v>
      </c>
      <c r="F326" s="268" t="s">
        <v>723</v>
      </c>
      <c r="G326" s="269" t="s">
        <v>270</v>
      </c>
      <c r="H326" s="270">
        <v>6</v>
      </c>
      <c r="I326" s="271"/>
      <c r="J326" s="272">
        <f>ROUND(I326*H326,2)</f>
        <v>0</v>
      </c>
      <c r="K326" s="268" t="s">
        <v>184</v>
      </c>
      <c r="L326" s="273"/>
      <c r="M326" s="274" t="s">
        <v>39</v>
      </c>
      <c r="N326" s="275" t="s">
        <v>53</v>
      </c>
      <c r="O326" s="87"/>
      <c r="P326" s="224">
        <f>O326*H326</f>
        <v>0</v>
      </c>
      <c r="Q326" s="224">
        <v>0.29358</v>
      </c>
      <c r="R326" s="224">
        <f>Q326*H326</f>
        <v>1.7614800000000002</v>
      </c>
      <c r="S326" s="224">
        <v>0</v>
      </c>
      <c r="T326" s="225">
        <f>S326*H326</f>
        <v>0</v>
      </c>
      <c r="U326" s="40"/>
      <c r="V326" s="40"/>
      <c r="W326" s="40"/>
      <c r="X326" s="40"/>
      <c r="Y326" s="40"/>
      <c r="Z326" s="40"/>
      <c r="AA326" s="40"/>
      <c r="AB326" s="40"/>
      <c r="AC326" s="40"/>
      <c r="AD326" s="40"/>
      <c r="AE326" s="40"/>
      <c r="AR326" s="226" t="s">
        <v>238</v>
      </c>
      <c r="AT326" s="226" t="s">
        <v>320</v>
      </c>
      <c r="AU326" s="226" t="s">
        <v>89</v>
      </c>
      <c r="AY326" s="18" t="s">
        <v>177</v>
      </c>
      <c r="BE326" s="227">
        <f>IF(N326="základní",J326,0)</f>
        <v>0</v>
      </c>
      <c r="BF326" s="227">
        <f>IF(N326="snížená",J326,0)</f>
        <v>0</v>
      </c>
      <c r="BG326" s="227">
        <f>IF(N326="zákl. přenesená",J326,0)</f>
        <v>0</v>
      </c>
      <c r="BH326" s="227">
        <f>IF(N326="sníž. přenesená",J326,0)</f>
        <v>0</v>
      </c>
      <c r="BI326" s="227">
        <f>IF(N326="nulová",J326,0)</f>
        <v>0</v>
      </c>
      <c r="BJ326" s="18" t="s">
        <v>185</v>
      </c>
      <c r="BK326" s="227">
        <f>ROUND(I326*H326,2)</f>
        <v>0</v>
      </c>
      <c r="BL326" s="18" t="s">
        <v>185</v>
      </c>
      <c r="BM326" s="226" t="s">
        <v>724</v>
      </c>
    </row>
    <row r="327" spans="1:47" s="2" customFormat="1" ht="12">
      <c r="A327" s="40"/>
      <c r="B327" s="41"/>
      <c r="C327" s="42"/>
      <c r="D327" s="228" t="s">
        <v>187</v>
      </c>
      <c r="E327" s="42"/>
      <c r="F327" s="229" t="s">
        <v>723</v>
      </c>
      <c r="G327" s="42"/>
      <c r="H327" s="42"/>
      <c r="I327" s="230"/>
      <c r="J327" s="42"/>
      <c r="K327" s="42"/>
      <c r="L327" s="46"/>
      <c r="M327" s="231"/>
      <c r="N327" s="232"/>
      <c r="O327" s="87"/>
      <c r="P327" s="87"/>
      <c r="Q327" s="87"/>
      <c r="R327" s="87"/>
      <c r="S327" s="87"/>
      <c r="T327" s="88"/>
      <c r="U327" s="40"/>
      <c r="V327" s="40"/>
      <c r="W327" s="40"/>
      <c r="X327" s="40"/>
      <c r="Y327" s="40"/>
      <c r="Z327" s="40"/>
      <c r="AA327" s="40"/>
      <c r="AB327" s="40"/>
      <c r="AC327" s="40"/>
      <c r="AD327" s="40"/>
      <c r="AE327" s="40"/>
      <c r="AT327" s="18" t="s">
        <v>187</v>
      </c>
      <c r="AU327" s="18" t="s">
        <v>89</v>
      </c>
    </row>
    <row r="328" spans="1:65" s="2" customFormat="1" ht="24.15" customHeight="1">
      <c r="A328" s="40"/>
      <c r="B328" s="41"/>
      <c r="C328" s="266" t="s">
        <v>725</v>
      </c>
      <c r="D328" s="266" t="s">
        <v>320</v>
      </c>
      <c r="E328" s="267" t="s">
        <v>726</v>
      </c>
      <c r="F328" s="268" t="s">
        <v>727</v>
      </c>
      <c r="G328" s="269" t="s">
        <v>270</v>
      </c>
      <c r="H328" s="270">
        <v>4</v>
      </c>
      <c r="I328" s="271"/>
      <c r="J328" s="272">
        <f>ROUND(I328*H328,2)</f>
        <v>0</v>
      </c>
      <c r="K328" s="268" t="s">
        <v>184</v>
      </c>
      <c r="L328" s="273"/>
      <c r="M328" s="274" t="s">
        <v>39</v>
      </c>
      <c r="N328" s="275" t="s">
        <v>53</v>
      </c>
      <c r="O328" s="87"/>
      <c r="P328" s="224">
        <f>O328*H328</f>
        <v>0</v>
      </c>
      <c r="Q328" s="224">
        <v>0.2837</v>
      </c>
      <c r="R328" s="224">
        <f>Q328*H328</f>
        <v>1.1348</v>
      </c>
      <c r="S328" s="224">
        <v>0</v>
      </c>
      <c r="T328" s="225">
        <f>S328*H328</f>
        <v>0</v>
      </c>
      <c r="U328" s="40"/>
      <c r="V328" s="40"/>
      <c r="W328" s="40"/>
      <c r="X328" s="40"/>
      <c r="Y328" s="40"/>
      <c r="Z328" s="40"/>
      <c r="AA328" s="40"/>
      <c r="AB328" s="40"/>
      <c r="AC328" s="40"/>
      <c r="AD328" s="40"/>
      <c r="AE328" s="40"/>
      <c r="AR328" s="226" t="s">
        <v>238</v>
      </c>
      <c r="AT328" s="226" t="s">
        <v>320</v>
      </c>
      <c r="AU328" s="226" t="s">
        <v>89</v>
      </c>
      <c r="AY328" s="18" t="s">
        <v>177</v>
      </c>
      <c r="BE328" s="227">
        <f>IF(N328="základní",J328,0)</f>
        <v>0</v>
      </c>
      <c r="BF328" s="227">
        <f>IF(N328="snížená",J328,0)</f>
        <v>0</v>
      </c>
      <c r="BG328" s="227">
        <f>IF(N328="zákl. přenesená",J328,0)</f>
        <v>0</v>
      </c>
      <c r="BH328" s="227">
        <f>IF(N328="sníž. přenesená",J328,0)</f>
        <v>0</v>
      </c>
      <c r="BI328" s="227">
        <f>IF(N328="nulová",J328,0)</f>
        <v>0</v>
      </c>
      <c r="BJ328" s="18" t="s">
        <v>185</v>
      </c>
      <c r="BK328" s="227">
        <f>ROUND(I328*H328,2)</f>
        <v>0</v>
      </c>
      <c r="BL328" s="18" t="s">
        <v>185</v>
      </c>
      <c r="BM328" s="226" t="s">
        <v>728</v>
      </c>
    </row>
    <row r="329" spans="1:47" s="2" customFormat="1" ht="12">
      <c r="A329" s="40"/>
      <c r="B329" s="41"/>
      <c r="C329" s="42"/>
      <c r="D329" s="228" t="s">
        <v>187</v>
      </c>
      <c r="E329" s="42"/>
      <c r="F329" s="229" t="s">
        <v>727</v>
      </c>
      <c r="G329" s="42"/>
      <c r="H329" s="42"/>
      <c r="I329" s="230"/>
      <c r="J329" s="42"/>
      <c r="K329" s="42"/>
      <c r="L329" s="46"/>
      <c r="M329" s="231"/>
      <c r="N329" s="232"/>
      <c r="O329" s="87"/>
      <c r="P329" s="87"/>
      <c r="Q329" s="87"/>
      <c r="R329" s="87"/>
      <c r="S329" s="87"/>
      <c r="T329" s="88"/>
      <c r="U329" s="40"/>
      <c r="V329" s="40"/>
      <c r="W329" s="40"/>
      <c r="X329" s="40"/>
      <c r="Y329" s="40"/>
      <c r="Z329" s="40"/>
      <c r="AA329" s="40"/>
      <c r="AB329" s="40"/>
      <c r="AC329" s="40"/>
      <c r="AD329" s="40"/>
      <c r="AE329" s="40"/>
      <c r="AT329" s="18" t="s">
        <v>187</v>
      </c>
      <c r="AU329" s="18" t="s">
        <v>89</v>
      </c>
    </row>
    <row r="330" spans="1:65" s="2" customFormat="1" ht="24.15" customHeight="1">
      <c r="A330" s="40"/>
      <c r="B330" s="41"/>
      <c r="C330" s="266" t="s">
        <v>588</v>
      </c>
      <c r="D330" s="266" t="s">
        <v>320</v>
      </c>
      <c r="E330" s="267" t="s">
        <v>729</v>
      </c>
      <c r="F330" s="268" t="s">
        <v>421</v>
      </c>
      <c r="G330" s="269" t="s">
        <v>270</v>
      </c>
      <c r="H330" s="270">
        <v>500</v>
      </c>
      <c r="I330" s="271"/>
      <c r="J330" s="272">
        <f>ROUND(I330*H330,2)</f>
        <v>0</v>
      </c>
      <c r="K330" s="268" t="s">
        <v>184</v>
      </c>
      <c r="L330" s="273"/>
      <c r="M330" s="274" t="s">
        <v>39</v>
      </c>
      <c r="N330" s="275" t="s">
        <v>53</v>
      </c>
      <c r="O330" s="87"/>
      <c r="P330" s="224">
        <f>O330*H330</f>
        <v>0</v>
      </c>
      <c r="Q330" s="224">
        <v>0.00123</v>
      </c>
      <c r="R330" s="224">
        <f>Q330*H330</f>
        <v>0.615</v>
      </c>
      <c r="S330" s="224">
        <v>0</v>
      </c>
      <c r="T330" s="225">
        <f>S330*H330</f>
        <v>0</v>
      </c>
      <c r="U330" s="40"/>
      <c r="V330" s="40"/>
      <c r="W330" s="40"/>
      <c r="X330" s="40"/>
      <c r="Y330" s="40"/>
      <c r="Z330" s="40"/>
      <c r="AA330" s="40"/>
      <c r="AB330" s="40"/>
      <c r="AC330" s="40"/>
      <c r="AD330" s="40"/>
      <c r="AE330" s="40"/>
      <c r="AR330" s="226" t="s">
        <v>238</v>
      </c>
      <c r="AT330" s="226" t="s">
        <v>320</v>
      </c>
      <c r="AU330" s="226" t="s">
        <v>89</v>
      </c>
      <c r="AY330" s="18" t="s">
        <v>177</v>
      </c>
      <c r="BE330" s="227">
        <f>IF(N330="základní",J330,0)</f>
        <v>0</v>
      </c>
      <c r="BF330" s="227">
        <f>IF(N330="snížená",J330,0)</f>
        <v>0</v>
      </c>
      <c r="BG330" s="227">
        <f>IF(N330="zákl. přenesená",J330,0)</f>
        <v>0</v>
      </c>
      <c r="BH330" s="227">
        <f>IF(N330="sníž. přenesená",J330,0)</f>
        <v>0</v>
      </c>
      <c r="BI330" s="227">
        <f>IF(N330="nulová",J330,0)</f>
        <v>0</v>
      </c>
      <c r="BJ330" s="18" t="s">
        <v>185</v>
      </c>
      <c r="BK330" s="227">
        <f>ROUND(I330*H330,2)</f>
        <v>0</v>
      </c>
      <c r="BL330" s="18" t="s">
        <v>185</v>
      </c>
      <c r="BM330" s="226" t="s">
        <v>730</v>
      </c>
    </row>
    <row r="331" spans="1:47" s="2" customFormat="1" ht="12">
      <c r="A331" s="40"/>
      <c r="B331" s="41"/>
      <c r="C331" s="42"/>
      <c r="D331" s="228" t="s">
        <v>187</v>
      </c>
      <c r="E331" s="42"/>
      <c r="F331" s="229" t="s">
        <v>421</v>
      </c>
      <c r="G331" s="42"/>
      <c r="H331" s="42"/>
      <c r="I331" s="230"/>
      <c r="J331" s="42"/>
      <c r="K331" s="42"/>
      <c r="L331" s="46"/>
      <c r="M331" s="231"/>
      <c r="N331" s="232"/>
      <c r="O331" s="87"/>
      <c r="P331" s="87"/>
      <c r="Q331" s="87"/>
      <c r="R331" s="87"/>
      <c r="S331" s="87"/>
      <c r="T331" s="88"/>
      <c r="U331" s="40"/>
      <c r="V331" s="40"/>
      <c r="W331" s="40"/>
      <c r="X331" s="40"/>
      <c r="Y331" s="40"/>
      <c r="Z331" s="40"/>
      <c r="AA331" s="40"/>
      <c r="AB331" s="40"/>
      <c r="AC331" s="40"/>
      <c r="AD331" s="40"/>
      <c r="AE331" s="40"/>
      <c r="AT331" s="18" t="s">
        <v>187</v>
      </c>
      <c r="AU331" s="18" t="s">
        <v>89</v>
      </c>
    </row>
    <row r="332" spans="1:51" s="14" customFormat="1" ht="12">
      <c r="A332" s="14"/>
      <c r="B332" s="244"/>
      <c r="C332" s="245"/>
      <c r="D332" s="228" t="s">
        <v>191</v>
      </c>
      <c r="E332" s="246" t="s">
        <v>39</v>
      </c>
      <c r="F332" s="247" t="s">
        <v>418</v>
      </c>
      <c r="G332" s="245"/>
      <c r="H332" s="248">
        <v>500</v>
      </c>
      <c r="I332" s="249"/>
      <c r="J332" s="245"/>
      <c r="K332" s="245"/>
      <c r="L332" s="250"/>
      <c r="M332" s="251"/>
      <c r="N332" s="252"/>
      <c r="O332" s="252"/>
      <c r="P332" s="252"/>
      <c r="Q332" s="252"/>
      <c r="R332" s="252"/>
      <c r="S332" s="252"/>
      <c r="T332" s="253"/>
      <c r="U332" s="14"/>
      <c r="V332" s="14"/>
      <c r="W332" s="14"/>
      <c r="X332" s="14"/>
      <c r="Y332" s="14"/>
      <c r="Z332" s="14"/>
      <c r="AA332" s="14"/>
      <c r="AB332" s="14"/>
      <c r="AC332" s="14"/>
      <c r="AD332" s="14"/>
      <c r="AE332" s="14"/>
      <c r="AT332" s="254" t="s">
        <v>191</v>
      </c>
      <c r="AU332" s="254" t="s">
        <v>89</v>
      </c>
      <c r="AV332" s="14" t="s">
        <v>89</v>
      </c>
      <c r="AW332" s="14" t="s">
        <v>41</v>
      </c>
      <c r="AX332" s="14" t="s">
        <v>80</v>
      </c>
      <c r="AY332" s="254" t="s">
        <v>177</v>
      </c>
    </row>
    <row r="333" spans="1:51" s="15" customFormat="1" ht="12">
      <c r="A333" s="15"/>
      <c r="B333" s="255"/>
      <c r="C333" s="256"/>
      <c r="D333" s="228" t="s">
        <v>191</v>
      </c>
      <c r="E333" s="257" t="s">
        <v>420</v>
      </c>
      <c r="F333" s="258" t="s">
        <v>194</v>
      </c>
      <c r="G333" s="256"/>
      <c r="H333" s="259">
        <v>500</v>
      </c>
      <c r="I333" s="260"/>
      <c r="J333" s="256"/>
      <c r="K333" s="256"/>
      <c r="L333" s="261"/>
      <c r="M333" s="262"/>
      <c r="N333" s="263"/>
      <c r="O333" s="263"/>
      <c r="P333" s="263"/>
      <c r="Q333" s="263"/>
      <c r="R333" s="263"/>
      <c r="S333" s="263"/>
      <c r="T333" s="264"/>
      <c r="U333" s="15"/>
      <c r="V333" s="15"/>
      <c r="W333" s="15"/>
      <c r="X333" s="15"/>
      <c r="Y333" s="15"/>
      <c r="Z333" s="15"/>
      <c r="AA333" s="15"/>
      <c r="AB333" s="15"/>
      <c r="AC333" s="15"/>
      <c r="AD333" s="15"/>
      <c r="AE333" s="15"/>
      <c r="AT333" s="265" t="s">
        <v>191</v>
      </c>
      <c r="AU333" s="265" t="s">
        <v>89</v>
      </c>
      <c r="AV333" s="15" t="s">
        <v>185</v>
      </c>
      <c r="AW333" s="15" t="s">
        <v>41</v>
      </c>
      <c r="AX333" s="15" t="s">
        <v>87</v>
      </c>
      <c r="AY333" s="265" t="s">
        <v>177</v>
      </c>
    </row>
    <row r="334" spans="1:65" s="2" customFormat="1" ht="24.15" customHeight="1">
      <c r="A334" s="40"/>
      <c r="B334" s="41"/>
      <c r="C334" s="266" t="s">
        <v>208</v>
      </c>
      <c r="D334" s="266" t="s">
        <v>320</v>
      </c>
      <c r="E334" s="267" t="s">
        <v>731</v>
      </c>
      <c r="F334" s="268" t="s">
        <v>423</v>
      </c>
      <c r="G334" s="269" t="s">
        <v>270</v>
      </c>
      <c r="H334" s="270">
        <v>180</v>
      </c>
      <c r="I334" s="271"/>
      <c r="J334" s="272">
        <f>ROUND(I334*H334,2)</f>
        <v>0</v>
      </c>
      <c r="K334" s="268" t="s">
        <v>184</v>
      </c>
      <c r="L334" s="273"/>
      <c r="M334" s="274" t="s">
        <v>39</v>
      </c>
      <c r="N334" s="275" t="s">
        <v>53</v>
      </c>
      <c r="O334" s="87"/>
      <c r="P334" s="224">
        <f>O334*H334</f>
        <v>0</v>
      </c>
      <c r="Q334" s="224">
        <v>0.00123</v>
      </c>
      <c r="R334" s="224">
        <f>Q334*H334</f>
        <v>0.22139999999999999</v>
      </c>
      <c r="S334" s="224">
        <v>0</v>
      </c>
      <c r="T334" s="225">
        <f>S334*H334</f>
        <v>0</v>
      </c>
      <c r="U334" s="40"/>
      <c r="V334" s="40"/>
      <c r="W334" s="40"/>
      <c r="X334" s="40"/>
      <c r="Y334" s="40"/>
      <c r="Z334" s="40"/>
      <c r="AA334" s="40"/>
      <c r="AB334" s="40"/>
      <c r="AC334" s="40"/>
      <c r="AD334" s="40"/>
      <c r="AE334" s="40"/>
      <c r="AR334" s="226" t="s">
        <v>238</v>
      </c>
      <c r="AT334" s="226" t="s">
        <v>320</v>
      </c>
      <c r="AU334" s="226" t="s">
        <v>89</v>
      </c>
      <c r="AY334" s="18" t="s">
        <v>177</v>
      </c>
      <c r="BE334" s="227">
        <f>IF(N334="základní",J334,0)</f>
        <v>0</v>
      </c>
      <c r="BF334" s="227">
        <f>IF(N334="snížená",J334,0)</f>
        <v>0</v>
      </c>
      <c r="BG334" s="227">
        <f>IF(N334="zákl. přenesená",J334,0)</f>
        <v>0</v>
      </c>
      <c r="BH334" s="227">
        <f>IF(N334="sníž. přenesená",J334,0)</f>
        <v>0</v>
      </c>
      <c r="BI334" s="227">
        <f>IF(N334="nulová",J334,0)</f>
        <v>0</v>
      </c>
      <c r="BJ334" s="18" t="s">
        <v>185</v>
      </c>
      <c r="BK334" s="227">
        <f>ROUND(I334*H334,2)</f>
        <v>0</v>
      </c>
      <c r="BL334" s="18" t="s">
        <v>185</v>
      </c>
      <c r="BM334" s="226" t="s">
        <v>732</v>
      </c>
    </row>
    <row r="335" spans="1:47" s="2" customFormat="1" ht="12">
      <c r="A335" s="40"/>
      <c r="B335" s="41"/>
      <c r="C335" s="42"/>
      <c r="D335" s="228" t="s">
        <v>187</v>
      </c>
      <c r="E335" s="42"/>
      <c r="F335" s="229" t="s">
        <v>423</v>
      </c>
      <c r="G335" s="42"/>
      <c r="H335" s="42"/>
      <c r="I335" s="230"/>
      <c r="J335" s="42"/>
      <c r="K335" s="42"/>
      <c r="L335" s="46"/>
      <c r="M335" s="231"/>
      <c r="N335" s="232"/>
      <c r="O335" s="87"/>
      <c r="P335" s="87"/>
      <c r="Q335" s="87"/>
      <c r="R335" s="87"/>
      <c r="S335" s="87"/>
      <c r="T335" s="88"/>
      <c r="U335" s="40"/>
      <c r="V335" s="40"/>
      <c r="W335" s="40"/>
      <c r="X335" s="40"/>
      <c r="Y335" s="40"/>
      <c r="Z335" s="40"/>
      <c r="AA335" s="40"/>
      <c r="AB335" s="40"/>
      <c r="AC335" s="40"/>
      <c r="AD335" s="40"/>
      <c r="AE335" s="40"/>
      <c r="AT335" s="18" t="s">
        <v>187</v>
      </c>
      <c r="AU335" s="18" t="s">
        <v>89</v>
      </c>
    </row>
    <row r="336" spans="1:47" s="2" customFormat="1" ht="12">
      <c r="A336" s="40"/>
      <c r="B336" s="41"/>
      <c r="C336" s="42"/>
      <c r="D336" s="228" t="s">
        <v>280</v>
      </c>
      <c r="E336" s="42"/>
      <c r="F336" s="233" t="s">
        <v>733</v>
      </c>
      <c r="G336" s="42"/>
      <c r="H336" s="42"/>
      <c r="I336" s="230"/>
      <c r="J336" s="42"/>
      <c r="K336" s="42"/>
      <c r="L336" s="46"/>
      <c r="M336" s="231"/>
      <c r="N336" s="232"/>
      <c r="O336" s="87"/>
      <c r="P336" s="87"/>
      <c r="Q336" s="87"/>
      <c r="R336" s="87"/>
      <c r="S336" s="87"/>
      <c r="T336" s="88"/>
      <c r="U336" s="40"/>
      <c r="V336" s="40"/>
      <c r="W336" s="40"/>
      <c r="X336" s="40"/>
      <c r="Y336" s="40"/>
      <c r="Z336" s="40"/>
      <c r="AA336" s="40"/>
      <c r="AB336" s="40"/>
      <c r="AC336" s="40"/>
      <c r="AD336" s="40"/>
      <c r="AE336" s="40"/>
      <c r="AT336" s="18" t="s">
        <v>280</v>
      </c>
      <c r="AU336" s="18" t="s">
        <v>89</v>
      </c>
    </row>
    <row r="337" spans="1:51" s="14" customFormat="1" ht="12">
      <c r="A337" s="14"/>
      <c r="B337" s="244"/>
      <c r="C337" s="245"/>
      <c r="D337" s="228" t="s">
        <v>191</v>
      </c>
      <c r="E337" s="246" t="s">
        <v>39</v>
      </c>
      <c r="F337" s="247" t="s">
        <v>424</v>
      </c>
      <c r="G337" s="245"/>
      <c r="H337" s="248">
        <v>180</v>
      </c>
      <c r="I337" s="249"/>
      <c r="J337" s="245"/>
      <c r="K337" s="245"/>
      <c r="L337" s="250"/>
      <c r="M337" s="251"/>
      <c r="N337" s="252"/>
      <c r="O337" s="252"/>
      <c r="P337" s="252"/>
      <c r="Q337" s="252"/>
      <c r="R337" s="252"/>
      <c r="S337" s="252"/>
      <c r="T337" s="253"/>
      <c r="U337" s="14"/>
      <c r="V337" s="14"/>
      <c r="W337" s="14"/>
      <c r="X337" s="14"/>
      <c r="Y337" s="14"/>
      <c r="Z337" s="14"/>
      <c r="AA337" s="14"/>
      <c r="AB337" s="14"/>
      <c r="AC337" s="14"/>
      <c r="AD337" s="14"/>
      <c r="AE337" s="14"/>
      <c r="AT337" s="254" t="s">
        <v>191</v>
      </c>
      <c r="AU337" s="254" t="s">
        <v>89</v>
      </c>
      <c r="AV337" s="14" t="s">
        <v>89</v>
      </c>
      <c r="AW337" s="14" t="s">
        <v>41</v>
      </c>
      <c r="AX337" s="14" t="s">
        <v>80</v>
      </c>
      <c r="AY337" s="254" t="s">
        <v>177</v>
      </c>
    </row>
    <row r="338" spans="1:51" s="15" customFormat="1" ht="12">
      <c r="A338" s="15"/>
      <c r="B338" s="255"/>
      <c r="C338" s="256"/>
      <c r="D338" s="228" t="s">
        <v>191</v>
      </c>
      <c r="E338" s="257" t="s">
        <v>422</v>
      </c>
      <c r="F338" s="258" t="s">
        <v>194</v>
      </c>
      <c r="G338" s="256"/>
      <c r="H338" s="259">
        <v>180</v>
      </c>
      <c r="I338" s="260"/>
      <c r="J338" s="256"/>
      <c r="K338" s="256"/>
      <c r="L338" s="261"/>
      <c r="M338" s="262"/>
      <c r="N338" s="263"/>
      <c r="O338" s="263"/>
      <c r="P338" s="263"/>
      <c r="Q338" s="263"/>
      <c r="R338" s="263"/>
      <c r="S338" s="263"/>
      <c r="T338" s="264"/>
      <c r="U338" s="15"/>
      <c r="V338" s="15"/>
      <c r="W338" s="15"/>
      <c r="X338" s="15"/>
      <c r="Y338" s="15"/>
      <c r="Z338" s="15"/>
      <c r="AA338" s="15"/>
      <c r="AB338" s="15"/>
      <c r="AC338" s="15"/>
      <c r="AD338" s="15"/>
      <c r="AE338" s="15"/>
      <c r="AT338" s="265" t="s">
        <v>191</v>
      </c>
      <c r="AU338" s="265" t="s">
        <v>89</v>
      </c>
      <c r="AV338" s="15" t="s">
        <v>185</v>
      </c>
      <c r="AW338" s="15" t="s">
        <v>41</v>
      </c>
      <c r="AX338" s="15" t="s">
        <v>87</v>
      </c>
      <c r="AY338" s="265" t="s">
        <v>177</v>
      </c>
    </row>
    <row r="339" spans="1:65" s="2" customFormat="1" ht="24.15" customHeight="1">
      <c r="A339" s="40"/>
      <c r="B339" s="41"/>
      <c r="C339" s="266" t="s">
        <v>592</v>
      </c>
      <c r="D339" s="266" t="s">
        <v>320</v>
      </c>
      <c r="E339" s="267" t="s">
        <v>734</v>
      </c>
      <c r="F339" s="268" t="s">
        <v>426</v>
      </c>
      <c r="G339" s="269" t="s">
        <v>270</v>
      </c>
      <c r="H339" s="270">
        <v>40</v>
      </c>
      <c r="I339" s="271"/>
      <c r="J339" s="272">
        <f>ROUND(I339*H339,2)</f>
        <v>0</v>
      </c>
      <c r="K339" s="268" t="s">
        <v>184</v>
      </c>
      <c r="L339" s="273"/>
      <c r="M339" s="274" t="s">
        <v>39</v>
      </c>
      <c r="N339" s="275" t="s">
        <v>53</v>
      </c>
      <c r="O339" s="87"/>
      <c r="P339" s="224">
        <f>O339*H339</f>
        <v>0</v>
      </c>
      <c r="Q339" s="224">
        <v>0.00105</v>
      </c>
      <c r="R339" s="224">
        <f>Q339*H339</f>
        <v>0.041999999999999996</v>
      </c>
      <c r="S339" s="224">
        <v>0</v>
      </c>
      <c r="T339" s="225">
        <f>S339*H339</f>
        <v>0</v>
      </c>
      <c r="U339" s="40"/>
      <c r="V339" s="40"/>
      <c r="W339" s="40"/>
      <c r="X339" s="40"/>
      <c r="Y339" s="40"/>
      <c r="Z339" s="40"/>
      <c r="AA339" s="40"/>
      <c r="AB339" s="40"/>
      <c r="AC339" s="40"/>
      <c r="AD339" s="40"/>
      <c r="AE339" s="40"/>
      <c r="AR339" s="226" t="s">
        <v>238</v>
      </c>
      <c r="AT339" s="226" t="s">
        <v>320</v>
      </c>
      <c r="AU339" s="226" t="s">
        <v>89</v>
      </c>
      <c r="AY339" s="18" t="s">
        <v>177</v>
      </c>
      <c r="BE339" s="227">
        <f>IF(N339="základní",J339,0)</f>
        <v>0</v>
      </c>
      <c r="BF339" s="227">
        <f>IF(N339="snížená",J339,0)</f>
        <v>0</v>
      </c>
      <c r="BG339" s="227">
        <f>IF(N339="zákl. přenesená",J339,0)</f>
        <v>0</v>
      </c>
      <c r="BH339" s="227">
        <f>IF(N339="sníž. přenesená",J339,0)</f>
        <v>0</v>
      </c>
      <c r="BI339" s="227">
        <f>IF(N339="nulová",J339,0)</f>
        <v>0</v>
      </c>
      <c r="BJ339" s="18" t="s">
        <v>185</v>
      </c>
      <c r="BK339" s="227">
        <f>ROUND(I339*H339,2)</f>
        <v>0</v>
      </c>
      <c r="BL339" s="18" t="s">
        <v>185</v>
      </c>
      <c r="BM339" s="226" t="s">
        <v>735</v>
      </c>
    </row>
    <row r="340" spans="1:47" s="2" customFormat="1" ht="12">
      <c r="A340" s="40"/>
      <c r="B340" s="41"/>
      <c r="C340" s="42"/>
      <c r="D340" s="228" t="s">
        <v>187</v>
      </c>
      <c r="E340" s="42"/>
      <c r="F340" s="229" t="s">
        <v>426</v>
      </c>
      <c r="G340" s="42"/>
      <c r="H340" s="42"/>
      <c r="I340" s="230"/>
      <c r="J340" s="42"/>
      <c r="K340" s="42"/>
      <c r="L340" s="46"/>
      <c r="M340" s="231"/>
      <c r="N340" s="232"/>
      <c r="O340" s="87"/>
      <c r="P340" s="87"/>
      <c r="Q340" s="87"/>
      <c r="R340" s="87"/>
      <c r="S340" s="87"/>
      <c r="T340" s="88"/>
      <c r="U340" s="40"/>
      <c r="V340" s="40"/>
      <c r="W340" s="40"/>
      <c r="X340" s="40"/>
      <c r="Y340" s="40"/>
      <c r="Z340" s="40"/>
      <c r="AA340" s="40"/>
      <c r="AB340" s="40"/>
      <c r="AC340" s="40"/>
      <c r="AD340" s="40"/>
      <c r="AE340" s="40"/>
      <c r="AT340" s="18" t="s">
        <v>187</v>
      </c>
      <c r="AU340" s="18" t="s">
        <v>89</v>
      </c>
    </row>
    <row r="341" spans="1:47" s="2" customFormat="1" ht="12">
      <c r="A341" s="40"/>
      <c r="B341" s="41"/>
      <c r="C341" s="42"/>
      <c r="D341" s="228" t="s">
        <v>280</v>
      </c>
      <c r="E341" s="42"/>
      <c r="F341" s="233" t="s">
        <v>736</v>
      </c>
      <c r="G341" s="42"/>
      <c r="H341" s="42"/>
      <c r="I341" s="230"/>
      <c r="J341" s="42"/>
      <c r="K341" s="42"/>
      <c r="L341" s="46"/>
      <c r="M341" s="231"/>
      <c r="N341" s="232"/>
      <c r="O341" s="87"/>
      <c r="P341" s="87"/>
      <c r="Q341" s="87"/>
      <c r="R341" s="87"/>
      <c r="S341" s="87"/>
      <c r="T341" s="88"/>
      <c r="U341" s="40"/>
      <c r="V341" s="40"/>
      <c r="W341" s="40"/>
      <c r="X341" s="40"/>
      <c r="Y341" s="40"/>
      <c r="Z341" s="40"/>
      <c r="AA341" s="40"/>
      <c r="AB341" s="40"/>
      <c r="AC341" s="40"/>
      <c r="AD341" s="40"/>
      <c r="AE341" s="40"/>
      <c r="AT341" s="18" t="s">
        <v>280</v>
      </c>
      <c r="AU341" s="18" t="s">
        <v>89</v>
      </c>
    </row>
    <row r="342" spans="1:51" s="14" customFormat="1" ht="12">
      <c r="A342" s="14"/>
      <c r="B342" s="244"/>
      <c r="C342" s="245"/>
      <c r="D342" s="228" t="s">
        <v>191</v>
      </c>
      <c r="E342" s="246" t="s">
        <v>39</v>
      </c>
      <c r="F342" s="247" t="s">
        <v>427</v>
      </c>
      <c r="G342" s="245"/>
      <c r="H342" s="248">
        <v>40</v>
      </c>
      <c r="I342" s="249"/>
      <c r="J342" s="245"/>
      <c r="K342" s="245"/>
      <c r="L342" s="250"/>
      <c r="M342" s="251"/>
      <c r="N342" s="252"/>
      <c r="O342" s="252"/>
      <c r="P342" s="252"/>
      <c r="Q342" s="252"/>
      <c r="R342" s="252"/>
      <c r="S342" s="252"/>
      <c r="T342" s="253"/>
      <c r="U342" s="14"/>
      <c r="V342" s="14"/>
      <c r="W342" s="14"/>
      <c r="X342" s="14"/>
      <c r="Y342" s="14"/>
      <c r="Z342" s="14"/>
      <c r="AA342" s="14"/>
      <c r="AB342" s="14"/>
      <c r="AC342" s="14"/>
      <c r="AD342" s="14"/>
      <c r="AE342" s="14"/>
      <c r="AT342" s="254" t="s">
        <v>191</v>
      </c>
      <c r="AU342" s="254" t="s">
        <v>89</v>
      </c>
      <c r="AV342" s="14" t="s">
        <v>89</v>
      </c>
      <c r="AW342" s="14" t="s">
        <v>41</v>
      </c>
      <c r="AX342" s="14" t="s">
        <v>80</v>
      </c>
      <c r="AY342" s="254" t="s">
        <v>177</v>
      </c>
    </row>
    <row r="343" spans="1:51" s="15" customFormat="1" ht="12">
      <c r="A343" s="15"/>
      <c r="B343" s="255"/>
      <c r="C343" s="256"/>
      <c r="D343" s="228" t="s">
        <v>191</v>
      </c>
      <c r="E343" s="257" t="s">
        <v>425</v>
      </c>
      <c r="F343" s="258" t="s">
        <v>194</v>
      </c>
      <c r="G343" s="256"/>
      <c r="H343" s="259">
        <v>40</v>
      </c>
      <c r="I343" s="260"/>
      <c r="J343" s="256"/>
      <c r="K343" s="256"/>
      <c r="L343" s="261"/>
      <c r="M343" s="262"/>
      <c r="N343" s="263"/>
      <c r="O343" s="263"/>
      <c r="P343" s="263"/>
      <c r="Q343" s="263"/>
      <c r="R343" s="263"/>
      <c r="S343" s="263"/>
      <c r="T343" s="264"/>
      <c r="U343" s="15"/>
      <c r="V343" s="15"/>
      <c r="W343" s="15"/>
      <c r="X343" s="15"/>
      <c r="Y343" s="15"/>
      <c r="Z343" s="15"/>
      <c r="AA343" s="15"/>
      <c r="AB343" s="15"/>
      <c r="AC343" s="15"/>
      <c r="AD343" s="15"/>
      <c r="AE343" s="15"/>
      <c r="AT343" s="265" t="s">
        <v>191</v>
      </c>
      <c r="AU343" s="265" t="s">
        <v>89</v>
      </c>
      <c r="AV343" s="15" t="s">
        <v>185</v>
      </c>
      <c r="AW343" s="15" t="s">
        <v>41</v>
      </c>
      <c r="AX343" s="15" t="s">
        <v>87</v>
      </c>
      <c r="AY343" s="265" t="s">
        <v>177</v>
      </c>
    </row>
    <row r="344" spans="1:65" s="2" customFormat="1" ht="16.5" customHeight="1">
      <c r="A344" s="40"/>
      <c r="B344" s="41"/>
      <c r="C344" s="266" t="s">
        <v>737</v>
      </c>
      <c r="D344" s="296" t="s">
        <v>320</v>
      </c>
      <c r="E344" s="267" t="s">
        <v>738</v>
      </c>
      <c r="F344" s="268" t="s">
        <v>739</v>
      </c>
      <c r="G344" s="269" t="s">
        <v>270</v>
      </c>
      <c r="H344" s="270">
        <v>34640</v>
      </c>
      <c r="I344" s="271"/>
      <c r="J344" s="272">
        <f>ROUND(I344*H344,2)</f>
        <v>0</v>
      </c>
      <c r="K344" s="268" t="s">
        <v>184</v>
      </c>
      <c r="L344" s="273"/>
      <c r="M344" s="274" t="s">
        <v>39</v>
      </c>
      <c r="N344" s="275" t="s">
        <v>53</v>
      </c>
      <c r="O344" s="87"/>
      <c r="P344" s="224">
        <f>O344*H344</f>
        <v>0</v>
      </c>
      <c r="Q344" s="224">
        <v>9E-05</v>
      </c>
      <c r="R344" s="224">
        <f>Q344*H344</f>
        <v>3.1176000000000004</v>
      </c>
      <c r="S344" s="224">
        <v>0</v>
      </c>
      <c r="T344" s="225">
        <f>S344*H344</f>
        <v>0</v>
      </c>
      <c r="U344" s="40"/>
      <c r="V344" s="40"/>
      <c r="W344" s="40"/>
      <c r="X344" s="40"/>
      <c r="Y344" s="40"/>
      <c r="Z344" s="40"/>
      <c r="AA344" s="40"/>
      <c r="AB344" s="40"/>
      <c r="AC344" s="40"/>
      <c r="AD344" s="40"/>
      <c r="AE344" s="40"/>
      <c r="AR344" s="226" t="s">
        <v>238</v>
      </c>
      <c r="AT344" s="226" t="s">
        <v>320</v>
      </c>
      <c r="AU344" s="226" t="s">
        <v>89</v>
      </c>
      <c r="AY344" s="18" t="s">
        <v>177</v>
      </c>
      <c r="BE344" s="227">
        <f>IF(N344="základní",J344,0)</f>
        <v>0</v>
      </c>
      <c r="BF344" s="227">
        <f>IF(N344="snížená",J344,0)</f>
        <v>0</v>
      </c>
      <c r="BG344" s="227">
        <f>IF(N344="zákl. přenesená",J344,0)</f>
        <v>0</v>
      </c>
      <c r="BH344" s="227">
        <f>IF(N344="sníž. přenesená",J344,0)</f>
        <v>0</v>
      </c>
      <c r="BI344" s="227">
        <f>IF(N344="nulová",J344,0)</f>
        <v>0</v>
      </c>
      <c r="BJ344" s="18" t="s">
        <v>185</v>
      </c>
      <c r="BK344" s="227">
        <f>ROUND(I344*H344,2)</f>
        <v>0</v>
      </c>
      <c r="BL344" s="18" t="s">
        <v>185</v>
      </c>
      <c r="BM344" s="226" t="s">
        <v>740</v>
      </c>
    </row>
    <row r="345" spans="1:47" s="2" customFormat="1" ht="12">
      <c r="A345" s="40"/>
      <c r="B345" s="41"/>
      <c r="C345" s="42"/>
      <c r="D345" s="228" t="s">
        <v>187</v>
      </c>
      <c r="E345" s="42"/>
      <c r="F345" s="229" t="s">
        <v>739</v>
      </c>
      <c r="G345" s="42"/>
      <c r="H345" s="42"/>
      <c r="I345" s="230"/>
      <c r="J345" s="42"/>
      <c r="K345" s="42"/>
      <c r="L345" s="46"/>
      <c r="M345" s="231"/>
      <c r="N345" s="232"/>
      <c r="O345" s="87"/>
      <c r="P345" s="87"/>
      <c r="Q345" s="87"/>
      <c r="R345" s="87"/>
      <c r="S345" s="87"/>
      <c r="T345" s="88"/>
      <c r="U345" s="40"/>
      <c r="V345" s="40"/>
      <c r="W345" s="40"/>
      <c r="X345" s="40"/>
      <c r="Y345" s="40"/>
      <c r="Z345" s="40"/>
      <c r="AA345" s="40"/>
      <c r="AB345" s="40"/>
      <c r="AC345" s="40"/>
      <c r="AD345" s="40"/>
      <c r="AE345" s="40"/>
      <c r="AT345" s="18" t="s">
        <v>187</v>
      </c>
      <c r="AU345" s="18" t="s">
        <v>89</v>
      </c>
    </row>
    <row r="346" spans="1:51" s="14" customFormat="1" ht="12">
      <c r="A346" s="14"/>
      <c r="B346" s="244"/>
      <c r="C346" s="245"/>
      <c r="D346" s="228" t="s">
        <v>191</v>
      </c>
      <c r="E346" s="246" t="s">
        <v>39</v>
      </c>
      <c r="F346" s="247" t="s">
        <v>741</v>
      </c>
      <c r="G346" s="245"/>
      <c r="H346" s="248">
        <v>34640</v>
      </c>
      <c r="I346" s="249"/>
      <c r="J346" s="245"/>
      <c r="K346" s="245"/>
      <c r="L346" s="250"/>
      <c r="M346" s="251"/>
      <c r="N346" s="252"/>
      <c r="O346" s="252"/>
      <c r="P346" s="252"/>
      <c r="Q346" s="252"/>
      <c r="R346" s="252"/>
      <c r="S346" s="252"/>
      <c r="T346" s="253"/>
      <c r="U346" s="14"/>
      <c r="V346" s="14"/>
      <c r="W346" s="14"/>
      <c r="X346" s="14"/>
      <c r="Y346" s="14"/>
      <c r="Z346" s="14"/>
      <c r="AA346" s="14"/>
      <c r="AB346" s="14"/>
      <c r="AC346" s="14"/>
      <c r="AD346" s="14"/>
      <c r="AE346" s="14"/>
      <c r="AT346" s="254" t="s">
        <v>191</v>
      </c>
      <c r="AU346" s="254" t="s">
        <v>89</v>
      </c>
      <c r="AV346" s="14" t="s">
        <v>89</v>
      </c>
      <c r="AW346" s="14" t="s">
        <v>41</v>
      </c>
      <c r="AX346" s="14" t="s">
        <v>80</v>
      </c>
      <c r="AY346" s="254" t="s">
        <v>177</v>
      </c>
    </row>
    <row r="347" spans="1:51" s="15" customFormat="1" ht="12">
      <c r="A347" s="15"/>
      <c r="B347" s="255"/>
      <c r="C347" s="256"/>
      <c r="D347" s="228" t="s">
        <v>191</v>
      </c>
      <c r="E347" s="257" t="s">
        <v>39</v>
      </c>
      <c r="F347" s="258" t="s">
        <v>194</v>
      </c>
      <c r="G347" s="256"/>
      <c r="H347" s="259">
        <v>34640</v>
      </c>
      <c r="I347" s="260"/>
      <c r="J347" s="256"/>
      <c r="K347" s="256"/>
      <c r="L347" s="261"/>
      <c r="M347" s="262"/>
      <c r="N347" s="263"/>
      <c r="O347" s="263"/>
      <c r="P347" s="263"/>
      <c r="Q347" s="263"/>
      <c r="R347" s="263"/>
      <c r="S347" s="263"/>
      <c r="T347" s="264"/>
      <c r="U347" s="15"/>
      <c r="V347" s="15"/>
      <c r="W347" s="15"/>
      <c r="X347" s="15"/>
      <c r="Y347" s="15"/>
      <c r="Z347" s="15"/>
      <c r="AA347" s="15"/>
      <c r="AB347" s="15"/>
      <c r="AC347" s="15"/>
      <c r="AD347" s="15"/>
      <c r="AE347" s="15"/>
      <c r="AT347" s="265" t="s">
        <v>191</v>
      </c>
      <c r="AU347" s="265" t="s">
        <v>89</v>
      </c>
      <c r="AV347" s="15" t="s">
        <v>185</v>
      </c>
      <c r="AW347" s="15" t="s">
        <v>41</v>
      </c>
      <c r="AX347" s="15" t="s">
        <v>87</v>
      </c>
      <c r="AY347" s="265" t="s">
        <v>177</v>
      </c>
    </row>
    <row r="348" spans="1:65" s="2" customFormat="1" ht="16.5" customHeight="1">
      <c r="A348" s="40"/>
      <c r="B348" s="41"/>
      <c r="C348" s="266" t="s">
        <v>215</v>
      </c>
      <c r="D348" s="266" t="s">
        <v>320</v>
      </c>
      <c r="E348" s="267" t="s">
        <v>742</v>
      </c>
      <c r="F348" s="268" t="s">
        <v>743</v>
      </c>
      <c r="G348" s="269" t="s">
        <v>270</v>
      </c>
      <c r="H348" s="270">
        <v>592</v>
      </c>
      <c r="I348" s="271"/>
      <c r="J348" s="272">
        <f>ROUND(I348*H348,2)</f>
        <v>0</v>
      </c>
      <c r="K348" s="268" t="s">
        <v>184</v>
      </c>
      <c r="L348" s="273"/>
      <c r="M348" s="274" t="s">
        <v>39</v>
      </c>
      <c r="N348" s="275" t="s">
        <v>53</v>
      </c>
      <c r="O348" s="87"/>
      <c r="P348" s="224">
        <f>O348*H348</f>
        <v>0</v>
      </c>
      <c r="Q348" s="224">
        <v>0.00041</v>
      </c>
      <c r="R348" s="224">
        <f>Q348*H348</f>
        <v>0.24272</v>
      </c>
      <c r="S348" s="224">
        <v>0</v>
      </c>
      <c r="T348" s="225">
        <f>S348*H348</f>
        <v>0</v>
      </c>
      <c r="U348" s="40"/>
      <c r="V348" s="40"/>
      <c r="W348" s="40"/>
      <c r="X348" s="40"/>
      <c r="Y348" s="40"/>
      <c r="Z348" s="40"/>
      <c r="AA348" s="40"/>
      <c r="AB348" s="40"/>
      <c r="AC348" s="40"/>
      <c r="AD348" s="40"/>
      <c r="AE348" s="40"/>
      <c r="AR348" s="226" t="s">
        <v>238</v>
      </c>
      <c r="AT348" s="226" t="s">
        <v>320</v>
      </c>
      <c r="AU348" s="226" t="s">
        <v>89</v>
      </c>
      <c r="AY348" s="18" t="s">
        <v>177</v>
      </c>
      <c r="BE348" s="227">
        <f>IF(N348="základní",J348,0)</f>
        <v>0</v>
      </c>
      <c r="BF348" s="227">
        <f>IF(N348="snížená",J348,0)</f>
        <v>0</v>
      </c>
      <c r="BG348" s="227">
        <f>IF(N348="zákl. přenesená",J348,0)</f>
        <v>0</v>
      </c>
      <c r="BH348" s="227">
        <f>IF(N348="sníž. přenesená",J348,0)</f>
        <v>0</v>
      </c>
      <c r="BI348" s="227">
        <f>IF(N348="nulová",J348,0)</f>
        <v>0</v>
      </c>
      <c r="BJ348" s="18" t="s">
        <v>185</v>
      </c>
      <c r="BK348" s="227">
        <f>ROUND(I348*H348,2)</f>
        <v>0</v>
      </c>
      <c r="BL348" s="18" t="s">
        <v>185</v>
      </c>
      <c r="BM348" s="226" t="s">
        <v>744</v>
      </c>
    </row>
    <row r="349" spans="1:47" s="2" customFormat="1" ht="12">
      <c r="A349" s="40"/>
      <c r="B349" s="41"/>
      <c r="C349" s="42"/>
      <c r="D349" s="228" t="s">
        <v>187</v>
      </c>
      <c r="E349" s="42"/>
      <c r="F349" s="229" t="s">
        <v>743</v>
      </c>
      <c r="G349" s="42"/>
      <c r="H349" s="42"/>
      <c r="I349" s="230"/>
      <c r="J349" s="42"/>
      <c r="K349" s="42"/>
      <c r="L349" s="46"/>
      <c r="M349" s="231"/>
      <c r="N349" s="232"/>
      <c r="O349" s="87"/>
      <c r="P349" s="87"/>
      <c r="Q349" s="87"/>
      <c r="R349" s="87"/>
      <c r="S349" s="87"/>
      <c r="T349" s="88"/>
      <c r="U349" s="40"/>
      <c r="V349" s="40"/>
      <c r="W349" s="40"/>
      <c r="X349" s="40"/>
      <c r="Y349" s="40"/>
      <c r="Z349" s="40"/>
      <c r="AA349" s="40"/>
      <c r="AB349" s="40"/>
      <c r="AC349" s="40"/>
      <c r="AD349" s="40"/>
      <c r="AE349" s="40"/>
      <c r="AT349" s="18" t="s">
        <v>187</v>
      </c>
      <c r="AU349" s="18" t="s">
        <v>89</v>
      </c>
    </row>
    <row r="350" spans="1:47" s="2" customFormat="1" ht="12">
      <c r="A350" s="40"/>
      <c r="B350" s="41"/>
      <c r="C350" s="42"/>
      <c r="D350" s="228" t="s">
        <v>280</v>
      </c>
      <c r="E350" s="42"/>
      <c r="F350" s="233" t="s">
        <v>745</v>
      </c>
      <c r="G350" s="42"/>
      <c r="H350" s="42"/>
      <c r="I350" s="230"/>
      <c r="J350" s="42"/>
      <c r="K350" s="42"/>
      <c r="L350" s="46"/>
      <c r="M350" s="231"/>
      <c r="N350" s="232"/>
      <c r="O350" s="87"/>
      <c r="P350" s="87"/>
      <c r="Q350" s="87"/>
      <c r="R350" s="87"/>
      <c r="S350" s="87"/>
      <c r="T350" s="88"/>
      <c r="U350" s="40"/>
      <c r="V350" s="40"/>
      <c r="W350" s="40"/>
      <c r="X350" s="40"/>
      <c r="Y350" s="40"/>
      <c r="Z350" s="40"/>
      <c r="AA350" s="40"/>
      <c r="AB350" s="40"/>
      <c r="AC350" s="40"/>
      <c r="AD350" s="40"/>
      <c r="AE350" s="40"/>
      <c r="AT350" s="18" t="s">
        <v>280</v>
      </c>
      <c r="AU350" s="18" t="s">
        <v>89</v>
      </c>
    </row>
    <row r="351" spans="1:65" s="2" customFormat="1" ht="16.5" customHeight="1">
      <c r="A351" s="40"/>
      <c r="B351" s="41"/>
      <c r="C351" s="266" t="s">
        <v>746</v>
      </c>
      <c r="D351" s="266" t="s">
        <v>320</v>
      </c>
      <c r="E351" s="267" t="s">
        <v>747</v>
      </c>
      <c r="F351" s="268" t="s">
        <v>748</v>
      </c>
      <c r="G351" s="269" t="s">
        <v>270</v>
      </c>
      <c r="H351" s="270">
        <v>592</v>
      </c>
      <c r="I351" s="271"/>
      <c r="J351" s="272">
        <f>ROUND(I351*H351,2)</f>
        <v>0</v>
      </c>
      <c r="K351" s="268" t="s">
        <v>184</v>
      </c>
      <c r="L351" s="273"/>
      <c r="M351" s="274" t="s">
        <v>39</v>
      </c>
      <c r="N351" s="275" t="s">
        <v>53</v>
      </c>
      <c r="O351" s="87"/>
      <c r="P351" s="224">
        <f>O351*H351</f>
        <v>0</v>
      </c>
      <c r="Q351" s="224">
        <v>0.00013</v>
      </c>
      <c r="R351" s="224">
        <f>Q351*H351</f>
        <v>0.07695999999999999</v>
      </c>
      <c r="S351" s="224">
        <v>0</v>
      </c>
      <c r="T351" s="225">
        <f>S351*H351</f>
        <v>0</v>
      </c>
      <c r="U351" s="40"/>
      <c r="V351" s="40"/>
      <c r="W351" s="40"/>
      <c r="X351" s="40"/>
      <c r="Y351" s="40"/>
      <c r="Z351" s="40"/>
      <c r="AA351" s="40"/>
      <c r="AB351" s="40"/>
      <c r="AC351" s="40"/>
      <c r="AD351" s="40"/>
      <c r="AE351" s="40"/>
      <c r="AR351" s="226" t="s">
        <v>238</v>
      </c>
      <c r="AT351" s="226" t="s">
        <v>320</v>
      </c>
      <c r="AU351" s="226" t="s">
        <v>89</v>
      </c>
      <c r="AY351" s="18" t="s">
        <v>177</v>
      </c>
      <c r="BE351" s="227">
        <f>IF(N351="základní",J351,0)</f>
        <v>0</v>
      </c>
      <c r="BF351" s="227">
        <f>IF(N351="snížená",J351,0)</f>
        <v>0</v>
      </c>
      <c r="BG351" s="227">
        <f>IF(N351="zákl. přenesená",J351,0)</f>
        <v>0</v>
      </c>
      <c r="BH351" s="227">
        <f>IF(N351="sníž. přenesená",J351,0)</f>
        <v>0</v>
      </c>
      <c r="BI351" s="227">
        <f>IF(N351="nulová",J351,0)</f>
        <v>0</v>
      </c>
      <c r="BJ351" s="18" t="s">
        <v>185</v>
      </c>
      <c r="BK351" s="227">
        <f>ROUND(I351*H351,2)</f>
        <v>0</v>
      </c>
      <c r="BL351" s="18" t="s">
        <v>185</v>
      </c>
      <c r="BM351" s="226" t="s">
        <v>749</v>
      </c>
    </row>
    <row r="352" spans="1:47" s="2" customFormat="1" ht="12">
      <c r="A352" s="40"/>
      <c r="B352" s="41"/>
      <c r="C352" s="42"/>
      <c r="D352" s="228" t="s">
        <v>187</v>
      </c>
      <c r="E352" s="42"/>
      <c r="F352" s="229" t="s">
        <v>748</v>
      </c>
      <c r="G352" s="42"/>
      <c r="H352" s="42"/>
      <c r="I352" s="230"/>
      <c r="J352" s="42"/>
      <c r="K352" s="42"/>
      <c r="L352" s="46"/>
      <c r="M352" s="231"/>
      <c r="N352" s="232"/>
      <c r="O352" s="87"/>
      <c r="P352" s="87"/>
      <c r="Q352" s="87"/>
      <c r="R352" s="87"/>
      <c r="S352" s="87"/>
      <c r="T352" s="88"/>
      <c r="U352" s="40"/>
      <c r="V352" s="40"/>
      <c r="W352" s="40"/>
      <c r="X352" s="40"/>
      <c r="Y352" s="40"/>
      <c r="Z352" s="40"/>
      <c r="AA352" s="40"/>
      <c r="AB352" s="40"/>
      <c r="AC352" s="40"/>
      <c r="AD352" s="40"/>
      <c r="AE352" s="40"/>
      <c r="AT352" s="18" t="s">
        <v>187</v>
      </c>
      <c r="AU352" s="18" t="s">
        <v>89</v>
      </c>
    </row>
    <row r="353" spans="1:47" s="2" customFormat="1" ht="12">
      <c r="A353" s="40"/>
      <c r="B353" s="41"/>
      <c r="C353" s="42"/>
      <c r="D353" s="228" t="s">
        <v>280</v>
      </c>
      <c r="E353" s="42"/>
      <c r="F353" s="233" t="s">
        <v>745</v>
      </c>
      <c r="G353" s="42"/>
      <c r="H353" s="42"/>
      <c r="I353" s="230"/>
      <c r="J353" s="42"/>
      <c r="K353" s="42"/>
      <c r="L353" s="46"/>
      <c r="M353" s="231"/>
      <c r="N353" s="232"/>
      <c r="O353" s="87"/>
      <c r="P353" s="87"/>
      <c r="Q353" s="87"/>
      <c r="R353" s="87"/>
      <c r="S353" s="87"/>
      <c r="T353" s="88"/>
      <c r="U353" s="40"/>
      <c r="V353" s="40"/>
      <c r="W353" s="40"/>
      <c r="X353" s="40"/>
      <c r="Y353" s="40"/>
      <c r="Z353" s="40"/>
      <c r="AA353" s="40"/>
      <c r="AB353" s="40"/>
      <c r="AC353" s="40"/>
      <c r="AD353" s="40"/>
      <c r="AE353" s="40"/>
      <c r="AT353" s="18" t="s">
        <v>280</v>
      </c>
      <c r="AU353" s="18" t="s">
        <v>89</v>
      </c>
    </row>
    <row r="354" spans="1:65" s="2" customFormat="1" ht="21.75" customHeight="1">
      <c r="A354" s="40"/>
      <c r="B354" s="41"/>
      <c r="C354" s="266" t="s">
        <v>604</v>
      </c>
      <c r="D354" s="276" t="s">
        <v>320</v>
      </c>
      <c r="E354" s="267" t="s">
        <v>750</v>
      </c>
      <c r="F354" s="268" t="s">
        <v>410</v>
      </c>
      <c r="G354" s="269" t="s">
        <v>270</v>
      </c>
      <c r="H354" s="270">
        <v>18060</v>
      </c>
      <c r="I354" s="271"/>
      <c r="J354" s="272">
        <f>ROUND(I354*H354,2)</f>
        <v>0</v>
      </c>
      <c r="K354" s="268" t="s">
        <v>184</v>
      </c>
      <c r="L354" s="273"/>
      <c r="M354" s="274" t="s">
        <v>39</v>
      </c>
      <c r="N354" s="275" t="s">
        <v>53</v>
      </c>
      <c r="O354" s="87"/>
      <c r="P354" s="224">
        <f>O354*H354</f>
        <v>0</v>
      </c>
      <c r="Q354" s="224">
        <v>0.00018</v>
      </c>
      <c r="R354" s="224">
        <f>Q354*H354</f>
        <v>3.2508000000000004</v>
      </c>
      <c r="S354" s="224">
        <v>0</v>
      </c>
      <c r="T354" s="225">
        <f>S354*H354</f>
        <v>0</v>
      </c>
      <c r="U354" s="40"/>
      <c r="V354" s="40"/>
      <c r="W354" s="40"/>
      <c r="X354" s="40"/>
      <c r="Y354" s="40"/>
      <c r="Z354" s="40"/>
      <c r="AA354" s="40"/>
      <c r="AB354" s="40"/>
      <c r="AC354" s="40"/>
      <c r="AD354" s="40"/>
      <c r="AE354" s="40"/>
      <c r="AR354" s="226" t="s">
        <v>238</v>
      </c>
      <c r="AT354" s="226" t="s">
        <v>320</v>
      </c>
      <c r="AU354" s="226" t="s">
        <v>89</v>
      </c>
      <c r="AY354" s="18" t="s">
        <v>177</v>
      </c>
      <c r="BE354" s="227">
        <f>IF(N354="základní",J354,0)</f>
        <v>0</v>
      </c>
      <c r="BF354" s="227">
        <f>IF(N354="snížená",J354,0)</f>
        <v>0</v>
      </c>
      <c r="BG354" s="227">
        <f>IF(N354="zákl. přenesená",J354,0)</f>
        <v>0</v>
      </c>
      <c r="BH354" s="227">
        <f>IF(N354="sníž. přenesená",J354,0)</f>
        <v>0</v>
      </c>
      <c r="BI354" s="227">
        <f>IF(N354="nulová",J354,0)</f>
        <v>0</v>
      </c>
      <c r="BJ354" s="18" t="s">
        <v>185</v>
      </c>
      <c r="BK354" s="227">
        <f>ROUND(I354*H354,2)</f>
        <v>0</v>
      </c>
      <c r="BL354" s="18" t="s">
        <v>185</v>
      </c>
      <c r="BM354" s="226" t="s">
        <v>751</v>
      </c>
    </row>
    <row r="355" spans="1:47" s="2" customFormat="1" ht="12">
      <c r="A355" s="40"/>
      <c r="B355" s="41"/>
      <c r="C355" s="42"/>
      <c r="D355" s="228" t="s">
        <v>187</v>
      </c>
      <c r="E355" s="42"/>
      <c r="F355" s="229" t="s">
        <v>410</v>
      </c>
      <c r="G355" s="42"/>
      <c r="H355" s="42"/>
      <c r="I355" s="230"/>
      <c r="J355" s="42"/>
      <c r="K355" s="42"/>
      <c r="L355" s="46"/>
      <c r="M355" s="231"/>
      <c r="N355" s="232"/>
      <c r="O355" s="87"/>
      <c r="P355" s="87"/>
      <c r="Q355" s="87"/>
      <c r="R355" s="87"/>
      <c r="S355" s="87"/>
      <c r="T355" s="88"/>
      <c r="U355" s="40"/>
      <c r="V355" s="40"/>
      <c r="W355" s="40"/>
      <c r="X355" s="40"/>
      <c r="Y355" s="40"/>
      <c r="Z355" s="40"/>
      <c r="AA355" s="40"/>
      <c r="AB355" s="40"/>
      <c r="AC355" s="40"/>
      <c r="AD355" s="40"/>
      <c r="AE355" s="40"/>
      <c r="AT355" s="18" t="s">
        <v>187</v>
      </c>
      <c r="AU355" s="18" t="s">
        <v>89</v>
      </c>
    </row>
    <row r="356" spans="1:51" s="14" customFormat="1" ht="12">
      <c r="A356" s="14"/>
      <c r="B356" s="244"/>
      <c r="C356" s="245"/>
      <c r="D356" s="228" t="s">
        <v>191</v>
      </c>
      <c r="E356" s="246" t="s">
        <v>39</v>
      </c>
      <c r="F356" s="247" t="s">
        <v>752</v>
      </c>
      <c r="G356" s="245"/>
      <c r="H356" s="248">
        <v>18660</v>
      </c>
      <c r="I356" s="249"/>
      <c r="J356" s="245"/>
      <c r="K356" s="245"/>
      <c r="L356" s="250"/>
      <c r="M356" s="251"/>
      <c r="N356" s="252"/>
      <c r="O356" s="252"/>
      <c r="P356" s="252"/>
      <c r="Q356" s="252"/>
      <c r="R356" s="252"/>
      <c r="S356" s="252"/>
      <c r="T356" s="253"/>
      <c r="U356" s="14"/>
      <c r="V356" s="14"/>
      <c r="W356" s="14"/>
      <c r="X356" s="14"/>
      <c r="Y356" s="14"/>
      <c r="Z356" s="14"/>
      <c r="AA356" s="14"/>
      <c r="AB356" s="14"/>
      <c r="AC356" s="14"/>
      <c r="AD356" s="14"/>
      <c r="AE356" s="14"/>
      <c r="AT356" s="254" t="s">
        <v>191</v>
      </c>
      <c r="AU356" s="254" t="s">
        <v>89</v>
      </c>
      <c r="AV356" s="14" t="s">
        <v>89</v>
      </c>
      <c r="AW356" s="14" t="s">
        <v>41</v>
      </c>
      <c r="AX356" s="14" t="s">
        <v>80</v>
      </c>
      <c r="AY356" s="254" t="s">
        <v>177</v>
      </c>
    </row>
    <row r="357" spans="1:51" s="14" customFormat="1" ht="12">
      <c r="A357" s="14"/>
      <c r="B357" s="244"/>
      <c r="C357" s="245"/>
      <c r="D357" s="228" t="s">
        <v>191</v>
      </c>
      <c r="E357" s="246" t="s">
        <v>39</v>
      </c>
      <c r="F357" s="247" t="s">
        <v>753</v>
      </c>
      <c r="G357" s="245"/>
      <c r="H357" s="248">
        <v>-500</v>
      </c>
      <c r="I357" s="249"/>
      <c r="J357" s="245"/>
      <c r="K357" s="245"/>
      <c r="L357" s="250"/>
      <c r="M357" s="251"/>
      <c r="N357" s="252"/>
      <c r="O357" s="252"/>
      <c r="P357" s="252"/>
      <c r="Q357" s="252"/>
      <c r="R357" s="252"/>
      <c r="S357" s="252"/>
      <c r="T357" s="253"/>
      <c r="U357" s="14"/>
      <c r="V357" s="14"/>
      <c r="W357" s="14"/>
      <c r="X357" s="14"/>
      <c r="Y357" s="14"/>
      <c r="Z357" s="14"/>
      <c r="AA357" s="14"/>
      <c r="AB357" s="14"/>
      <c r="AC357" s="14"/>
      <c r="AD357" s="14"/>
      <c r="AE357" s="14"/>
      <c r="AT357" s="254" t="s">
        <v>191</v>
      </c>
      <c r="AU357" s="254" t="s">
        <v>89</v>
      </c>
      <c r="AV357" s="14" t="s">
        <v>89</v>
      </c>
      <c r="AW357" s="14" t="s">
        <v>41</v>
      </c>
      <c r="AX357" s="14" t="s">
        <v>80</v>
      </c>
      <c r="AY357" s="254" t="s">
        <v>177</v>
      </c>
    </row>
    <row r="358" spans="1:51" s="14" customFormat="1" ht="12">
      <c r="A358" s="14"/>
      <c r="B358" s="244"/>
      <c r="C358" s="245"/>
      <c r="D358" s="228" t="s">
        <v>191</v>
      </c>
      <c r="E358" s="246" t="s">
        <v>39</v>
      </c>
      <c r="F358" s="247" t="s">
        <v>754</v>
      </c>
      <c r="G358" s="245"/>
      <c r="H358" s="248">
        <v>-100</v>
      </c>
      <c r="I358" s="249"/>
      <c r="J358" s="245"/>
      <c r="K358" s="245"/>
      <c r="L358" s="250"/>
      <c r="M358" s="251"/>
      <c r="N358" s="252"/>
      <c r="O358" s="252"/>
      <c r="P358" s="252"/>
      <c r="Q358" s="252"/>
      <c r="R358" s="252"/>
      <c r="S358" s="252"/>
      <c r="T358" s="253"/>
      <c r="U358" s="14"/>
      <c r="V358" s="14"/>
      <c r="W358" s="14"/>
      <c r="X358" s="14"/>
      <c r="Y358" s="14"/>
      <c r="Z358" s="14"/>
      <c r="AA358" s="14"/>
      <c r="AB358" s="14"/>
      <c r="AC358" s="14"/>
      <c r="AD358" s="14"/>
      <c r="AE358" s="14"/>
      <c r="AT358" s="254" t="s">
        <v>191</v>
      </c>
      <c r="AU358" s="254" t="s">
        <v>89</v>
      </c>
      <c r="AV358" s="14" t="s">
        <v>89</v>
      </c>
      <c r="AW358" s="14" t="s">
        <v>41</v>
      </c>
      <c r="AX358" s="14" t="s">
        <v>80</v>
      </c>
      <c r="AY358" s="254" t="s">
        <v>177</v>
      </c>
    </row>
    <row r="359" spans="1:51" s="15" customFormat="1" ht="12">
      <c r="A359" s="15"/>
      <c r="B359" s="255"/>
      <c r="C359" s="256"/>
      <c r="D359" s="228" t="s">
        <v>191</v>
      </c>
      <c r="E359" s="257" t="s">
        <v>409</v>
      </c>
      <c r="F359" s="258" t="s">
        <v>194</v>
      </c>
      <c r="G359" s="256"/>
      <c r="H359" s="259">
        <v>18060</v>
      </c>
      <c r="I359" s="260"/>
      <c r="J359" s="256"/>
      <c r="K359" s="256"/>
      <c r="L359" s="261"/>
      <c r="M359" s="262"/>
      <c r="N359" s="263"/>
      <c r="O359" s="263"/>
      <c r="P359" s="263"/>
      <c r="Q359" s="263"/>
      <c r="R359" s="263"/>
      <c r="S359" s="263"/>
      <c r="T359" s="264"/>
      <c r="U359" s="15"/>
      <c r="V359" s="15"/>
      <c r="W359" s="15"/>
      <c r="X359" s="15"/>
      <c r="Y359" s="15"/>
      <c r="Z359" s="15"/>
      <c r="AA359" s="15"/>
      <c r="AB359" s="15"/>
      <c r="AC359" s="15"/>
      <c r="AD359" s="15"/>
      <c r="AE359" s="15"/>
      <c r="AT359" s="265" t="s">
        <v>191</v>
      </c>
      <c r="AU359" s="265" t="s">
        <v>89</v>
      </c>
      <c r="AV359" s="15" t="s">
        <v>185</v>
      </c>
      <c r="AW359" s="15" t="s">
        <v>41</v>
      </c>
      <c r="AX359" s="15" t="s">
        <v>87</v>
      </c>
      <c r="AY359" s="265" t="s">
        <v>177</v>
      </c>
    </row>
    <row r="360" spans="1:65" s="2" customFormat="1" ht="21.75" customHeight="1">
      <c r="A360" s="40"/>
      <c r="B360" s="41"/>
      <c r="C360" s="266" t="s">
        <v>755</v>
      </c>
      <c r="D360" s="276" t="s">
        <v>320</v>
      </c>
      <c r="E360" s="267" t="s">
        <v>756</v>
      </c>
      <c r="F360" s="268" t="s">
        <v>414</v>
      </c>
      <c r="G360" s="269" t="s">
        <v>270</v>
      </c>
      <c r="H360" s="270">
        <v>100</v>
      </c>
      <c r="I360" s="271"/>
      <c r="J360" s="272">
        <f>ROUND(I360*H360,2)</f>
        <v>0</v>
      </c>
      <c r="K360" s="268" t="s">
        <v>184</v>
      </c>
      <c r="L360" s="273"/>
      <c r="M360" s="274" t="s">
        <v>39</v>
      </c>
      <c r="N360" s="275" t="s">
        <v>53</v>
      </c>
      <c r="O360" s="87"/>
      <c r="P360" s="224">
        <f>O360*H360</f>
        <v>0</v>
      </c>
      <c r="Q360" s="224">
        <v>0.00021</v>
      </c>
      <c r="R360" s="224">
        <f>Q360*H360</f>
        <v>0.021</v>
      </c>
      <c r="S360" s="224">
        <v>0</v>
      </c>
      <c r="T360" s="225">
        <f>S360*H360</f>
        <v>0</v>
      </c>
      <c r="U360" s="40"/>
      <c r="V360" s="40"/>
      <c r="W360" s="40"/>
      <c r="X360" s="40"/>
      <c r="Y360" s="40"/>
      <c r="Z360" s="40"/>
      <c r="AA360" s="40"/>
      <c r="AB360" s="40"/>
      <c r="AC360" s="40"/>
      <c r="AD360" s="40"/>
      <c r="AE360" s="40"/>
      <c r="AR360" s="226" t="s">
        <v>238</v>
      </c>
      <c r="AT360" s="226" t="s">
        <v>320</v>
      </c>
      <c r="AU360" s="226" t="s">
        <v>89</v>
      </c>
      <c r="AY360" s="18" t="s">
        <v>177</v>
      </c>
      <c r="BE360" s="227">
        <f>IF(N360="základní",J360,0)</f>
        <v>0</v>
      </c>
      <c r="BF360" s="227">
        <f>IF(N360="snížená",J360,0)</f>
        <v>0</v>
      </c>
      <c r="BG360" s="227">
        <f>IF(N360="zákl. přenesená",J360,0)</f>
        <v>0</v>
      </c>
      <c r="BH360" s="227">
        <f>IF(N360="sníž. přenesená",J360,0)</f>
        <v>0</v>
      </c>
      <c r="BI360" s="227">
        <f>IF(N360="nulová",J360,0)</f>
        <v>0</v>
      </c>
      <c r="BJ360" s="18" t="s">
        <v>185</v>
      </c>
      <c r="BK360" s="227">
        <f>ROUND(I360*H360,2)</f>
        <v>0</v>
      </c>
      <c r="BL360" s="18" t="s">
        <v>185</v>
      </c>
      <c r="BM360" s="226" t="s">
        <v>757</v>
      </c>
    </row>
    <row r="361" spans="1:47" s="2" customFormat="1" ht="12">
      <c r="A361" s="40"/>
      <c r="B361" s="41"/>
      <c r="C361" s="42"/>
      <c r="D361" s="228" t="s">
        <v>187</v>
      </c>
      <c r="E361" s="42"/>
      <c r="F361" s="229" t="s">
        <v>414</v>
      </c>
      <c r="G361" s="42"/>
      <c r="H361" s="42"/>
      <c r="I361" s="230"/>
      <c r="J361" s="42"/>
      <c r="K361" s="42"/>
      <c r="L361" s="46"/>
      <c r="M361" s="231"/>
      <c r="N361" s="232"/>
      <c r="O361" s="87"/>
      <c r="P361" s="87"/>
      <c r="Q361" s="87"/>
      <c r="R361" s="87"/>
      <c r="S361" s="87"/>
      <c r="T361" s="88"/>
      <c r="U361" s="40"/>
      <c r="V361" s="40"/>
      <c r="W361" s="40"/>
      <c r="X361" s="40"/>
      <c r="Y361" s="40"/>
      <c r="Z361" s="40"/>
      <c r="AA361" s="40"/>
      <c r="AB361" s="40"/>
      <c r="AC361" s="40"/>
      <c r="AD361" s="40"/>
      <c r="AE361" s="40"/>
      <c r="AT361" s="18" t="s">
        <v>187</v>
      </c>
      <c r="AU361" s="18" t="s">
        <v>89</v>
      </c>
    </row>
    <row r="362" spans="1:51" s="14" customFormat="1" ht="12">
      <c r="A362" s="14"/>
      <c r="B362" s="244"/>
      <c r="C362" s="245"/>
      <c r="D362" s="228" t="s">
        <v>191</v>
      </c>
      <c r="E362" s="246" t="s">
        <v>39</v>
      </c>
      <c r="F362" s="247" t="s">
        <v>758</v>
      </c>
      <c r="G362" s="245"/>
      <c r="H362" s="248">
        <v>100</v>
      </c>
      <c r="I362" s="249"/>
      <c r="J362" s="245"/>
      <c r="K362" s="245"/>
      <c r="L362" s="250"/>
      <c r="M362" s="251"/>
      <c r="N362" s="252"/>
      <c r="O362" s="252"/>
      <c r="P362" s="252"/>
      <c r="Q362" s="252"/>
      <c r="R362" s="252"/>
      <c r="S362" s="252"/>
      <c r="T362" s="253"/>
      <c r="U362" s="14"/>
      <c r="V362" s="14"/>
      <c r="W362" s="14"/>
      <c r="X362" s="14"/>
      <c r="Y362" s="14"/>
      <c r="Z362" s="14"/>
      <c r="AA362" s="14"/>
      <c r="AB362" s="14"/>
      <c r="AC362" s="14"/>
      <c r="AD362" s="14"/>
      <c r="AE362" s="14"/>
      <c r="AT362" s="254" t="s">
        <v>191</v>
      </c>
      <c r="AU362" s="254" t="s">
        <v>89</v>
      </c>
      <c r="AV362" s="14" t="s">
        <v>89</v>
      </c>
      <c r="AW362" s="14" t="s">
        <v>41</v>
      </c>
      <c r="AX362" s="14" t="s">
        <v>80</v>
      </c>
      <c r="AY362" s="254" t="s">
        <v>177</v>
      </c>
    </row>
    <row r="363" spans="1:51" s="15" customFormat="1" ht="12">
      <c r="A363" s="15"/>
      <c r="B363" s="255"/>
      <c r="C363" s="256"/>
      <c r="D363" s="228" t="s">
        <v>191</v>
      </c>
      <c r="E363" s="257" t="s">
        <v>413</v>
      </c>
      <c r="F363" s="258" t="s">
        <v>194</v>
      </c>
      <c r="G363" s="256"/>
      <c r="H363" s="259">
        <v>100</v>
      </c>
      <c r="I363" s="260"/>
      <c r="J363" s="256"/>
      <c r="K363" s="256"/>
      <c r="L363" s="261"/>
      <c r="M363" s="262"/>
      <c r="N363" s="263"/>
      <c r="O363" s="263"/>
      <c r="P363" s="263"/>
      <c r="Q363" s="263"/>
      <c r="R363" s="263"/>
      <c r="S363" s="263"/>
      <c r="T363" s="264"/>
      <c r="U363" s="15"/>
      <c r="V363" s="15"/>
      <c r="W363" s="15"/>
      <c r="X363" s="15"/>
      <c r="Y363" s="15"/>
      <c r="Z363" s="15"/>
      <c r="AA363" s="15"/>
      <c r="AB363" s="15"/>
      <c r="AC363" s="15"/>
      <c r="AD363" s="15"/>
      <c r="AE363" s="15"/>
      <c r="AT363" s="265" t="s">
        <v>191</v>
      </c>
      <c r="AU363" s="265" t="s">
        <v>89</v>
      </c>
      <c r="AV363" s="15" t="s">
        <v>185</v>
      </c>
      <c r="AW363" s="15" t="s">
        <v>41</v>
      </c>
      <c r="AX363" s="15" t="s">
        <v>87</v>
      </c>
      <c r="AY363" s="265" t="s">
        <v>177</v>
      </c>
    </row>
    <row r="364" spans="1:65" s="2" customFormat="1" ht="24.15" customHeight="1">
      <c r="A364" s="40"/>
      <c r="B364" s="41"/>
      <c r="C364" s="266" t="s">
        <v>610</v>
      </c>
      <c r="D364" s="266" t="s">
        <v>320</v>
      </c>
      <c r="E364" s="267" t="s">
        <v>759</v>
      </c>
      <c r="F364" s="268" t="s">
        <v>417</v>
      </c>
      <c r="G364" s="269" t="s">
        <v>270</v>
      </c>
      <c r="H364" s="270">
        <v>500</v>
      </c>
      <c r="I364" s="271"/>
      <c r="J364" s="272">
        <f>ROUND(I364*H364,2)</f>
        <v>0</v>
      </c>
      <c r="K364" s="268" t="s">
        <v>184</v>
      </c>
      <c r="L364" s="273"/>
      <c r="M364" s="274" t="s">
        <v>39</v>
      </c>
      <c r="N364" s="275" t="s">
        <v>53</v>
      </c>
      <c r="O364" s="87"/>
      <c r="P364" s="224">
        <f>O364*H364</f>
        <v>0</v>
      </c>
      <c r="Q364" s="224">
        <v>0.00015</v>
      </c>
      <c r="R364" s="224">
        <f>Q364*H364</f>
        <v>0.075</v>
      </c>
      <c r="S364" s="224">
        <v>0</v>
      </c>
      <c r="T364" s="225">
        <f>S364*H364</f>
        <v>0</v>
      </c>
      <c r="U364" s="40"/>
      <c r="V364" s="40"/>
      <c r="W364" s="40"/>
      <c r="X364" s="40"/>
      <c r="Y364" s="40"/>
      <c r="Z364" s="40"/>
      <c r="AA364" s="40"/>
      <c r="AB364" s="40"/>
      <c r="AC364" s="40"/>
      <c r="AD364" s="40"/>
      <c r="AE364" s="40"/>
      <c r="AR364" s="226" t="s">
        <v>238</v>
      </c>
      <c r="AT364" s="226" t="s">
        <v>320</v>
      </c>
      <c r="AU364" s="226" t="s">
        <v>89</v>
      </c>
      <c r="AY364" s="18" t="s">
        <v>177</v>
      </c>
      <c r="BE364" s="227">
        <f>IF(N364="základní",J364,0)</f>
        <v>0</v>
      </c>
      <c r="BF364" s="227">
        <f>IF(N364="snížená",J364,0)</f>
        <v>0</v>
      </c>
      <c r="BG364" s="227">
        <f>IF(N364="zákl. přenesená",J364,0)</f>
        <v>0</v>
      </c>
      <c r="BH364" s="227">
        <f>IF(N364="sníž. přenesená",J364,0)</f>
        <v>0</v>
      </c>
      <c r="BI364" s="227">
        <f>IF(N364="nulová",J364,0)</f>
        <v>0</v>
      </c>
      <c r="BJ364" s="18" t="s">
        <v>185</v>
      </c>
      <c r="BK364" s="227">
        <f>ROUND(I364*H364,2)</f>
        <v>0</v>
      </c>
      <c r="BL364" s="18" t="s">
        <v>185</v>
      </c>
      <c r="BM364" s="226" t="s">
        <v>760</v>
      </c>
    </row>
    <row r="365" spans="1:47" s="2" customFormat="1" ht="12">
      <c r="A365" s="40"/>
      <c r="B365" s="41"/>
      <c r="C365" s="42"/>
      <c r="D365" s="228" t="s">
        <v>187</v>
      </c>
      <c r="E365" s="42"/>
      <c r="F365" s="229" t="s">
        <v>417</v>
      </c>
      <c r="G365" s="42"/>
      <c r="H365" s="42"/>
      <c r="I365" s="230"/>
      <c r="J365" s="42"/>
      <c r="K365" s="42"/>
      <c r="L365" s="46"/>
      <c r="M365" s="231"/>
      <c r="N365" s="232"/>
      <c r="O365" s="87"/>
      <c r="P365" s="87"/>
      <c r="Q365" s="87"/>
      <c r="R365" s="87"/>
      <c r="S365" s="87"/>
      <c r="T365" s="88"/>
      <c r="U365" s="40"/>
      <c r="V365" s="40"/>
      <c r="W365" s="40"/>
      <c r="X365" s="40"/>
      <c r="Y365" s="40"/>
      <c r="Z365" s="40"/>
      <c r="AA365" s="40"/>
      <c r="AB365" s="40"/>
      <c r="AC365" s="40"/>
      <c r="AD365" s="40"/>
      <c r="AE365" s="40"/>
      <c r="AT365" s="18" t="s">
        <v>187</v>
      </c>
      <c r="AU365" s="18" t="s">
        <v>89</v>
      </c>
    </row>
    <row r="366" spans="1:51" s="14" customFormat="1" ht="12">
      <c r="A366" s="14"/>
      <c r="B366" s="244"/>
      <c r="C366" s="245"/>
      <c r="D366" s="228" t="s">
        <v>191</v>
      </c>
      <c r="E366" s="246" t="s">
        <v>39</v>
      </c>
      <c r="F366" s="247" t="s">
        <v>761</v>
      </c>
      <c r="G366" s="245"/>
      <c r="H366" s="248">
        <v>500</v>
      </c>
      <c r="I366" s="249"/>
      <c r="J366" s="245"/>
      <c r="K366" s="245"/>
      <c r="L366" s="250"/>
      <c r="M366" s="251"/>
      <c r="N366" s="252"/>
      <c r="O366" s="252"/>
      <c r="P366" s="252"/>
      <c r="Q366" s="252"/>
      <c r="R366" s="252"/>
      <c r="S366" s="252"/>
      <c r="T366" s="253"/>
      <c r="U366" s="14"/>
      <c r="V366" s="14"/>
      <c r="W366" s="14"/>
      <c r="X366" s="14"/>
      <c r="Y366" s="14"/>
      <c r="Z366" s="14"/>
      <c r="AA366" s="14"/>
      <c r="AB366" s="14"/>
      <c r="AC366" s="14"/>
      <c r="AD366" s="14"/>
      <c r="AE366" s="14"/>
      <c r="AT366" s="254" t="s">
        <v>191</v>
      </c>
      <c r="AU366" s="254" t="s">
        <v>89</v>
      </c>
      <c r="AV366" s="14" t="s">
        <v>89</v>
      </c>
      <c r="AW366" s="14" t="s">
        <v>41</v>
      </c>
      <c r="AX366" s="14" t="s">
        <v>80</v>
      </c>
      <c r="AY366" s="254" t="s">
        <v>177</v>
      </c>
    </row>
    <row r="367" spans="1:51" s="15" customFormat="1" ht="12">
      <c r="A367" s="15"/>
      <c r="B367" s="255"/>
      <c r="C367" s="256"/>
      <c r="D367" s="228" t="s">
        <v>191</v>
      </c>
      <c r="E367" s="257" t="s">
        <v>416</v>
      </c>
      <c r="F367" s="258" t="s">
        <v>194</v>
      </c>
      <c r="G367" s="256"/>
      <c r="H367" s="259">
        <v>500</v>
      </c>
      <c r="I367" s="260"/>
      <c r="J367" s="256"/>
      <c r="K367" s="256"/>
      <c r="L367" s="261"/>
      <c r="M367" s="262"/>
      <c r="N367" s="263"/>
      <c r="O367" s="263"/>
      <c r="P367" s="263"/>
      <c r="Q367" s="263"/>
      <c r="R367" s="263"/>
      <c r="S367" s="263"/>
      <c r="T367" s="264"/>
      <c r="U367" s="15"/>
      <c r="V367" s="15"/>
      <c r="W367" s="15"/>
      <c r="X367" s="15"/>
      <c r="Y367" s="15"/>
      <c r="Z367" s="15"/>
      <c r="AA367" s="15"/>
      <c r="AB367" s="15"/>
      <c r="AC367" s="15"/>
      <c r="AD367" s="15"/>
      <c r="AE367" s="15"/>
      <c r="AT367" s="265" t="s">
        <v>191</v>
      </c>
      <c r="AU367" s="265" t="s">
        <v>89</v>
      </c>
      <c r="AV367" s="15" t="s">
        <v>185</v>
      </c>
      <c r="AW367" s="15" t="s">
        <v>41</v>
      </c>
      <c r="AX367" s="15" t="s">
        <v>87</v>
      </c>
      <c r="AY367" s="265" t="s">
        <v>177</v>
      </c>
    </row>
    <row r="368" spans="1:65" s="2" customFormat="1" ht="21.75" customHeight="1">
      <c r="A368" s="40"/>
      <c r="B368" s="41"/>
      <c r="C368" s="266" t="s">
        <v>762</v>
      </c>
      <c r="D368" s="266" t="s">
        <v>320</v>
      </c>
      <c r="E368" s="267" t="s">
        <v>763</v>
      </c>
      <c r="F368" s="268" t="s">
        <v>764</v>
      </c>
      <c r="G368" s="269" t="s">
        <v>304</v>
      </c>
      <c r="H368" s="270">
        <v>18</v>
      </c>
      <c r="I368" s="271"/>
      <c r="J368" s="272">
        <f>ROUND(I368*H368,2)</f>
        <v>0</v>
      </c>
      <c r="K368" s="268" t="s">
        <v>184</v>
      </c>
      <c r="L368" s="273"/>
      <c r="M368" s="274" t="s">
        <v>39</v>
      </c>
      <c r="N368" s="275" t="s">
        <v>53</v>
      </c>
      <c r="O368" s="87"/>
      <c r="P368" s="224">
        <f>O368*H368</f>
        <v>0</v>
      </c>
      <c r="Q368" s="224">
        <v>1</v>
      </c>
      <c r="R368" s="224">
        <f>Q368*H368</f>
        <v>18</v>
      </c>
      <c r="S368" s="224">
        <v>0</v>
      </c>
      <c r="T368" s="225">
        <f>S368*H368</f>
        <v>0</v>
      </c>
      <c r="U368" s="40"/>
      <c r="V368" s="40"/>
      <c r="W368" s="40"/>
      <c r="X368" s="40"/>
      <c r="Y368" s="40"/>
      <c r="Z368" s="40"/>
      <c r="AA368" s="40"/>
      <c r="AB368" s="40"/>
      <c r="AC368" s="40"/>
      <c r="AD368" s="40"/>
      <c r="AE368" s="40"/>
      <c r="AR368" s="226" t="s">
        <v>238</v>
      </c>
      <c r="AT368" s="226" t="s">
        <v>320</v>
      </c>
      <c r="AU368" s="226" t="s">
        <v>89</v>
      </c>
      <c r="AY368" s="18" t="s">
        <v>177</v>
      </c>
      <c r="BE368" s="227">
        <f>IF(N368="základní",J368,0)</f>
        <v>0</v>
      </c>
      <c r="BF368" s="227">
        <f>IF(N368="snížená",J368,0)</f>
        <v>0</v>
      </c>
      <c r="BG368" s="227">
        <f>IF(N368="zákl. přenesená",J368,0)</f>
        <v>0</v>
      </c>
      <c r="BH368" s="227">
        <f>IF(N368="sníž. přenesená",J368,0)</f>
        <v>0</v>
      </c>
      <c r="BI368" s="227">
        <f>IF(N368="nulová",J368,0)</f>
        <v>0</v>
      </c>
      <c r="BJ368" s="18" t="s">
        <v>185</v>
      </c>
      <c r="BK368" s="227">
        <f>ROUND(I368*H368,2)</f>
        <v>0</v>
      </c>
      <c r="BL368" s="18" t="s">
        <v>185</v>
      </c>
      <c r="BM368" s="226" t="s">
        <v>408</v>
      </c>
    </row>
    <row r="369" spans="1:47" s="2" customFormat="1" ht="12">
      <c r="A369" s="40"/>
      <c r="B369" s="41"/>
      <c r="C369" s="42"/>
      <c r="D369" s="228" t="s">
        <v>187</v>
      </c>
      <c r="E369" s="42"/>
      <c r="F369" s="229" t="s">
        <v>764</v>
      </c>
      <c r="G369" s="42"/>
      <c r="H369" s="42"/>
      <c r="I369" s="230"/>
      <c r="J369" s="42"/>
      <c r="K369" s="42"/>
      <c r="L369" s="46"/>
      <c r="M369" s="231"/>
      <c r="N369" s="232"/>
      <c r="O369" s="87"/>
      <c r="P369" s="87"/>
      <c r="Q369" s="87"/>
      <c r="R369" s="87"/>
      <c r="S369" s="87"/>
      <c r="T369" s="88"/>
      <c r="U369" s="40"/>
      <c r="V369" s="40"/>
      <c r="W369" s="40"/>
      <c r="X369" s="40"/>
      <c r="Y369" s="40"/>
      <c r="Z369" s="40"/>
      <c r="AA369" s="40"/>
      <c r="AB369" s="40"/>
      <c r="AC369" s="40"/>
      <c r="AD369" s="40"/>
      <c r="AE369" s="40"/>
      <c r="AT369" s="18" t="s">
        <v>187</v>
      </c>
      <c r="AU369" s="18" t="s">
        <v>89</v>
      </c>
    </row>
    <row r="370" spans="1:65" s="2" customFormat="1" ht="16.5" customHeight="1">
      <c r="A370" s="40"/>
      <c r="B370" s="41"/>
      <c r="C370" s="266" t="s">
        <v>616</v>
      </c>
      <c r="D370" s="266" t="s">
        <v>320</v>
      </c>
      <c r="E370" s="267" t="s">
        <v>765</v>
      </c>
      <c r="F370" s="268" t="s">
        <v>766</v>
      </c>
      <c r="G370" s="269" t="s">
        <v>767</v>
      </c>
      <c r="H370" s="270">
        <v>5</v>
      </c>
      <c r="I370" s="271"/>
      <c r="J370" s="272">
        <f>ROUND(I370*H370,2)</f>
        <v>0</v>
      </c>
      <c r="K370" s="268" t="s">
        <v>184</v>
      </c>
      <c r="L370" s="273"/>
      <c r="M370" s="274" t="s">
        <v>39</v>
      </c>
      <c r="N370" s="275" t="s">
        <v>53</v>
      </c>
      <c r="O370" s="87"/>
      <c r="P370" s="224">
        <f>O370*H370</f>
        <v>0</v>
      </c>
      <c r="Q370" s="224">
        <v>0</v>
      </c>
      <c r="R370" s="224">
        <f>Q370*H370</f>
        <v>0</v>
      </c>
      <c r="S370" s="224">
        <v>0</v>
      </c>
      <c r="T370" s="225">
        <f>S370*H370</f>
        <v>0</v>
      </c>
      <c r="U370" s="40"/>
      <c r="V370" s="40"/>
      <c r="W370" s="40"/>
      <c r="X370" s="40"/>
      <c r="Y370" s="40"/>
      <c r="Z370" s="40"/>
      <c r="AA370" s="40"/>
      <c r="AB370" s="40"/>
      <c r="AC370" s="40"/>
      <c r="AD370" s="40"/>
      <c r="AE370" s="40"/>
      <c r="AR370" s="226" t="s">
        <v>238</v>
      </c>
      <c r="AT370" s="226" t="s">
        <v>320</v>
      </c>
      <c r="AU370" s="226" t="s">
        <v>89</v>
      </c>
      <c r="AY370" s="18" t="s">
        <v>177</v>
      </c>
      <c r="BE370" s="227">
        <f>IF(N370="základní",J370,0)</f>
        <v>0</v>
      </c>
      <c r="BF370" s="227">
        <f>IF(N370="snížená",J370,0)</f>
        <v>0</v>
      </c>
      <c r="BG370" s="227">
        <f>IF(N370="zákl. přenesená",J370,0)</f>
        <v>0</v>
      </c>
      <c r="BH370" s="227">
        <f>IF(N370="sníž. přenesená",J370,0)</f>
        <v>0</v>
      </c>
      <c r="BI370" s="227">
        <f>IF(N370="nulová",J370,0)</f>
        <v>0</v>
      </c>
      <c r="BJ370" s="18" t="s">
        <v>185</v>
      </c>
      <c r="BK370" s="227">
        <f>ROUND(I370*H370,2)</f>
        <v>0</v>
      </c>
      <c r="BL370" s="18" t="s">
        <v>185</v>
      </c>
      <c r="BM370" s="226" t="s">
        <v>768</v>
      </c>
    </row>
    <row r="371" spans="1:47" s="2" customFormat="1" ht="12">
      <c r="A371" s="40"/>
      <c r="B371" s="41"/>
      <c r="C371" s="42"/>
      <c r="D371" s="228" t="s">
        <v>187</v>
      </c>
      <c r="E371" s="42"/>
      <c r="F371" s="229" t="s">
        <v>766</v>
      </c>
      <c r="G371" s="42"/>
      <c r="H371" s="42"/>
      <c r="I371" s="230"/>
      <c r="J371" s="42"/>
      <c r="K371" s="42"/>
      <c r="L371" s="46"/>
      <c r="M371" s="231"/>
      <c r="N371" s="232"/>
      <c r="O371" s="87"/>
      <c r="P371" s="87"/>
      <c r="Q371" s="87"/>
      <c r="R371" s="87"/>
      <c r="S371" s="87"/>
      <c r="T371" s="88"/>
      <c r="U371" s="40"/>
      <c r="V371" s="40"/>
      <c r="W371" s="40"/>
      <c r="X371" s="40"/>
      <c r="Y371" s="40"/>
      <c r="Z371" s="40"/>
      <c r="AA371" s="40"/>
      <c r="AB371" s="40"/>
      <c r="AC371" s="40"/>
      <c r="AD371" s="40"/>
      <c r="AE371" s="40"/>
      <c r="AT371" s="18" t="s">
        <v>187</v>
      </c>
      <c r="AU371" s="18" t="s">
        <v>89</v>
      </c>
    </row>
    <row r="372" spans="1:65" s="2" customFormat="1" ht="24.15" customHeight="1">
      <c r="A372" s="40"/>
      <c r="B372" s="41"/>
      <c r="C372" s="266" t="s">
        <v>769</v>
      </c>
      <c r="D372" s="266" t="s">
        <v>320</v>
      </c>
      <c r="E372" s="267" t="s">
        <v>770</v>
      </c>
      <c r="F372" s="268" t="s">
        <v>771</v>
      </c>
      <c r="G372" s="269" t="s">
        <v>203</v>
      </c>
      <c r="H372" s="270">
        <v>130</v>
      </c>
      <c r="I372" s="271"/>
      <c r="J372" s="272">
        <f>ROUND(I372*H372,2)</f>
        <v>0</v>
      </c>
      <c r="K372" s="268" t="s">
        <v>184</v>
      </c>
      <c r="L372" s="273"/>
      <c r="M372" s="274" t="s">
        <v>39</v>
      </c>
      <c r="N372" s="275" t="s">
        <v>53</v>
      </c>
      <c r="O372" s="87"/>
      <c r="P372" s="224">
        <f>O372*H372</f>
        <v>0</v>
      </c>
      <c r="Q372" s="224">
        <v>0</v>
      </c>
      <c r="R372" s="224">
        <f>Q372*H372</f>
        <v>0</v>
      </c>
      <c r="S372" s="224">
        <v>0</v>
      </c>
      <c r="T372" s="225">
        <f>S372*H372</f>
        <v>0</v>
      </c>
      <c r="U372" s="40"/>
      <c r="V372" s="40"/>
      <c r="W372" s="40"/>
      <c r="X372" s="40"/>
      <c r="Y372" s="40"/>
      <c r="Z372" s="40"/>
      <c r="AA372" s="40"/>
      <c r="AB372" s="40"/>
      <c r="AC372" s="40"/>
      <c r="AD372" s="40"/>
      <c r="AE372" s="40"/>
      <c r="AR372" s="226" t="s">
        <v>238</v>
      </c>
      <c r="AT372" s="226" t="s">
        <v>320</v>
      </c>
      <c r="AU372" s="226" t="s">
        <v>89</v>
      </c>
      <c r="AY372" s="18" t="s">
        <v>177</v>
      </c>
      <c r="BE372" s="227">
        <f>IF(N372="základní",J372,0)</f>
        <v>0</v>
      </c>
      <c r="BF372" s="227">
        <f>IF(N372="snížená",J372,0)</f>
        <v>0</v>
      </c>
      <c r="BG372" s="227">
        <f>IF(N372="zákl. přenesená",J372,0)</f>
        <v>0</v>
      </c>
      <c r="BH372" s="227">
        <f>IF(N372="sníž. přenesená",J372,0)</f>
        <v>0</v>
      </c>
      <c r="BI372" s="227">
        <f>IF(N372="nulová",J372,0)</f>
        <v>0</v>
      </c>
      <c r="BJ372" s="18" t="s">
        <v>185</v>
      </c>
      <c r="BK372" s="227">
        <f>ROUND(I372*H372,2)</f>
        <v>0</v>
      </c>
      <c r="BL372" s="18" t="s">
        <v>185</v>
      </c>
      <c r="BM372" s="226" t="s">
        <v>772</v>
      </c>
    </row>
    <row r="373" spans="1:47" s="2" customFormat="1" ht="12">
      <c r="A373" s="40"/>
      <c r="B373" s="41"/>
      <c r="C373" s="42"/>
      <c r="D373" s="228" t="s">
        <v>187</v>
      </c>
      <c r="E373" s="42"/>
      <c r="F373" s="229" t="s">
        <v>771</v>
      </c>
      <c r="G373" s="42"/>
      <c r="H373" s="42"/>
      <c r="I373" s="230"/>
      <c r="J373" s="42"/>
      <c r="K373" s="42"/>
      <c r="L373" s="46"/>
      <c r="M373" s="231"/>
      <c r="N373" s="232"/>
      <c r="O373" s="87"/>
      <c r="P373" s="87"/>
      <c r="Q373" s="87"/>
      <c r="R373" s="87"/>
      <c r="S373" s="87"/>
      <c r="T373" s="88"/>
      <c r="U373" s="40"/>
      <c r="V373" s="40"/>
      <c r="W373" s="40"/>
      <c r="X373" s="40"/>
      <c r="Y373" s="40"/>
      <c r="Z373" s="40"/>
      <c r="AA373" s="40"/>
      <c r="AB373" s="40"/>
      <c r="AC373" s="40"/>
      <c r="AD373" s="40"/>
      <c r="AE373" s="40"/>
      <c r="AT373" s="18" t="s">
        <v>187</v>
      </c>
      <c r="AU373" s="18" t="s">
        <v>89</v>
      </c>
    </row>
    <row r="374" spans="1:65" s="2" customFormat="1" ht="24.15" customHeight="1">
      <c r="A374" s="40"/>
      <c r="B374" s="41"/>
      <c r="C374" s="266" t="s">
        <v>623</v>
      </c>
      <c r="D374" s="266" t="s">
        <v>320</v>
      </c>
      <c r="E374" s="267" t="s">
        <v>773</v>
      </c>
      <c r="F374" s="268" t="s">
        <v>774</v>
      </c>
      <c r="G374" s="269" t="s">
        <v>270</v>
      </c>
      <c r="H374" s="270">
        <v>4</v>
      </c>
      <c r="I374" s="271"/>
      <c r="J374" s="272">
        <f>ROUND(I374*H374,2)</f>
        <v>0</v>
      </c>
      <c r="K374" s="268" t="s">
        <v>184</v>
      </c>
      <c r="L374" s="273"/>
      <c r="M374" s="274" t="s">
        <v>39</v>
      </c>
      <c r="N374" s="275" t="s">
        <v>53</v>
      </c>
      <c r="O374" s="87"/>
      <c r="P374" s="224">
        <f>O374*H374</f>
        <v>0</v>
      </c>
      <c r="Q374" s="224">
        <v>0</v>
      </c>
      <c r="R374" s="224">
        <f>Q374*H374</f>
        <v>0</v>
      </c>
      <c r="S374" s="224">
        <v>0</v>
      </c>
      <c r="T374" s="225">
        <f>S374*H374</f>
        <v>0</v>
      </c>
      <c r="U374" s="40"/>
      <c r="V374" s="40"/>
      <c r="W374" s="40"/>
      <c r="X374" s="40"/>
      <c r="Y374" s="40"/>
      <c r="Z374" s="40"/>
      <c r="AA374" s="40"/>
      <c r="AB374" s="40"/>
      <c r="AC374" s="40"/>
      <c r="AD374" s="40"/>
      <c r="AE374" s="40"/>
      <c r="AR374" s="226" t="s">
        <v>238</v>
      </c>
      <c r="AT374" s="226" t="s">
        <v>320</v>
      </c>
      <c r="AU374" s="226" t="s">
        <v>89</v>
      </c>
      <c r="AY374" s="18" t="s">
        <v>177</v>
      </c>
      <c r="BE374" s="227">
        <f>IF(N374="základní",J374,0)</f>
        <v>0</v>
      </c>
      <c r="BF374" s="227">
        <f>IF(N374="snížená",J374,0)</f>
        <v>0</v>
      </c>
      <c r="BG374" s="227">
        <f>IF(N374="zákl. přenesená",J374,0)</f>
        <v>0</v>
      </c>
      <c r="BH374" s="227">
        <f>IF(N374="sníž. přenesená",J374,0)</f>
        <v>0</v>
      </c>
      <c r="BI374" s="227">
        <f>IF(N374="nulová",J374,0)</f>
        <v>0</v>
      </c>
      <c r="BJ374" s="18" t="s">
        <v>185</v>
      </c>
      <c r="BK374" s="227">
        <f>ROUND(I374*H374,2)</f>
        <v>0</v>
      </c>
      <c r="BL374" s="18" t="s">
        <v>185</v>
      </c>
      <c r="BM374" s="226" t="s">
        <v>775</v>
      </c>
    </row>
    <row r="375" spans="1:47" s="2" customFormat="1" ht="12">
      <c r="A375" s="40"/>
      <c r="B375" s="41"/>
      <c r="C375" s="42"/>
      <c r="D375" s="228" t="s">
        <v>187</v>
      </c>
      <c r="E375" s="42"/>
      <c r="F375" s="229" t="s">
        <v>774</v>
      </c>
      <c r="G375" s="42"/>
      <c r="H375" s="42"/>
      <c r="I375" s="230"/>
      <c r="J375" s="42"/>
      <c r="K375" s="42"/>
      <c r="L375" s="46"/>
      <c r="M375" s="231"/>
      <c r="N375" s="232"/>
      <c r="O375" s="87"/>
      <c r="P375" s="87"/>
      <c r="Q375" s="87"/>
      <c r="R375" s="87"/>
      <c r="S375" s="87"/>
      <c r="T375" s="88"/>
      <c r="U375" s="40"/>
      <c r="V375" s="40"/>
      <c r="W375" s="40"/>
      <c r="X375" s="40"/>
      <c r="Y375" s="40"/>
      <c r="Z375" s="40"/>
      <c r="AA375" s="40"/>
      <c r="AB375" s="40"/>
      <c r="AC375" s="40"/>
      <c r="AD375" s="40"/>
      <c r="AE375" s="40"/>
      <c r="AT375" s="18" t="s">
        <v>187</v>
      </c>
      <c r="AU375" s="18" t="s">
        <v>89</v>
      </c>
    </row>
    <row r="376" spans="1:65" s="2" customFormat="1" ht="24.15" customHeight="1">
      <c r="A376" s="40"/>
      <c r="B376" s="41"/>
      <c r="C376" s="266" t="s">
        <v>776</v>
      </c>
      <c r="D376" s="266" t="s">
        <v>320</v>
      </c>
      <c r="E376" s="267" t="s">
        <v>773</v>
      </c>
      <c r="F376" s="268" t="s">
        <v>774</v>
      </c>
      <c r="G376" s="269" t="s">
        <v>270</v>
      </c>
      <c r="H376" s="270">
        <v>1</v>
      </c>
      <c r="I376" s="271"/>
      <c r="J376" s="272">
        <f>ROUND(I376*H376,2)</f>
        <v>0</v>
      </c>
      <c r="K376" s="268" t="s">
        <v>184</v>
      </c>
      <c r="L376" s="273"/>
      <c r="M376" s="274" t="s">
        <v>39</v>
      </c>
      <c r="N376" s="275" t="s">
        <v>53</v>
      </c>
      <c r="O376" s="87"/>
      <c r="P376" s="224">
        <f>O376*H376</f>
        <v>0</v>
      </c>
      <c r="Q376" s="224">
        <v>0</v>
      </c>
      <c r="R376" s="224">
        <f>Q376*H376</f>
        <v>0</v>
      </c>
      <c r="S376" s="224">
        <v>0</v>
      </c>
      <c r="T376" s="225">
        <f>S376*H376</f>
        <v>0</v>
      </c>
      <c r="U376" s="40"/>
      <c r="V376" s="40"/>
      <c r="W376" s="40"/>
      <c r="X376" s="40"/>
      <c r="Y376" s="40"/>
      <c r="Z376" s="40"/>
      <c r="AA376" s="40"/>
      <c r="AB376" s="40"/>
      <c r="AC376" s="40"/>
      <c r="AD376" s="40"/>
      <c r="AE376" s="40"/>
      <c r="AR376" s="226" t="s">
        <v>238</v>
      </c>
      <c r="AT376" s="226" t="s">
        <v>320</v>
      </c>
      <c r="AU376" s="226" t="s">
        <v>89</v>
      </c>
      <c r="AY376" s="18" t="s">
        <v>177</v>
      </c>
      <c r="BE376" s="227">
        <f>IF(N376="základní",J376,0)</f>
        <v>0</v>
      </c>
      <c r="BF376" s="227">
        <f>IF(N376="snížená",J376,0)</f>
        <v>0</v>
      </c>
      <c r="BG376" s="227">
        <f>IF(N376="zákl. přenesená",J376,0)</f>
        <v>0</v>
      </c>
      <c r="BH376" s="227">
        <f>IF(N376="sníž. přenesená",J376,0)</f>
        <v>0</v>
      </c>
      <c r="BI376" s="227">
        <f>IF(N376="nulová",J376,0)</f>
        <v>0</v>
      </c>
      <c r="BJ376" s="18" t="s">
        <v>185</v>
      </c>
      <c r="BK376" s="227">
        <f>ROUND(I376*H376,2)</f>
        <v>0</v>
      </c>
      <c r="BL376" s="18" t="s">
        <v>185</v>
      </c>
      <c r="BM376" s="226" t="s">
        <v>777</v>
      </c>
    </row>
    <row r="377" spans="1:47" s="2" customFormat="1" ht="12">
      <c r="A377" s="40"/>
      <c r="B377" s="41"/>
      <c r="C377" s="42"/>
      <c r="D377" s="228" t="s">
        <v>187</v>
      </c>
      <c r="E377" s="42"/>
      <c r="F377" s="229" t="s">
        <v>774</v>
      </c>
      <c r="G377" s="42"/>
      <c r="H377" s="42"/>
      <c r="I377" s="230"/>
      <c r="J377" s="42"/>
      <c r="K377" s="42"/>
      <c r="L377" s="46"/>
      <c r="M377" s="231"/>
      <c r="N377" s="232"/>
      <c r="O377" s="87"/>
      <c r="P377" s="87"/>
      <c r="Q377" s="87"/>
      <c r="R377" s="87"/>
      <c r="S377" s="87"/>
      <c r="T377" s="88"/>
      <c r="U377" s="40"/>
      <c r="V377" s="40"/>
      <c r="W377" s="40"/>
      <c r="X377" s="40"/>
      <c r="Y377" s="40"/>
      <c r="Z377" s="40"/>
      <c r="AA377" s="40"/>
      <c r="AB377" s="40"/>
      <c r="AC377" s="40"/>
      <c r="AD377" s="40"/>
      <c r="AE377" s="40"/>
      <c r="AT377" s="18" t="s">
        <v>187</v>
      </c>
      <c r="AU377" s="18" t="s">
        <v>89</v>
      </c>
    </row>
    <row r="378" spans="1:47" s="2" customFormat="1" ht="12">
      <c r="A378" s="40"/>
      <c r="B378" s="41"/>
      <c r="C378" s="42"/>
      <c r="D378" s="228" t="s">
        <v>280</v>
      </c>
      <c r="E378" s="42"/>
      <c r="F378" s="233" t="s">
        <v>778</v>
      </c>
      <c r="G378" s="42"/>
      <c r="H378" s="42"/>
      <c r="I378" s="230"/>
      <c r="J378" s="42"/>
      <c r="K378" s="42"/>
      <c r="L378" s="46"/>
      <c r="M378" s="231"/>
      <c r="N378" s="232"/>
      <c r="O378" s="87"/>
      <c r="P378" s="87"/>
      <c r="Q378" s="87"/>
      <c r="R378" s="87"/>
      <c r="S378" s="87"/>
      <c r="T378" s="88"/>
      <c r="U378" s="40"/>
      <c r="V378" s="40"/>
      <c r="W378" s="40"/>
      <c r="X378" s="40"/>
      <c r="Y378" s="40"/>
      <c r="Z378" s="40"/>
      <c r="AA378" s="40"/>
      <c r="AB378" s="40"/>
      <c r="AC378" s="40"/>
      <c r="AD378" s="40"/>
      <c r="AE378" s="40"/>
      <c r="AT378" s="18" t="s">
        <v>280</v>
      </c>
      <c r="AU378" s="18" t="s">
        <v>89</v>
      </c>
    </row>
    <row r="379" spans="1:65" s="2" customFormat="1" ht="24.15" customHeight="1">
      <c r="A379" s="40"/>
      <c r="B379" s="41"/>
      <c r="C379" s="266" t="s">
        <v>626</v>
      </c>
      <c r="D379" s="266" t="s">
        <v>320</v>
      </c>
      <c r="E379" s="267" t="s">
        <v>779</v>
      </c>
      <c r="F379" s="268" t="s">
        <v>780</v>
      </c>
      <c r="G379" s="269" t="s">
        <v>270</v>
      </c>
      <c r="H379" s="270">
        <v>5</v>
      </c>
      <c r="I379" s="271"/>
      <c r="J379" s="272">
        <f>ROUND(I379*H379,2)</f>
        <v>0</v>
      </c>
      <c r="K379" s="268" t="s">
        <v>184</v>
      </c>
      <c r="L379" s="273"/>
      <c r="M379" s="274" t="s">
        <v>39</v>
      </c>
      <c r="N379" s="275" t="s">
        <v>53</v>
      </c>
      <c r="O379" s="87"/>
      <c r="P379" s="224">
        <f>O379*H379</f>
        <v>0</v>
      </c>
      <c r="Q379" s="224">
        <v>0.0032</v>
      </c>
      <c r="R379" s="224">
        <f>Q379*H379</f>
        <v>0.016</v>
      </c>
      <c r="S379" s="224">
        <v>0</v>
      </c>
      <c r="T379" s="225">
        <f>S379*H379</f>
        <v>0</v>
      </c>
      <c r="U379" s="40"/>
      <c r="V379" s="40"/>
      <c r="W379" s="40"/>
      <c r="X379" s="40"/>
      <c r="Y379" s="40"/>
      <c r="Z379" s="40"/>
      <c r="AA379" s="40"/>
      <c r="AB379" s="40"/>
      <c r="AC379" s="40"/>
      <c r="AD379" s="40"/>
      <c r="AE379" s="40"/>
      <c r="AR379" s="226" t="s">
        <v>238</v>
      </c>
      <c r="AT379" s="226" t="s">
        <v>320</v>
      </c>
      <c r="AU379" s="226" t="s">
        <v>89</v>
      </c>
      <c r="AY379" s="18" t="s">
        <v>177</v>
      </c>
      <c r="BE379" s="227">
        <f>IF(N379="základní",J379,0)</f>
        <v>0</v>
      </c>
      <c r="BF379" s="227">
        <f>IF(N379="snížená",J379,0)</f>
        <v>0</v>
      </c>
      <c r="BG379" s="227">
        <f>IF(N379="zákl. přenesená",J379,0)</f>
        <v>0</v>
      </c>
      <c r="BH379" s="227">
        <f>IF(N379="sníž. přenesená",J379,0)</f>
        <v>0</v>
      </c>
      <c r="BI379" s="227">
        <f>IF(N379="nulová",J379,0)</f>
        <v>0</v>
      </c>
      <c r="BJ379" s="18" t="s">
        <v>185</v>
      </c>
      <c r="BK379" s="227">
        <f>ROUND(I379*H379,2)</f>
        <v>0</v>
      </c>
      <c r="BL379" s="18" t="s">
        <v>185</v>
      </c>
      <c r="BM379" s="226" t="s">
        <v>781</v>
      </c>
    </row>
    <row r="380" spans="1:47" s="2" customFormat="1" ht="12">
      <c r="A380" s="40"/>
      <c r="B380" s="41"/>
      <c r="C380" s="42"/>
      <c r="D380" s="228" t="s">
        <v>187</v>
      </c>
      <c r="E380" s="42"/>
      <c r="F380" s="229" t="s">
        <v>780</v>
      </c>
      <c r="G380" s="42"/>
      <c r="H380" s="42"/>
      <c r="I380" s="230"/>
      <c r="J380" s="42"/>
      <c r="K380" s="42"/>
      <c r="L380" s="46"/>
      <c r="M380" s="231"/>
      <c r="N380" s="232"/>
      <c r="O380" s="87"/>
      <c r="P380" s="87"/>
      <c r="Q380" s="87"/>
      <c r="R380" s="87"/>
      <c r="S380" s="87"/>
      <c r="T380" s="88"/>
      <c r="U380" s="40"/>
      <c r="V380" s="40"/>
      <c r="W380" s="40"/>
      <c r="X380" s="40"/>
      <c r="Y380" s="40"/>
      <c r="Z380" s="40"/>
      <c r="AA380" s="40"/>
      <c r="AB380" s="40"/>
      <c r="AC380" s="40"/>
      <c r="AD380" s="40"/>
      <c r="AE380" s="40"/>
      <c r="AT380" s="18" t="s">
        <v>187</v>
      </c>
      <c r="AU380" s="18" t="s">
        <v>89</v>
      </c>
    </row>
    <row r="381" spans="1:47" s="2" customFormat="1" ht="12">
      <c r="A381" s="40"/>
      <c r="B381" s="41"/>
      <c r="C381" s="42"/>
      <c r="D381" s="228" t="s">
        <v>280</v>
      </c>
      <c r="E381" s="42"/>
      <c r="F381" s="233" t="s">
        <v>782</v>
      </c>
      <c r="G381" s="42"/>
      <c r="H381" s="42"/>
      <c r="I381" s="230"/>
      <c r="J381" s="42"/>
      <c r="K381" s="42"/>
      <c r="L381" s="46"/>
      <c r="M381" s="231"/>
      <c r="N381" s="232"/>
      <c r="O381" s="87"/>
      <c r="P381" s="87"/>
      <c r="Q381" s="87"/>
      <c r="R381" s="87"/>
      <c r="S381" s="87"/>
      <c r="T381" s="88"/>
      <c r="U381" s="40"/>
      <c r="V381" s="40"/>
      <c r="W381" s="40"/>
      <c r="X381" s="40"/>
      <c r="Y381" s="40"/>
      <c r="Z381" s="40"/>
      <c r="AA381" s="40"/>
      <c r="AB381" s="40"/>
      <c r="AC381" s="40"/>
      <c r="AD381" s="40"/>
      <c r="AE381" s="40"/>
      <c r="AT381" s="18" t="s">
        <v>280</v>
      </c>
      <c r="AU381" s="18" t="s">
        <v>89</v>
      </c>
    </row>
    <row r="382" spans="1:65" s="2" customFormat="1" ht="21.75" customHeight="1">
      <c r="A382" s="40"/>
      <c r="B382" s="41"/>
      <c r="C382" s="266" t="s">
        <v>783</v>
      </c>
      <c r="D382" s="266" t="s">
        <v>320</v>
      </c>
      <c r="E382" s="267" t="s">
        <v>784</v>
      </c>
      <c r="F382" s="268" t="s">
        <v>785</v>
      </c>
      <c r="G382" s="269" t="s">
        <v>270</v>
      </c>
      <c r="H382" s="270">
        <v>1</v>
      </c>
      <c r="I382" s="271"/>
      <c r="J382" s="272">
        <f>ROUND(I382*H382,2)</f>
        <v>0</v>
      </c>
      <c r="K382" s="268" t="s">
        <v>184</v>
      </c>
      <c r="L382" s="273"/>
      <c r="M382" s="274" t="s">
        <v>39</v>
      </c>
      <c r="N382" s="275" t="s">
        <v>53</v>
      </c>
      <c r="O382" s="87"/>
      <c r="P382" s="224">
        <f>O382*H382</f>
        <v>0</v>
      </c>
      <c r="Q382" s="224">
        <v>0</v>
      </c>
      <c r="R382" s="224">
        <f>Q382*H382</f>
        <v>0</v>
      </c>
      <c r="S382" s="224">
        <v>0</v>
      </c>
      <c r="T382" s="225">
        <f>S382*H382</f>
        <v>0</v>
      </c>
      <c r="U382" s="40"/>
      <c r="V382" s="40"/>
      <c r="W382" s="40"/>
      <c r="X382" s="40"/>
      <c r="Y382" s="40"/>
      <c r="Z382" s="40"/>
      <c r="AA382" s="40"/>
      <c r="AB382" s="40"/>
      <c r="AC382" s="40"/>
      <c r="AD382" s="40"/>
      <c r="AE382" s="40"/>
      <c r="AR382" s="226" t="s">
        <v>238</v>
      </c>
      <c r="AT382" s="226" t="s">
        <v>320</v>
      </c>
      <c r="AU382" s="226" t="s">
        <v>89</v>
      </c>
      <c r="AY382" s="18" t="s">
        <v>177</v>
      </c>
      <c r="BE382" s="227">
        <f>IF(N382="základní",J382,0)</f>
        <v>0</v>
      </c>
      <c r="BF382" s="227">
        <f>IF(N382="snížená",J382,0)</f>
        <v>0</v>
      </c>
      <c r="BG382" s="227">
        <f>IF(N382="zákl. přenesená",J382,0)</f>
        <v>0</v>
      </c>
      <c r="BH382" s="227">
        <f>IF(N382="sníž. přenesená",J382,0)</f>
        <v>0</v>
      </c>
      <c r="BI382" s="227">
        <f>IF(N382="nulová",J382,0)</f>
        <v>0</v>
      </c>
      <c r="BJ382" s="18" t="s">
        <v>185</v>
      </c>
      <c r="BK382" s="227">
        <f>ROUND(I382*H382,2)</f>
        <v>0</v>
      </c>
      <c r="BL382" s="18" t="s">
        <v>185</v>
      </c>
      <c r="BM382" s="226" t="s">
        <v>786</v>
      </c>
    </row>
    <row r="383" spans="1:47" s="2" customFormat="1" ht="12">
      <c r="A383" s="40"/>
      <c r="B383" s="41"/>
      <c r="C383" s="42"/>
      <c r="D383" s="228" t="s">
        <v>187</v>
      </c>
      <c r="E383" s="42"/>
      <c r="F383" s="229" t="s">
        <v>785</v>
      </c>
      <c r="G383" s="42"/>
      <c r="H383" s="42"/>
      <c r="I383" s="230"/>
      <c r="J383" s="42"/>
      <c r="K383" s="42"/>
      <c r="L383" s="46"/>
      <c r="M383" s="231"/>
      <c r="N383" s="232"/>
      <c r="O383" s="87"/>
      <c r="P383" s="87"/>
      <c r="Q383" s="87"/>
      <c r="R383" s="87"/>
      <c r="S383" s="87"/>
      <c r="T383" s="88"/>
      <c r="U383" s="40"/>
      <c r="V383" s="40"/>
      <c r="W383" s="40"/>
      <c r="X383" s="40"/>
      <c r="Y383" s="40"/>
      <c r="Z383" s="40"/>
      <c r="AA383" s="40"/>
      <c r="AB383" s="40"/>
      <c r="AC383" s="40"/>
      <c r="AD383" s="40"/>
      <c r="AE383" s="40"/>
      <c r="AT383" s="18" t="s">
        <v>187</v>
      </c>
      <c r="AU383" s="18" t="s">
        <v>89</v>
      </c>
    </row>
    <row r="384" spans="1:47" s="2" customFormat="1" ht="12">
      <c r="A384" s="40"/>
      <c r="B384" s="41"/>
      <c r="C384" s="42"/>
      <c r="D384" s="228" t="s">
        <v>280</v>
      </c>
      <c r="E384" s="42"/>
      <c r="F384" s="233" t="s">
        <v>787</v>
      </c>
      <c r="G384" s="42"/>
      <c r="H384" s="42"/>
      <c r="I384" s="230"/>
      <c r="J384" s="42"/>
      <c r="K384" s="42"/>
      <c r="L384" s="46"/>
      <c r="M384" s="231"/>
      <c r="N384" s="232"/>
      <c r="O384" s="87"/>
      <c r="P384" s="87"/>
      <c r="Q384" s="87"/>
      <c r="R384" s="87"/>
      <c r="S384" s="87"/>
      <c r="T384" s="88"/>
      <c r="U384" s="40"/>
      <c r="V384" s="40"/>
      <c r="W384" s="40"/>
      <c r="X384" s="40"/>
      <c r="Y384" s="40"/>
      <c r="Z384" s="40"/>
      <c r="AA384" s="40"/>
      <c r="AB384" s="40"/>
      <c r="AC384" s="40"/>
      <c r="AD384" s="40"/>
      <c r="AE384" s="40"/>
      <c r="AT384" s="18" t="s">
        <v>280</v>
      </c>
      <c r="AU384" s="18" t="s">
        <v>89</v>
      </c>
    </row>
    <row r="385" spans="1:65" s="2" customFormat="1" ht="16.5" customHeight="1">
      <c r="A385" s="40"/>
      <c r="B385" s="41"/>
      <c r="C385" s="266" t="s">
        <v>631</v>
      </c>
      <c r="D385" s="266" t="s">
        <v>320</v>
      </c>
      <c r="E385" s="267" t="s">
        <v>788</v>
      </c>
      <c r="F385" s="268" t="s">
        <v>789</v>
      </c>
      <c r="G385" s="269" t="s">
        <v>270</v>
      </c>
      <c r="H385" s="270">
        <v>3</v>
      </c>
      <c r="I385" s="271"/>
      <c r="J385" s="272">
        <f>ROUND(I385*H385,2)</f>
        <v>0</v>
      </c>
      <c r="K385" s="268" t="s">
        <v>184</v>
      </c>
      <c r="L385" s="273"/>
      <c r="M385" s="274" t="s">
        <v>39</v>
      </c>
      <c r="N385" s="275" t="s">
        <v>53</v>
      </c>
      <c r="O385" s="87"/>
      <c r="P385" s="224">
        <f>O385*H385</f>
        <v>0</v>
      </c>
      <c r="Q385" s="224">
        <v>0</v>
      </c>
      <c r="R385" s="224">
        <f>Q385*H385</f>
        <v>0</v>
      </c>
      <c r="S385" s="224">
        <v>0</v>
      </c>
      <c r="T385" s="225">
        <f>S385*H385</f>
        <v>0</v>
      </c>
      <c r="U385" s="40"/>
      <c r="V385" s="40"/>
      <c r="W385" s="40"/>
      <c r="X385" s="40"/>
      <c r="Y385" s="40"/>
      <c r="Z385" s="40"/>
      <c r="AA385" s="40"/>
      <c r="AB385" s="40"/>
      <c r="AC385" s="40"/>
      <c r="AD385" s="40"/>
      <c r="AE385" s="40"/>
      <c r="AR385" s="226" t="s">
        <v>238</v>
      </c>
      <c r="AT385" s="226" t="s">
        <v>320</v>
      </c>
      <c r="AU385" s="226" t="s">
        <v>89</v>
      </c>
      <c r="AY385" s="18" t="s">
        <v>177</v>
      </c>
      <c r="BE385" s="227">
        <f>IF(N385="základní",J385,0)</f>
        <v>0</v>
      </c>
      <c r="BF385" s="227">
        <f>IF(N385="snížená",J385,0)</f>
        <v>0</v>
      </c>
      <c r="BG385" s="227">
        <f>IF(N385="zákl. přenesená",J385,0)</f>
        <v>0</v>
      </c>
      <c r="BH385" s="227">
        <f>IF(N385="sníž. přenesená",J385,0)</f>
        <v>0</v>
      </c>
      <c r="BI385" s="227">
        <f>IF(N385="nulová",J385,0)</f>
        <v>0</v>
      </c>
      <c r="BJ385" s="18" t="s">
        <v>185</v>
      </c>
      <c r="BK385" s="227">
        <f>ROUND(I385*H385,2)</f>
        <v>0</v>
      </c>
      <c r="BL385" s="18" t="s">
        <v>185</v>
      </c>
      <c r="BM385" s="226" t="s">
        <v>790</v>
      </c>
    </row>
    <row r="386" spans="1:47" s="2" customFormat="1" ht="12">
      <c r="A386" s="40"/>
      <c r="B386" s="41"/>
      <c r="C386" s="42"/>
      <c r="D386" s="228" t="s">
        <v>187</v>
      </c>
      <c r="E386" s="42"/>
      <c r="F386" s="229" t="s">
        <v>789</v>
      </c>
      <c r="G386" s="42"/>
      <c r="H386" s="42"/>
      <c r="I386" s="230"/>
      <c r="J386" s="42"/>
      <c r="K386" s="42"/>
      <c r="L386" s="46"/>
      <c r="M386" s="231"/>
      <c r="N386" s="232"/>
      <c r="O386" s="87"/>
      <c r="P386" s="87"/>
      <c r="Q386" s="87"/>
      <c r="R386" s="87"/>
      <c r="S386" s="87"/>
      <c r="T386" s="88"/>
      <c r="U386" s="40"/>
      <c r="V386" s="40"/>
      <c r="W386" s="40"/>
      <c r="X386" s="40"/>
      <c r="Y386" s="40"/>
      <c r="Z386" s="40"/>
      <c r="AA386" s="40"/>
      <c r="AB386" s="40"/>
      <c r="AC386" s="40"/>
      <c r="AD386" s="40"/>
      <c r="AE386" s="40"/>
      <c r="AT386" s="18" t="s">
        <v>187</v>
      </c>
      <c r="AU386" s="18" t="s">
        <v>89</v>
      </c>
    </row>
    <row r="387" spans="1:47" s="2" customFormat="1" ht="12">
      <c r="A387" s="40"/>
      <c r="B387" s="41"/>
      <c r="C387" s="42"/>
      <c r="D387" s="228" t="s">
        <v>280</v>
      </c>
      <c r="E387" s="42"/>
      <c r="F387" s="233" t="s">
        <v>791</v>
      </c>
      <c r="G387" s="42"/>
      <c r="H387" s="42"/>
      <c r="I387" s="230"/>
      <c r="J387" s="42"/>
      <c r="K387" s="42"/>
      <c r="L387" s="46"/>
      <c r="M387" s="231"/>
      <c r="N387" s="232"/>
      <c r="O387" s="87"/>
      <c r="P387" s="87"/>
      <c r="Q387" s="87"/>
      <c r="R387" s="87"/>
      <c r="S387" s="87"/>
      <c r="T387" s="88"/>
      <c r="U387" s="40"/>
      <c r="V387" s="40"/>
      <c r="W387" s="40"/>
      <c r="X387" s="40"/>
      <c r="Y387" s="40"/>
      <c r="Z387" s="40"/>
      <c r="AA387" s="40"/>
      <c r="AB387" s="40"/>
      <c r="AC387" s="40"/>
      <c r="AD387" s="40"/>
      <c r="AE387" s="40"/>
      <c r="AT387" s="18" t="s">
        <v>280</v>
      </c>
      <c r="AU387" s="18" t="s">
        <v>89</v>
      </c>
    </row>
    <row r="388" spans="1:65" s="2" customFormat="1" ht="16.5" customHeight="1">
      <c r="A388" s="40"/>
      <c r="B388" s="41"/>
      <c r="C388" s="266" t="s">
        <v>792</v>
      </c>
      <c r="D388" s="266" t="s">
        <v>320</v>
      </c>
      <c r="E388" s="267" t="s">
        <v>793</v>
      </c>
      <c r="F388" s="268" t="s">
        <v>794</v>
      </c>
      <c r="G388" s="269" t="s">
        <v>183</v>
      </c>
      <c r="H388" s="270">
        <v>350</v>
      </c>
      <c r="I388" s="271"/>
      <c r="J388" s="272">
        <f>ROUND(I388*H388,2)</f>
        <v>0</v>
      </c>
      <c r="K388" s="268" t="s">
        <v>184</v>
      </c>
      <c r="L388" s="273"/>
      <c r="M388" s="274" t="s">
        <v>39</v>
      </c>
      <c r="N388" s="275" t="s">
        <v>53</v>
      </c>
      <c r="O388" s="87"/>
      <c r="P388" s="224">
        <f>O388*H388</f>
        <v>0</v>
      </c>
      <c r="Q388" s="224">
        <v>0.0014</v>
      </c>
      <c r="R388" s="224">
        <f>Q388*H388</f>
        <v>0.49</v>
      </c>
      <c r="S388" s="224">
        <v>0</v>
      </c>
      <c r="T388" s="225">
        <f>S388*H388</f>
        <v>0</v>
      </c>
      <c r="U388" s="40"/>
      <c r="V388" s="40"/>
      <c r="W388" s="40"/>
      <c r="X388" s="40"/>
      <c r="Y388" s="40"/>
      <c r="Z388" s="40"/>
      <c r="AA388" s="40"/>
      <c r="AB388" s="40"/>
      <c r="AC388" s="40"/>
      <c r="AD388" s="40"/>
      <c r="AE388" s="40"/>
      <c r="AR388" s="226" t="s">
        <v>238</v>
      </c>
      <c r="AT388" s="226" t="s">
        <v>320</v>
      </c>
      <c r="AU388" s="226" t="s">
        <v>89</v>
      </c>
      <c r="AY388" s="18" t="s">
        <v>177</v>
      </c>
      <c r="BE388" s="227">
        <f>IF(N388="základní",J388,0)</f>
        <v>0</v>
      </c>
      <c r="BF388" s="227">
        <f>IF(N388="snížená",J388,0)</f>
        <v>0</v>
      </c>
      <c r="BG388" s="227">
        <f>IF(N388="zákl. přenesená",J388,0)</f>
        <v>0</v>
      </c>
      <c r="BH388" s="227">
        <f>IF(N388="sníž. přenesená",J388,0)</f>
        <v>0</v>
      </c>
      <c r="BI388" s="227">
        <f>IF(N388="nulová",J388,0)</f>
        <v>0</v>
      </c>
      <c r="BJ388" s="18" t="s">
        <v>185</v>
      </c>
      <c r="BK388" s="227">
        <f>ROUND(I388*H388,2)</f>
        <v>0</v>
      </c>
      <c r="BL388" s="18" t="s">
        <v>185</v>
      </c>
      <c r="BM388" s="226" t="s">
        <v>795</v>
      </c>
    </row>
    <row r="389" spans="1:47" s="2" customFormat="1" ht="12">
      <c r="A389" s="40"/>
      <c r="B389" s="41"/>
      <c r="C389" s="42"/>
      <c r="D389" s="228" t="s">
        <v>187</v>
      </c>
      <c r="E389" s="42"/>
      <c r="F389" s="229" t="s">
        <v>794</v>
      </c>
      <c r="G389" s="42"/>
      <c r="H389" s="42"/>
      <c r="I389" s="230"/>
      <c r="J389" s="42"/>
      <c r="K389" s="42"/>
      <c r="L389" s="46"/>
      <c r="M389" s="231"/>
      <c r="N389" s="232"/>
      <c r="O389" s="87"/>
      <c r="P389" s="87"/>
      <c r="Q389" s="87"/>
      <c r="R389" s="87"/>
      <c r="S389" s="87"/>
      <c r="T389" s="88"/>
      <c r="U389" s="40"/>
      <c r="V389" s="40"/>
      <c r="W389" s="40"/>
      <c r="X389" s="40"/>
      <c r="Y389" s="40"/>
      <c r="Z389" s="40"/>
      <c r="AA389" s="40"/>
      <c r="AB389" s="40"/>
      <c r="AC389" s="40"/>
      <c r="AD389" s="40"/>
      <c r="AE389" s="40"/>
      <c r="AT389" s="18" t="s">
        <v>187</v>
      </c>
      <c r="AU389" s="18" t="s">
        <v>89</v>
      </c>
    </row>
    <row r="390" spans="1:65" s="2" customFormat="1" ht="24.15" customHeight="1">
      <c r="A390" s="40"/>
      <c r="B390" s="41"/>
      <c r="C390" s="266" t="s">
        <v>637</v>
      </c>
      <c r="D390" s="266" t="s">
        <v>320</v>
      </c>
      <c r="E390" s="267" t="s">
        <v>796</v>
      </c>
      <c r="F390" s="268" t="s">
        <v>797</v>
      </c>
      <c r="G390" s="269" t="s">
        <v>211</v>
      </c>
      <c r="H390" s="270">
        <v>16.09</v>
      </c>
      <c r="I390" s="271"/>
      <c r="J390" s="272">
        <f>ROUND(I390*H390,2)</f>
        <v>0</v>
      </c>
      <c r="K390" s="268" t="s">
        <v>184</v>
      </c>
      <c r="L390" s="273"/>
      <c r="M390" s="274" t="s">
        <v>39</v>
      </c>
      <c r="N390" s="275" t="s">
        <v>53</v>
      </c>
      <c r="O390" s="87"/>
      <c r="P390" s="224">
        <f>O390*H390</f>
        <v>0</v>
      </c>
      <c r="Q390" s="224">
        <v>2.429</v>
      </c>
      <c r="R390" s="224">
        <f>Q390*H390</f>
        <v>39.082609999999995</v>
      </c>
      <c r="S390" s="224">
        <v>0</v>
      </c>
      <c r="T390" s="225">
        <f>S390*H390</f>
        <v>0</v>
      </c>
      <c r="U390" s="40"/>
      <c r="V390" s="40"/>
      <c r="W390" s="40"/>
      <c r="X390" s="40"/>
      <c r="Y390" s="40"/>
      <c r="Z390" s="40"/>
      <c r="AA390" s="40"/>
      <c r="AB390" s="40"/>
      <c r="AC390" s="40"/>
      <c r="AD390" s="40"/>
      <c r="AE390" s="40"/>
      <c r="AR390" s="226" t="s">
        <v>238</v>
      </c>
      <c r="AT390" s="226" t="s">
        <v>320</v>
      </c>
      <c r="AU390" s="226" t="s">
        <v>89</v>
      </c>
      <c r="AY390" s="18" t="s">
        <v>177</v>
      </c>
      <c r="BE390" s="227">
        <f>IF(N390="základní",J390,0)</f>
        <v>0</v>
      </c>
      <c r="BF390" s="227">
        <f>IF(N390="snížená",J390,0)</f>
        <v>0</v>
      </c>
      <c r="BG390" s="227">
        <f>IF(N390="zákl. přenesená",J390,0)</f>
        <v>0</v>
      </c>
      <c r="BH390" s="227">
        <f>IF(N390="sníž. přenesená",J390,0)</f>
        <v>0</v>
      </c>
      <c r="BI390" s="227">
        <f>IF(N390="nulová",J390,0)</f>
        <v>0</v>
      </c>
      <c r="BJ390" s="18" t="s">
        <v>185</v>
      </c>
      <c r="BK390" s="227">
        <f>ROUND(I390*H390,2)</f>
        <v>0</v>
      </c>
      <c r="BL390" s="18" t="s">
        <v>185</v>
      </c>
      <c r="BM390" s="226" t="s">
        <v>798</v>
      </c>
    </row>
    <row r="391" spans="1:47" s="2" customFormat="1" ht="12">
      <c r="A391" s="40"/>
      <c r="B391" s="41"/>
      <c r="C391" s="42"/>
      <c r="D391" s="228" t="s">
        <v>187</v>
      </c>
      <c r="E391" s="42"/>
      <c r="F391" s="229" t="s">
        <v>797</v>
      </c>
      <c r="G391" s="42"/>
      <c r="H391" s="42"/>
      <c r="I391" s="230"/>
      <c r="J391" s="42"/>
      <c r="K391" s="42"/>
      <c r="L391" s="46"/>
      <c r="M391" s="231"/>
      <c r="N391" s="232"/>
      <c r="O391" s="87"/>
      <c r="P391" s="87"/>
      <c r="Q391" s="87"/>
      <c r="R391" s="87"/>
      <c r="S391" s="87"/>
      <c r="T391" s="88"/>
      <c r="U391" s="40"/>
      <c r="V391" s="40"/>
      <c r="W391" s="40"/>
      <c r="X391" s="40"/>
      <c r="Y391" s="40"/>
      <c r="Z391" s="40"/>
      <c r="AA391" s="40"/>
      <c r="AB391" s="40"/>
      <c r="AC391" s="40"/>
      <c r="AD391" s="40"/>
      <c r="AE391" s="40"/>
      <c r="AT391" s="18" t="s">
        <v>187</v>
      </c>
      <c r="AU391" s="18" t="s">
        <v>89</v>
      </c>
    </row>
    <row r="392" spans="1:65" s="2" customFormat="1" ht="16.5" customHeight="1">
      <c r="A392" s="40"/>
      <c r="B392" s="41"/>
      <c r="C392" s="266" t="s">
        <v>799</v>
      </c>
      <c r="D392" s="266" t="s">
        <v>320</v>
      </c>
      <c r="E392" s="267" t="s">
        <v>800</v>
      </c>
      <c r="F392" s="268" t="s">
        <v>801</v>
      </c>
      <c r="G392" s="269" t="s">
        <v>270</v>
      </c>
      <c r="H392" s="270">
        <v>132</v>
      </c>
      <c r="I392" s="271"/>
      <c r="J392" s="272">
        <f>ROUND(I392*H392,2)</f>
        <v>0</v>
      </c>
      <c r="K392" s="268" t="s">
        <v>184</v>
      </c>
      <c r="L392" s="273"/>
      <c r="M392" s="274" t="s">
        <v>39</v>
      </c>
      <c r="N392" s="275" t="s">
        <v>53</v>
      </c>
      <c r="O392" s="87"/>
      <c r="P392" s="224">
        <f>O392*H392</f>
        <v>0</v>
      </c>
      <c r="Q392" s="224">
        <v>0</v>
      </c>
      <c r="R392" s="224">
        <f>Q392*H392</f>
        <v>0</v>
      </c>
      <c r="S392" s="224">
        <v>0</v>
      </c>
      <c r="T392" s="225">
        <f>S392*H392</f>
        <v>0</v>
      </c>
      <c r="U392" s="40"/>
      <c r="V392" s="40"/>
      <c r="W392" s="40"/>
      <c r="X392" s="40"/>
      <c r="Y392" s="40"/>
      <c r="Z392" s="40"/>
      <c r="AA392" s="40"/>
      <c r="AB392" s="40"/>
      <c r="AC392" s="40"/>
      <c r="AD392" s="40"/>
      <c r="AE392" s="40"/>
      <c r="AR392" s="226" t="s">
        <v>238</v>
      </c>
      <c r="AT392" s="226" t="s">
        <v>320</v>
      </c>
      <c r="AU392" s="226" t="s">
        <v>89</v>
      </c>
      <c r="AY392" s="18" t="s">
        <v>177</v>
      </c>
      <c r="BE392" s="227">
        <f>IF(N392="základní",J392,0)</f>
        <v>0</v>
      </c>
      <c r="BF392" s="227">
        <f>IF(N392="snížená",J392,0)</f>
        <v>0</v>
      </c>
      <c r="BG392" s="227">
        <f>IF(N392="zákl. přenesená",J392,0)</f>
        <v>0</v>
      </c>
      <c r="BH392" s="227">
        <f>IF(N392="sníž. přenesená",J392,0)</f>
        <v>0</v>
      </c>
      <c r="BI392" s="227">
        <f>IF(N392="nulová",J392,0)</f>
        <v>0</v>
      </c>
      <c r="BJ392" s="18" t="s">
        <v>185</v>
      </c>
      <c r="BK392" s="227">
        <f>ROUND(I392*H392,2)</f>
        <v>0</v>
      </c>
      <c r="BL392" s="18" t="s">
        <v>185</v>
      </c>
      <c r="BM392" s="226" t="s">
        <v>802</v>
      </c>
    </row>
    <row r="393" spans="1:47" s="2" customFormat="1" ht="12">
      <c r="A393" s="40"/>
      <c r="B393" s="41"/>
      <c r="C393" s="42"/>
      <c r="D393" s="228" t="s">
        <v>187</v>
      </c>
      <c r="E393" s="42"/>
      <c r="F393" s="229" t="s">
        <v>801</v>
      </c>
      <c r="G393" s="42"/>
      <c r="H393" s="42"/>
      <c r="I393" s="230"/>
      <c r="J393" s="42"/>
      <c r="K393" s="42"/>
      <c r="L393" s="46"/>
      <c r="M393" s="231"/>
      <c r="N393" s="232"/>
      <c r="O393" s="87"/>
      <c r="P393" s="87"/>
      <c r="Q393" s="87"/>
      <c r="R393" s="87"/>
      <c r="S393" s="87"/>
      <c r="T393" s="88"/>
      <c r="U393" s="40"/>
      <c r="V393" s="40"/>
      <c r="W393" s="40"/>
      <c r="X393" s="40"/>
      <c r="Y393" s="40"/>
      <c r="Z393" s="40"/>
      <c r="AA393" s="40"/>
      <c r="AB393" s="40"/>
      <c r="AC393" s="40"/>
      <c r="AD393" s="40"/>
      <c r="AE393" s="40"/>
      <c r="AT393" s="18" t="s">
        <v>187</v>
      </c>
      <c r="AU393" s="18" t="s">
        <v>89</v>
      </c>
    </row>
    <row r="394" spans="1:65" s="2" customFormat="1" ht="16.5" customHeight="1">
      <c r="A394" s="40"/>
      <c r="B394" s="41"/>
      <c r="C394" s="266" t="s">
        <v>644</v>
      </c>
      <c r="D394" s="266" t="s">
        <v>320</v>
      </c>
      <c r="E394" s="267" t="s">
        <v>803</v>
      </c>
      <c r="F394" s="268" t="s">
        <v>804</v>
      </c>
      <c r="G394" s="269" t="s">
        <v>270</v>
      </c>
      <c r="H394" s="270">
        <v>132</v>
      </c>
      <c r="I394" s="271"/>
      <c r="J394" s="272">
        <f>ROUND(I394*H394,2)</f>
        <v>0</v>
      </c>
      <c r="K394" s="268" t="s">
        <v>184</v>
      </c>
      <c r="L394" s="273"/>
      <c r="M394" s="274" t="s">
        <v>39</v>
      </c>
      <c r="N394" s="275" t="s">
        <v>53</v>
      </c>
      <c r="O394" s="87"/>
      <c r="P394" s="224">
        <f>O394*H394</f>
        <v>0</v>
      </c>
      <c r="Q394" s="224">
        <v>0.397</v>
      </c>
      <c r="R394" s="224">
        <f>Q394*H394</f>
        <v>52.404</v>
      </c>
      <c r="S394" s="224">
        <v>0</v>
      </c>
      <c r="T394" s="225">
        <f>S394*H394</f>
        <v>0</v>
      </c>
      <c r="U394" s="40"/>
      <c r="V394" s="40"/>
      <c r="W394" s="40"/>
      <c r="X394" s="40"/>
      <c r="Y394" s="40"/>
      <c r="Z394" s="40"/>
      <c r="AA394" s="40"/>
      <c r="AB394" s="40"/>
      <c r="AC394" s="40"/>
      <c r="AD394" s="40"/>
      <c r="AE394" s="40"/>
      <c r="AR394" s="226" t="s">
        <v>238</v>
      </c>
      <c r="AT394" s="226" t="s">
        <v>320</v>
      </c>
      <c r="AU394" s="226" t="s">
        <v>89</v>
      </c>
      <c r="AY394" s="18" t="s">
        <v>177</v>
      </c>
      <c r="BE394" s="227">
        <f>IF(N394="základní",J394,0)</f>
        <v>0</v>
      </c>
      <c r="BF394" s="227">
        <f>IF(N394="snížená",J394,0)</f>
        <v>0</v>
      </c>
      <c r="BG394" s="227">
        <f>IF(N394="zákl. přenesená",J394,0)</f>
        <v>0</v>
      </c>
      <c r="BH394" s="227">
        <f>IF(N394="sníž. přenesená",J394,0)</f>
        <v>0</v>
      </c>
      <c r="BI394" s="227">
        <f>IF(N394="nulová",J394,0)</f>
        <v>0</v>
      </c>
      <c r="BJ394" s="18" t="s">
        <v>185</v>
      </c>
      <c r="BK394" s="227">
        <f>ROUND(I394*H394,2)</f>
        <v>0</v>
      </c>
      <c r="BL394" s="18" t="s">
        <v>185</v>
      </c>
      <c r="BM394" s="226" t="s">
        <v>805</v>
      </c>
    </row>
    <row r="395" spans="1:47" s="2" customFormat="1" ht="12">
      <c r="A395" s="40"/>
      <c r="B395" s="41"/>
      <c r="C395" s="42"/>
      <c r="D395" s="228" t="s">
        <v>187</v>
      </c>
      <c r="E395" s="42"/>
      <c r="F395" s="229" t="s">
        <v>804</v>
      </c>
      <c r="G395" s="42"/>
      <c r="H395" s="42"/>
      <c r="I395" s="230"/>
      <c r="J395" s="42"/>
      <c r="K395" s="42"/>
      <c r="L395" s="46"/>
      <c r="M395" s="231"/>
      <c r="N395" s="232"/>
      <c r="O395" s="87"/>
      <c r="P395" s="87"/>
      <c r="Q395" s="87"/>
      <c r="R395" s="87"/>
      <c r="S395" s="87"/>
      <c r="T395" s="88"/>
      <c r="U395" s="40"/>
      <c r="V395" s="40"/>
      <c r="W395" s="40"/>
      <c r="X395" s="40"/>
      <c r="Y395" s="40"/>
      <c r="Z395" s="40"/>
      <c r="AA395" s="40"/>
      <c r="AB395" s="40"/>
      <c r="AC395" s="40"/>
      <c r="AD395" s="40"/>
      <c r="AE395" s="40"/>
      <c r="AT395" s="18" t="s">
        <v>187</v>
      </c>
      <c r="AU395" s="18" t="s">
        <v>89</v>
      </c>
    </row>
    <row r="396" spans="1:65" s="2" customFormat="1" ht="24.15" customHeight="1">
      <c r="A396" s="40"/>
      <c r="B396" s="41"/>
      <c r="C396" s="266" t="s">
        <v>806</v>
      </c>
      <c r="D396" s="266" t="s">
        <v>320</v>
      </c>
      <c r="E396" s="267" t="s">
        <v>807</v>
      </c>
      <c r="F396" s="268" t="s">
        <v>808</v>
      </c>
      <c r="G396" s="269" t="s">
        <v>203</v>
      </c>
      <c r="H396" s="270">
        <v>2</v>
      </c>
      <c r="I396" s="271"/>
      <c r="J396" s="272">
        <f>ROUND(I396*H396,2)</f>
        <v>0</v>
      </c>
      <c r="K396" s="268" t="s">
        <v>809</v>
      </c>
      <c r="L396" s="273"/>
      <c r="M396" s="274" t="s">
        <v>39</v>
      </c>
      <c r="N396" s="275" t="s">
        <v>53</v>
      </c>
      <c r="O396" s="87"/>
      <c r="P396" s="224">
        <f>O396*H396</f>
        <v>0</v>
      </c>
      <c r="Q396" s="224">
        <v>0.01035</v>
      </c>
      <c r="R396" s="224">
        <f>Q396*H396</f>
        <v>0.0207</v>
      </c>
      <c r="S396" s="224">
        <v>0</v>
      </c>
      <c r="T396" s="225">
        <f>S396*H396</f>
        <v>0</v>
      </c>
      <c r="U396" s="40"/>
      <c r="V396" s="40"/>
      <c r="W396" s="40"/>
      <c r="X396" s="40"/>
      <c r="Y396" s="40"/>
      <c r="Z396" s="40"/>
      <c r="AA396" s="40"/>
      <c r="AB396" s="40"/>
      <c r="AC396" s="40"/>
      <c r="AD396" s="40"/>
      <c r="AE396" s="40"/>
      <c r="AR396" s="226" t="s">
        <v>238</v>
      </c>
      <c r="AT396" s="226" t="s">
        <v>320</v>
      </c>
      <c r="AU396" s="226" t="s">
        <v>89</v>
      </c>
      <c r="AY396" s="18" t="s">
        <v>177</v>
      </c>
      <c r="BE396" s="227">
        <f>IF(N396="základní",J396,0)</f>
        <v>0</v>
      </c>
      <c r="BF396" s="227">
        <f>IF(N396="snížená",J396,0)</f>
        <v>0</v>
      </c>
      <c r="BG396" s="227">
        <f>IF(N396="zákl. přenesená",J396,0)</f>
        <v>0</v>
      </c>
      <c r="BH396" s="227">
        <f>IF(N396="sníž. přenesená",J396,0)</f>
        <v>0</v>
      </c>
      <c r="BI396" s="227">
        <f>IF(N396="nulová",J396,0)</f>
        <v>0</v>
      </c>
      <c r="BJ396" s="18" t="s">
        <v>185</v>
      </c>
      <c r="BK396" s="227">
        <f>ROUND(I396*H396,2)</f>
        <v>0</v>
      </c>
      <c r="BL396" s="18" t="s">
        <v>185</v>
      </c>
      <c r="BM396" s="226" t="s">
        <v>810</v>
      </c>
    </row>
    <row r="397" spans="1:47" s="2" customFormat="1" ht="12">
      <c r="A397" s="40"/>
      <c r="B397" s="41"/>
      <c r="C397" s="42"/>
      <c r="D397" s="228" t="s">
        <v>187</v>
      </c>
      <c r="E397" s="42"/>
      <c r="F397" s="229" t="s">
        <v>808</v>
      </c>
      <c r="G397" s="42"/>
      <c r="H397" s="42"/>
      <c r="I397" s="230"/>
      <c r="J397" s="42"/>
      <c r="K397" s="42"/>
      <c r="L397" s="46"/>
      <c r="M397" s="231"/>
      <c r="N397" s="232"/>
      <c r="O397" s="87"/>
      <c r="P397" s="87"/>
      <c r="Q397" s="87"/>
      <c r="R397" s="87"/>
      <c r="S397" s="87"/>
      <c r="T397" s="88"/>
      <c r="U397" s="40"/>
      <c r="V397" s="40"/>
      <c r="W397" s="40"/>
      <c r="X397" s="40"/>
      <c r="Y397" s="40"/>
      <c r="Z397" s="40"/>
      <c r="AA397" s="40"/>
      <c r="AB397" s="40"/>
      <c r="AC397" s="40"/>
      <c r="AD397" s="40"/>
      <c r="AE397" s="40"/>
      <c r="AT397" s="18" t="s">
        <v>187</v>
      </c>
      <c r="AU397" s="18" t="s">
        <v>89</v>
      </c>
    </row>
    <row r="398" spans="1:47" s="2" customFormat="1" ht="12">
      <c r="A398" s="40"/>
      <c r="B398" s="41"/>
      <c r="C398" s="42"/>
      <c r="D398" s="228" t="s">
        <v>280</v>
      </c>
      <c r="E398" s="42"/>
      <c r="F398" s="233" t="s">
        <v>811</v>
      </c>
      <c r="G398" s="42"/>
      <c r="H398" s="42"/>
      <c r="I398" s="230"/>
      <c r="J398" s="42"/>
      <c r="K398" s="42"/>
      <c r="L398" s="46"/>
      <c r="M398" s="231"/>
      <c r="N398" s="232"/>
      <c r="O398" s="87"/>
      <c r="P398" s="87"/>
      <c r="Q398" s="87"/>
      <c r="R398" s="87"/>
      <c r="S398" s="87"/>
      <c r="T398" s="88"/>
      <c r="U398" s="40"/>
      <c r="V398" s="40"/>
      <c r="W398" s="40"/>
      <c r="X398" s="40"/>
      <c r="Y398" s="40"/>
      <c r="Z398" s="40"/>
      <c r="AA398" s="40"/>
      <c r="AB398" s="40"/>
      <c r="AC398" s="40"/>
      <c r="AD398" s="40"/>
      <c r="AE398" s="40"/>
      <c r="AT398" s="18" t="s">
        <v>280</v>
      </c>
      <c r="AU398" s="18" t="s">
        <v>89</v>
      </c>
    </row>
    <row r="399" spans="1:63" s="12" customFormat="1" ht="25.9" customHeight="1">
      <c r="A399" s="12"/>
      <c r="B399" s="199"/>
      <c r="C399" s="200"/>
      <c r="D399" s="201" t="s">
        <v>79</v>
      </c>
      <c r="E399" s="202" t="s">
        <v>347</v>
      </c>
      <c r="F399" s="202" t="s">
        <v>348</v>
      </c>
      <c r="G399" s="200"/>
      <c r="H399" s="200"/>
      <c r="I399" s="203"/>
      <c r="J399" s="204">
        <f>BK399</f>
        <v>0</v>
      </c>
      <c r="K399" s="200"/>
      <c r="L399" s="205"/>
      <c r="M399" s="206"/>
      <c r="N399" s="207"/>
      <c r="O399" s="207"/>
      <c r="P399" s="208">
        <f>SUM(P400:P459)</f>
        <v>0</v>
      </c>
      <c r="Q399" s="207"/>
      <c r="R399" s="208">
        <f>SUM(R400:R459)</f>
        <v>0</v>
      </c>
      <c r="S399" s="207"/>
      <c r="T399" s="209">
        <f>SUM(T400:T459)</f>
        <v>0</v>
      </c>
      <c r="U399" s="12"/>
      <c r="V399" s="12"/>
      <c r="W399" s="12"/>
      <c r="X399" s="12"/>
      <c r="Y399" s="12"/>
      <c r="Z399" s="12"/>
      <c r="AA399" s="12"/>
      <c r="AB399" s="12"/>
      <c r="AC399" s="12"/>
      <c r="AD399" s="12"/>
      <c r="AE399" s="12"/>
      <c r="AR399" s="210" t="s">
        <v>185</v>
      </c>
      <c r="AT399" s="211" t="s">
        <v>79</v>
      </c>
      <c r="AU399" s="211" t="s">
        <v>80</v>
      </c>
      <c r="AY399" s="210" t="s">
        <v>177</v>
      </c>
      <c r="BK399" s="212">
        <f>SUM(BK400:BK459)</f>
        <v>0</v>
      </c>
    </row>
    <row r="400" spans="1:65" s="2" customFormat="1" ht="62.7" customHeight="1">
      <c r="A400" s="40"/>
      <c r="B400" s="41"/>
      <c r="C400" s="215" t="s">
        <v>649</v>
      </c>
      <c r="D400" s="215" t="s">
        <v>180</v>
      </c>
      <c r="E400" s="216" t="s">
        <v>350</v>
      </c>
      <c r="F400" s="217" t="s">
        <v>351</v>
      </c>
      <c r="G400" s="218" t="s">
        <v>270</v>
      </c>
      <c r="H400" s="219">
        <v>1</v>
      </c>
      <c r="I400" s="220"/>
      <c r="J400" s="221">
        <f>ROUND(I400*H400,2)</f>
        <v>0</v>
      </c>
      <c r="K400" s="217" t="s">
        <v>184</v>
      </c>
      <c r="L400" s="46"/>
      <c r="M400" s="222" t="s">
        <v>39</v>
      </c>
      <c r="N400" s="223" t="s">
        <v>53</v>
      </c>
      <c r="O400" s="87"/>
      <c r="P400" s="224">
        <f>O400*H400</f>
        <v>0</v>
      </c>
      <c r="Q400" s="224">
        <v>0</v>
      </c>
      <c r="R400" s="224">
        <f>Q400*H400</f>
        <v>0</v>
      </c>
      <c r="S400" s="224">
        <v>0</v>
      </c>
      <c r="T400" s="225">
        <f>S400*H400</f>
        <v>0</v>
      </c>
      <c r="U400" s="40"/>
      <c r="V400" s="40"/>
      <c r="W400" s="40"/>
      <c r="X400" s="40"/>
      <c r="Y400" s="40"/>
      <c r="Z400" s="40"/>
      <c r="AA400" s="40"/>
      <c r="AB400" s="40"/>
      <c r="AC400" s="40"/>
      <c r="AD400" s="40"/>
      <c r="AE400" s="40"/>
      <c r="AR400" s="226" t="s">
        <v>185</v>
      </c>
      <c r="AT400" s="226" t="s">
        <v>180</v>
      </c>
      <c r="AU400" s="226" t="s">
        <v>87</v>
      </c>
      <c r="AY400" s="18" t="s">
        <v>177</v>
      </c>
      <c r="BE400" s="227">
        <f>IF(N400="základní",J400,0)</f>
        <v>0</v>
      </c>
      <c r="BF400" s="227">
        <f>IF(N400="snížená",J400,0)</f>
        <v>0</v>
      </c>
      <c r="BG400" s="227">
        <f>IF(N400="zákl. přenesená",J400,0)</f>
        <v>0</v>
      </c>
      <c r="BH400" s="227">
        <f>IF(N400="sníž. přenesená",J400,0)</f>
        <v>0</v>
      </c>
      <c r="BI400" s="227">
        <f>IF(N400="nulová",J400,0)</f>
        <v>0</v>
      </c>
      <c r="BJ400" s="18" t="s">
        <v>185</v>
      </c>
      <c r="BK400" s="227">
        <f>ROUND(I400*H400,2)</f>
        <v>0</v>
      </c>
      <c r="BL400" s="18" t="s">
        <v>185</v>
      </c>
      <c r="BM400" s="226" t="s">
        <v>812</v>
      </c>
    </row>
    <row r="401" spans="1:47" s="2" customFormat="1" ht="12">
      <c r="A401" s="40"/>
      <c r="B401" s="41"/>
      <c r="C401" s="42"/>
      <c r="D401" s="228" t="s">
        <v>187</v>
      </c>
      <c r="E401" s="42"/>
      <c r="F401" s="229" t="s">
        <v>353</v>
      </c>
      <c r="G401" s="42"/>
      <c r="H401" s="42"/>
      <c r="I401" s="230"/>
      <c r="J401" s="42"/>
      <c r="K401" s="42"/>
      <c r="L401" s="46"/>
      <c r="M401" s="231"/>
      <c r="N401" s="232"/>
      <c r="O401" s="87"/>
      <c r="P401" s="87"/>
      <c r="Q401" s="87"/>
      <c r="R401" s="87"/>
      <c r="S401" s="87"/>
      <c r="T401" s="88"/>
      <c r="U401" s="40"/>
      <c r="V401" s="40"/>
      <c r="W401" s="40"/>
      <c r="X401" s="40"/>
      <c r="Y401" s="40"/>
      <c r="Z401" s="40"/>
      <c r="AA401" s="40"/>
      <c r="AB401" s="40"/>
      <c r="AC401" s="40"/>
      <c r="AD401" s="40"/>
      <c r="AE401" s="40"/>
      <c r="AT401" s="18" t="s">
        <v>187</v>
      </c>
      <c r="AU401" s="18" t="s">
        <v>87</v>
      </c>
    </row>
    <row r="402" spans="1:47" s="2" customFormat="1" ht="12">
      <c r="A402" s="40"/>
      <c r="B402" s="41"/>
      <c r="C402" s="42"/>
      <c r="D402" s="228" t="s">
        <v>189</v>
      </c>
      <c r="E402" s="42"/>
      <c r="F402" s="233" t="s">
        <v>354</v>
      </c>
      <c r="G402" s="42"/>
      <c r="H402" s="42"/>
      <c r="I402" s="230"/>
      <c r="J402" s="42"/>
      <c r="K402" s="42"/>
      <c r="L402" s="46"/>
      <c r="M402" s="231"/>
      <c r="N402" s="232"/>
      <c r="O402" s="87"/>
      <c r="P402" s="87"/>
      <c r="Q402" s="87"/>
      <c r="R402" s="87"/>
      <c r="S402" s="87"/>
      <c r="T402" s="88"/>
      <c r="U402" s="40"/>
      <c r="V402" s="40"/>
      <c r="W402" s="40"/>
      <c r="X402" s="40"/>
      <c r="Y402" s="40"/>
      <c r="Z402" s="40"/>
      <c r="AA402" s="40"/>
      <c r="AB402" s="40"/>
      <c r="AC402" s="40"/>
      <c r="AD402" s="40"/>
      <c r="AE402" s="40"/>
      <c r="AT402" s="18" t="s">
        <v>189</v>
      </c>
      <c r="AU402" s="18" t="s">
        <v>87</v>
      </c>
    </row>
    <row r="403" spans="1:51" s="14" customFormat="1" ht="12">
      <c r="A403" s="14"/>
      <c r="B403" s="244"/>
      <c r="C403" s="245"/>
      <c r="D403" s="228" t="s">
        <v>191</v>
      </c>
      <c r="E403" s="246" t="s">
        <v>39</v>
      </c>
      <c r="F403" s="247" t="s">
        <v>813</v>
      </c>
      <c r="G403" s="245"/>
      <c r="H403" s="248">
        <v>1</v>
      </c>
      <c r="I403" s="249"/>
      <c r="J403" s="245"/>
      <c r="K403" s="245"/>
      <c r="L403" s="250"/>
      <c r="M403" s="251"/>
      <c r="N403" s="252"/>
      <c r="O403" s="252"/>
      <c r="P403" s="252"/>
      <c r="Q403" s="252"/>
      <c r="R403" s="252"/>
      <c r="S403" s="252"/>
      <c r="T403" s="253"/>
      <c r="U403" s="14"/>
      <c r="V403" s="14"/>
      <c r="W403" s="14"/>
      <c r="X403" s="14"/>
      <c r="Y403" s="14"/>
      <c r="Z403" s="14"/>
      <c r="AA403" s="14"/>
      <c r="AB403" s="14"/>
      <c r="AC403" s="14"/>
      <c r="AD403" s="14"/>
      <c r="AE403" s="14"/>
      <c r="AT403" s="254" t="s">
        <v>191</v>
      </c>
      <c r="AU403" s="254" t="s">
        <v>87</v>
      </c>
      <c r="AV403" s="14" t="s">
        <v>89</v>
      </c>
      <c r="AW403" s="14" t="s">
        <v>41</v>
      </c>
      <c r="AX403" s="14" t="s">
        <v>80</v>
      </c>
      <c r="AY403" s="254" t="s">
        <v>177</v>
      </c>
    </row>
    <row r="404" spans="1:51" s="15" customFormat="1" ht="12">
      <c r="A404" s="15"/>
      <c r="B404" s="255"/>
      <c r="C404" s="256"/>
      <c r="D404" s="228" t="s">
        <v>191</v>
      </c>
      <c r="E404" s="257" t="s">
        <v>39</v>
      </c>
      <c r="F404" s="258" t="s">
        <v>194</v>
      </c>
      <c r="G404" s="256"/>
      <c r="H404" s="259">
        <v>1</v>
      </c>
      <c r="I404" s="260"/>
      <c r="J404" s="256"/>
      <c r="K404" s="256"/>
      <c r="L404" s="261"/>
      <c r="M404" s="262"/>
      <c r="N404" s="263"/>
      <c r="O404" s="263"/>
      <c r="P404" s="263"/>
      <c r="Q404" s="263"/>
      <c r="R404" s="263"/>
      <c r="S404" s="263"/>
      <c r="T404" s="264"/>
      <c r="U404" s="15"/>
      <c r="V404" s="15"/>
      <c r="W404" s="15"/>
      <c r="X404" s="15"/>
      <c r="Y404" s="15"/>
      <c r="Z404" s="15"/>
      <c r="AA404" s="15"/>
      <c r="AB404" s="15"/>
      <c r="AC404" s="15"/>
      <c r="AD404" s="15"/>
      <c r="AE404" s="15"/>
      <c r="AT404" s="265" t="s">
        <v>191</v>
      </c>
      <c r="AU404" s="265" t="s">
        <v>87</v>
      </c>
      <c r="AV404" s="15" t="s">
        <v>185</v>
      </c>
      <c r="AW404" s="15" t="s">
        <v>41</v>
      </c>
      <c r="AX404" s="15" t="s">
        <v>87</v>
      </c>
      <c r="AY404" s="265" t="s">
        <v>177</v>
      </c>
    </row>
    <row r="405" spans="1:65" s="2" customFormat="1" ht="55.5" customHeight="1">
      <c r="A405" s="40"/>
      <c r="B405" s="41"/>
      <c r="C405" s="215" t="s">
        <v>814</v>
      </c>
      <c r="D405" s="215" t="s">
        <v>180</v>
      </c>
      <c r="E405" s="216" t="s">
        <v>357</v>
      </c>
      <c r="F405" s="217" t="s">
        <v>358</v>
      </c>
      <c r="G405" s="218" t="s">
        <v>304</v>
      </c>
      <c r="H405" s="219">
        <v>6596.785</v>
      </c>
      <c r="I405" s="220"/>
      <c r="J405" s="221">
        <f>ROUND(I405*H405,2)</f>
        <v>0</v>
      </c>
      <c r="K405" s="217" t="s">
        <v>184</v>
      </c>
      <c r="L405" s="46"/>
      <c r="M405" s="222" t="s">
        <v>39</v>
      </c>
      <c r="N405" s="223" t="s">
        <v>53</v>
      </c>
      <c r="O405" s="87"/>
      <c r="P405" s="224">
        <f>O405*H405</f>
        <v>0</v>
      </c>
      <c r="Q405" s="224">
        <v>0</v>
      </c>
      <c r="R405" s="224">
        <f>Q405*H405</f>
        <v>0</v>
      </c>
      <c r="S405" s="224">
        <v>0</v>
      </c>
      <c r="T405" s="225">
        <f>S405*H405</f>
        <v>0</v>
      </c>
      <c r="U405" s="40"/>
      <c r="V405" s="40"/>
      <c r="W405" s="40"/>
      <c r="X405" s="40"/>
      <c r="Y405" s="40"/>
      <c r="Z405" s="40"/>
      <c r="AA405" s="40"/>
      <c r="AB405" s="40"/>
      <c r="AC405" s="40"/>
      <c r="AD405" s="40"/>
      <c r="AE405" s="40"/>
      <c r="AR405" s="226" t="s">
        <v>185</v>
      </c>
      <c r="AT405" s="226" t="s">
        <v>180</v>
      </c>
      <c r="AU405" s="226" t="s">
        <v>87</v>
      </c>
      <c r="AY405" s="18" t="s">
        <v>177</v>
      </c>
      <c r="BE405" s="227">
        <f>IF(N405="základní",J405,0)</f>
        <v>0</v>
      </c>
      <c r="BF405" s="227">
        <f>IF(N405="snížená",J405,0)</f>
        <v>0</v>
      </c>
      <c r="BG405" s="227">
        <f>IF(N405="zákl. přenesená",J405,0)</f>
        <v>0</v>
      </c>
      <c r="BH405" s="227">
        <f>IF(N405="sníž. přenesená",J405,0)</f>
        <v>0</v>
      </c>
      <c r="BI405" s="227">
        <f>IF(N405="nulová",J405,0)</f>
        <v>0</v>
      </c>
      <c r="BJ405" s="18" t="s">
        <v>185</v>
      </c>
      <c r="BK405" s="227">
        <f>ROUND(I405*H405,2)</f>
        <v>0</v>
      </c>
      <c r="BL405" s="18" t="s">
        <v>185</v>
      </c>
      <c r="BM405" s="226" t="s">
        <v>815</v>
      </c>
    </row>
    <row r="406" spans="1:47" s="2" customFormat="1" ht="12">
      <c r="A406" s="40"/>
      <c r="B406" s="41"/>
      <c r="C406" s="42"/>
      <c r="D406" s="228" t="s">
        <v>187</v>
      </c>
      <c r="E406" s="42"/>
      <c r="F406" s="229" t="s">
        <v>360</v>
      </c>
      <c r="G406" s="42"/>
      <c r="H406" s="42"/>
      <c r="I406" s="230"/>
      <c r="J406" s="42"/>
      <c r="K406" s="42"/>
      <c r="L406" s="46"/>
      <c r="M406" s="231"/>
      <c r="N406" s="232"/>
      <c r="O406" s="87"/>
      <c r="P406" s="87"/>
      <c r="Q406" s="87"/>
      <c r="R406" s="87"/>
      <c r="S406" s="87"/>
      <c r="T406" s="88"/>
      <c r="U406" s="40"/>
      <c r="V406" s="40"/>
      <c r="W406" s="40"/>
      <c r="X406" s="40"/>
      <c r="Y406" s="40"/>
      <c r="Z406" s="40"/>
      <c r="AA406" s="40"/>
      <c r="AB406" s="40"/>
      <c r="AC406" s="40"/>
      <c r="AD406" s="40"/>
      <c r="AE406" s="40"/>
      <c r="AT406" s="18" t="s">
        <v>187</v>
      </c>
      <c r="AU406" s="18" t="s">
        <v>87</v>
      </c>
    </row>
    <row r="407" spans="1:47" s="2" customFormat="1" ht="12">
      <c r="A407" s="40"/>
      <c r="B407" s="41"/>
      <c r="C407" s="42"/>
      <c r="D407" s="228" t="s">
        <v>189</v>
      </c>
      <c r="E407" s="42"/>
      <c r="F407" s="233" t="s">
        <v>354</v>
      </c>
      <c r="G407" s="42"/>
      <c r="H407" s="42"/>
      <c r="I407" s="230"/>
      <c r="J407" s="42"/>
      <c r="K407" s="42"/>
      <c r="L407" s="46"/>
      <c r="M407" s="231"/>
      <c r="N407" s="232"/>
      <c r="O407" s="87"/>
      <c r="P407" s="87"/>
      <c r="Q407" s="87"/>
      <c r="R407" s="87"/>
      <c r="S407" s="87"/>
      <c r="T407" s="88"/>
      <c r="U407" s="40"/>
      <c r="V407" s="40"/>
      <c r="W407" s="40"/>
      <c r="X407" s="40"/>
      <c r="Y407" s="40"/>
      <c r="Z407" s="40"/>
      <c r="AA407" s="40"/>
      <c r="AB407" s="40"/>
      <c r="AC407" s="40"/>
      <c r="AD407" s="40"/>
      <c r="AE407" s="40"/>
      <c r="AT407" s="18" t="s">
        <v>189</v>
      </c>
      <c r="AU407" s="18" t="s">
        <v>87</v>
      </c>
    </row>
    <row r="408" spans="1:47" s="2" customFormat="1" ht="12">
      <c r="A408" s="40"/>
      <c r="B408" s="41"/>
      <c r="C408" s="42"/>
      <c r="D408" s="228" t="s">
        <v>280</v>
      </c>
      <c r="E408" s="42"/>
      <c r="F408" s="233" t="s">
        <v>816</v>
      </c>
      <c r="G408" s="42"/>
      <c r="H408" s="42"/>
      <c r="I408" s="230"/>
      <c r="J408" s="42"/>
      <c r="K408" s="42"/>
      <c r="L408" s="46"/>
      <c r="M408" s="231"/>
      <c r="N408" s="232"/>
      <c r="O408" s="87"/>
      <c r="P408" s="87"/>
      <c r="Q408" s="87"/>
      <c r="R408" s="87"/>
      <c r="S408" s="87"/>
      <c r="T408" s="88"/>
      <c r="U408" s="40"/>
      <c r="V408" s="40"/>
      <c r="W408" s="40"/>
      <c r="X408" s="40"/>
      <c r="Y408" s="40"/>
      <c r="Z408" s="40"/>
      <c r="AA408" s="40"/>
      <c r="AB408" s="40"/>
      <c r="AC408" s="40"/>
      <c r="AD408" s="40"/>
      <c r="AE408" s="40"/>
      <c r="AT408" s="18" t="s">
        <v>280</v>
      </c>
      <c r="AU408" s="18" t="s">
        <v>87</v>
      </c>
    </row>
    <row r="409" spans="1:51" s="14" customFormat="1" ht="12">
      <c r="A409" s="14"/>
      <c r="B409" s="244"/>
      <c r="C409" s="245"/>
      <c r="D409" s="228" t="s">
        <v>191</v>
      </c>
      <c r="E409" s="246" t="s">
        <v>39</v>
      </c>
      <c r="F409" s="247" t="s">
        <v>400</v>
      </c>
      <c r="G409" s="245"/>
      <c r="H409" s="248">
        <v>4927.74</v>
      </c>
      <c r="I409" s="249"/>
      <c r="J409" s="245"/>
      <c r="K409" s="245"/>
      <c r="L409" s="250"/>
      <c r="M409" s="251"/>
      <c r="N409" s="252"/>
      <c r="O409" s="252"/>
      <c r="P409" s="252"/>
      <c r="Q409" s="252"/>
      <c r="R409" s="252"/>
      <c r="S409" s="252"/>
      <c r="T409" s="253"/>
      <c r="U409" s="14"/>
      <c r="V409" s="14"/>
      <c r="W409" s="14"/>
      <c r="X409" s="14"/>
      <c r="Y409" s="14"/>
      <c r="Z409" s="14"/>
      <c r="AA409" s="14"/>
      <c r="AB409" s="14"/>
      <c r="AC409" s="14"/>
      <c r="AD409" s="14"/>
      <c r="AE409" s="14"/>
      <c r="AT409" s="254" t="s">
        <v>191</v>
      </c>
      <c r="AU409" s="254" t="s">
        <v>87</v>
      </c>
      <c r="AV409" s="14" t="s">
        <v>89</v>
      </c>
      <c r="AW409" s="14" t="s">
        <v>41</v>
      </c>
      <c r="AX409" s="14" t="s">
        <v>80</v>
      </c>
      <c r="AY409" s="254" t="s">
        <v>177</v>
      </c>
    </row>
    <row r="410" spans="1:51" s="16" customFormat="1" ht="12">
      <c r="A410" s="16"/>
      <c r="B410" s="284"/>
      <c r="C410" s="285"/>
      <c r="D410" s="228" t="s">
        <v>191</v>
      </c>
      <c r="E410" s="286" t="s">
        <v>39</v>
      </c>
      <c r="F410" s="287" t="s">
        <v>490</v>
      </c>
      <c r="G410" s="285"/>
      <c r="H410" s="288">
        <v>4927.74</v>
      </c>
      <c r="I410" s="289"/>
      <c r="J410" s="285"/>
      <c r="K410" s="285"/>
      <c r="L410" s="290"/>
      <c r="M410" s="291"/>
      <c r="N410" s="292"/>
      <c r="O410" s="292"/>
      <c r="P410" s="292"/>
      <c r="Q410" s="292"/>
      <c r="R410" s="292"/>
      <c r="S410" s="292"/>
      <c r="T410" s="293"/>
      <c r="U410" s="16"/>
      <c r="V410" s="16"/>
      <c r="W410" s="16"/>
      <c r="X410" s="16"/>
      <c r="Y410" s="16"/>
      <c r="Z410" s="16"/>
      <c r="AA410" s="16"/>
      <c r="AB410" s="16"/>
      <c r="AC410" s="16"/>
      <c r="AD410" s="16"/>
      <c r="AE410" s="16"/>
      <c r="AT410" s="294" t="s">
        <v>191</v>
      </c>
      <c r="AU410" s="294" t="s">
        <v>87</v>
      </c>
      <c r="AV410" s="16" t="s">
        <v>200</v>
      </c>
      <c r="AW410" s="16" t="s">
        <v>41</v>
      </c>
      <c r="AX410" s="16" t="s">
        <v>80</v>
      </c>
      <c r="AY410" s="294" t="s">
        <v>177</v>
      </c>
    </row>
    <row r="411" spans="1:51" s="14" customFormat="1" ht="12">
      <c r="A411" s="14"/>
      <c r="B411" s="244"/>
      <c r="C411" s="245"/>
      <c r="D411" s="228" t="s">
        <v>191</v>
      </c>
      <c r="E411" s="246" t="s">
        <v>39</v>
      </c>
      <c r="F411" s="247" t="s">
        <v>817</v>
      </c>
      <c r="G411" s="245"/>
      <c r="H411" s="248">
        <v>1360</v>
      </c>
      <c r="I411" s="249"/>
      <c r="J411" s="245"/>
      <c r="K411" s="245"/>
      <c r="L411" s="250"/>
      <c r="M411" s="251"/>
      <c r="N411" s="252"/>
      <c r="O411" s="252"/>
      <c r="P411" s="252"/>
      <c r="Q411" s="252"/>
      <c r="R411" s="252"/>
      <c r="S411" s="252"/>
      <c r="T411" s="253"/>
      <c r="U411" s="14"/>
      <c r="V411" s="14"/>
      <c r="W411" s="14"/>
      <c r="X411" s="14"/>
      <c r="Y411" s="14"/>
      <c r="Z411" s="14"/>
      <c r="AA411" s="14"/>
      <c r="AB411" s="14"/>
      <c r="AC411" s="14"/>
      <c r="AD411" s="14"/>
      <c r="AE411" s="14"/>
      <c r="AT411" s="254" t="s">
        <v>191</v>
      </c>
      <c r="AU411" s="254" t="s">
        <v>87</v>
      </c>
      <c r="AV411" s="14" t="s">
        <v>89</v>
      </c>
      <c r="AW411" s="14" t="s">
        <v>41</v>
      </c>
      <c r="AX411" s="14" t="s">
        <v>80</v>
      </c>
      <c r="AY411" s="254" t="s">
        <v>177</v>
      </c>
    </row>
    <row r="412" spans="1:51" s="14" customFormat="1" ht="12">
      <c r="A412" s="14"/>
      <c r="B412" s="244"/>
      <c r="C412" s="245"/>
      <c r="D412" s="228" t="s">
        <v>191</v>
      </c>
      <c r="E412" s="246" t="s">
        <v>39</v>
      </c>
      <c r="F412" s="247" t="s">
        <v>818</v>
      </c>
      <c r="G412" s="245"/>
      <c r="H412" s="248">
        <v>309.045</v>
      </c>
      <c r="I412" s="249"/>
      <c r="J412" s="245"/>
      <c r="K412" s="245"/>
      <c r="L412" s="250"/>
      <c r="M412" s="251"/>
      <c r="N412" s="252"/>
      <c r="O412" s="252"/>
      <c r="P412" s="252"/>
      <c r="Q412" s="252"/>
      <c r="R412" s="252"/>
      <c r="S412" s="252"/>
      <c r="T412" s="253"/>
      <c r="U412" s="14"/>
      <c r="V412" s="14"/>
      <c r="W412" s="14"/>
      <c r="X412" s="14"/>
      <c r="Y412" s="14"/>
      <c r="Z412" s="14"/>
      <c r="AA412" s="14"/>
      <c r="AB412" s="14"/>
      <c r="AC412" s="14"/>
      <c r="AD412" s="14"/>
      <c r="AE412" s="14"/>
      <c r="AT412" s="254" t="s">
        <v>191</v>
      </c>
      <c r="AU412" s="254" t="s">
        <v>87</v>
      </c>
      <c r="AV412" s="14" t="s">
        <v>89</v>
      </c>
      <c r="AW412" s="14" t="s">
        <v>41</v>
      </c>
      <c r="AX412" s="14" t="s">
        <v>80</v>
      </c>
      <c r="AY412" s="254" t="s">
        <v>177</v>
      </c>
    </row>
    <row r="413" spans="1:51" s="16" customFormat="1" ht="12">
      <c r="A413" s="16"/>
      <c r="B413" s="284"/>
      <c r="C413" s="285"/>
      <c r="D413" s="228" t="s">
        <v>191</v>
      </c>
      <c r="E413" s="286" t="s">
        <v>39</v>
      </c>
      <c r="F413" s="287" t="s">
        <v>490</v>
      </c>
      <c r="G413" s="285"/>
      <c r="H413" s="288">
        <v>1669.045</v>
      </c>
      <c r="I413" s="289"/>
      <c r="J413" s="285"/>
      <c r="K413" s="285"/>
      <c r="L413" s="290"/>
      <c r="M413" s="291"/>
      <c r="N413" s="292"/>
      <c r="O413" s="292"/>
      <c r="P413" s="292"/>
      <c r="Q413" s="292"/>
      <c r="R413" s="292"/>
      <c r="S413" s="292"/>
      <c r="T413" s="293"/>
      <c r="U413" s="16"/>
      <c r="V413" s="16"/>
      <c r="W413" s="16"/>
      <c r="X413" s="16"/>
      <c r="Y413" s="16"/>
      <c r="Z413" s="16"/>
      <c r="AA413" s="16"/>
      <c r="AB413" s="16"/>
      <c r="AC413" s="16"/>
      <c r="AD413" s="16"/>
      <c r="AE413" s="16"/>
      <c r="AT413" s="294" t="s">
        <v>191</v>
      </c>
      <c r="AU413" s="294" t="s">
        <v>87</v>
      </c>
      <c r="AV413" s="16" t="s">
        <v>200</v>
      </c>
      <c r="AW413" s="16" t="s">
        <v>41</v>
      </c>
      <c r="AX413" s="16" t="s">
        <v>80</v>
      </c>
      <c r="AY413" s="294" t="s">
        <v>177</v>
      </c>
    </row>
    <row r="414" spans="1:51" s="15" customFormat="1" ht="12">
      <c r="A414" s="15"/>
      <c r="B414" s="255"/>
      <c r="C414" s="256"/>
      <c r="D414" s="228" t="s">
        <v>191</v>
      </c>
      <c r="E414" s="257" t="s">
        <v>39</v>
      </c>
      <c r="F414" s="258" t="s">
        <v>194</v>
      </c>
      <c r="G414" s="256"/>
      <c r="H414" s="259">
        <v>6596.785</v>
      </c>
      <c r="I414" s="260"/>
      <c r="J414" s="256"/>
      <c r="K414" s="256"/>
      <c r="L414" s="261"/>
      <c r="M414" s="262"/>
      <c r="N414" s="263"/>
      <c r="O414" s="263"/>
      <c r="P414" s="263"/>
      <c r="Q414" s="263"/>
      <c r="R414" s="263"/>
      <c r="S414" s="263"/>
      <c r="T414" s="264"/>
      <c r="U414" s="15"/>
      <c r="V414" s="15"/>
      <c r="W414" s="15"/>
      <c r="X414" s="15"/>
      <c r="Y414" s="15"/>
      <c r="Z414" s="15"/>
      <c r="AA414" s="15"/>
      <c r="AB414" s="15"/>
      <c r="AC414" s="15"/>
      <c r="AD414" s="15"/>
      <c r="AE414" s="15"/>
      <c r="AT414" s="265" t="s">
        <v>191</v>
      </c>
      <c r="AU414" s="265" t="s">
        <v>87</v>
      </c>
      <c r="AV414" s="15" t="s">
        <v>185</v>
      </c>
      <c r="AW414" s="15" t="s">
        <v>41</v>
      </c>
      <c r="AX414" s="15" t="s">
        <v>87</v>
      </c>
      <c r="AY414" s="265" t="s">
        <v>177</v>
      </c>
    </row>
    <row r="415" spans="1:65" s="2" customFormat="1" ht="21.75" customHeight="1">
      <c r="A415" s="40"/>
      <c r="B415" s="41"/>
      <c r="C415" s="215" t="s">
        <v>656</v>
      </c>
      <c r="D415" s="215" t="s">
        <v>180</v>
      </c>
      <c r="E415" s="216" t="s">
        <v>374</v>
      </c>
      <c r="F415" s="217" t="s">
        <v>375</v>
      </c>
      <c r="G415" s="218" t="s">
        <v>304</v>
      </c>
      <c r="H415" s="219">
        <v>4927.74</v>
      </c>
      <c r="I415" s="220"/>
      <c r="J415" s="221">
        <f>ROUND(I415*H415,2)</f>
        <v>0</v>
      </c>
      <c r="K415" s="217" t="s">
        <v>184</v>
      </c>
      <c r="L415" s="46"/>
      <c r="M415" s="222" t="s">
        <v>39</v>
      </c>
      <c r="N415" s="223" t="s">
        <v>53</v>
      </c>
      <c r="O415" s="87"/>
      <c r="P415" s="224">
        <f>O415*H415</f>
        <v>0</v>
      </c>
      <c r="Q415" s="224">
        <v>0</v>
      </c>
      <c r="R415" s="224">
        <f>Q415*H415</f>
        <v>0</v>
      </c>
      <c r="S415" s="224">
        <v>0</v>
      </c>
      <c r="T415" s="225">
        <f>S415*H415</f>
        <v>0</v>
      </c>
      <c r="U415" s="40"/>
      <c r="V415" s="40"/>
      <c r="W415" s="40"/>
      <c r="X415" s="40"/>
      <c r="Y415" s="40"/>
      <c r="Z415" s="40"/>
      <c r="AA415" s="40"/>
      <c r="AB415" s="40"/>
      <c r="AC415" s="40"/>
      <c r="AD415" s="40"/>
      <c r="AE415" s="40"/>
      <c r="AR415" s="226" t="s">
        <v>185</v>
      </c>
      <c r="AT415" s="226" t="s">
        <v>180</v>
      </c>
      <c r="AU415" s="226" t="s">
        <v>87</v>
      </c>
      <c r="AY415" s="18" t="s">
        <v>177</v>
      </c>
      <c r="BE415" s="227">
        <f>IF(N415="základní",J415,0)</f>
        <v>0</v>
      </c>
      <c r="BF415" s="227">
        <f>IF(N415="snížená",J415,0)</f>
        <v>0</v>
      </c>
      <c r="BG415" s="227">
        <f>IF(N415="zákl. přenesená",J415,0)</f>
        <v>0</v>
      </c>
      <c r="BH415" s="227">
        <f>IF(N415="sníž. přenesená",J415,0)</f>
        <v>0</v>
      </c>
      <c r="BI415" s="227">
        <f>IF(N415="nulová",J415,0)</f>
        <v>0</v>
      </c>
      <c r="BJ415" s="18" t="s">
        <v>185</v>
      </c>
      <c r="BK415" s="227">
        <f>ROUND(I415*H415,2)</f>
        <v>0</v>
      </c>
      <c r="BL415" s="18" t="s">
        <v>185</v>
      </c>
      <c r="BM415" s="226" t="s">
        <v>819</v>
      </c>
    </row>
    <row r="416" spans="1:47" s="2" customFormat="1" ht="12">
      <c r="A416" s="40"/>
      <c r="B416" s="41"/>
      <c r="C416" s="42"/>
      <c r="D416" s="228" t="s">
        <v>187</v>
      </c>
      <c r="E416" s="42"/>
      <c r="F416" s="229" t="s">
        <v>377</v>
      </c>
      <c r="G416" s="42"/>
      <c r="H416" s="42"/>
      <c r="I416" s="230"/>
      <c r="J416" s="42"/>
      <c r="K416" s="42"/>
      <c r="L416" s="46"/>
      <c r="M416" s="231"/>
      <c r="N416" s="232"/>
      <c r="O416" s="87"/>
      <c r="P416" s="87"/>
      <c r="Q416" s="87"/>
      <c r="R416" s="87"/>
      <c r="S416" s="87"/>
      <c r="T416" s="88"/>
      <c r="U416" s="40"/>
      <c r="V416" s="40"/>
      <c r="W416" s="40"/>
      <c r="X416" s="40"/>
      <c r="Y416" s="40"/>
      <c r="Z416" s="40"/>
      <c r="AA416" s="40"/>
      <c r="AB416" s="40"/>
      <c r="AC416" s="40"/>
      <c r="AD416" s="40"/>
      <c r="AE416" s="40"/>
      <c r="AT416" s="18" t="s">
        <v>187</v>
      </c>
      <c r="AU416" s="18" t="s">
        <v>87</v>
      </c>
    </row>
    <row r="417" spans="1:47" s="2" customFormat="1" ht="12">
      <c r="A417" s="40"/>
      <c r="B417" s="41"/>
      <c r="C417" s="42"/>
      <c r="D417" s="228" t="s">
        <v>189</v>
      </c>
      <c r="E417" s="42"/>
      <c r="F417" s="233" t="s">
        <v>378</v>
      </c>
      <c r="G417" s="42"/>
      <c r="H417" s="42"/>
      <c r="I417" s="230"/>
      <c r="J417" s="42"/>
      <c r="K417" s="42"/>
      <c r="L417" s="46"/>
      <c r="M417" s="231"/>
      <c r="N417" s="232"/>
      <c r="O417" s="87"/>
      <c r="P417" s="87"/>
      <c r="Q417" s="87"/>
      <c r="R417" s="87"/>
      <c r="S417" s="87"/>
      <c r="T417" s="88"/>
      <c r="U417" s="40"/>
      <c r="V417" s="40"/>
      <c r="W417" s="40"/>
      <c r="X417" s="40"/>
      <c r="Y417" s="40"/>
      <c r="Z417" s="40"/>
      <c r="AA417" s="40"/>
      <c r="AB417" s="40"/>
      <c r="AC417" s="40"/>
      <c r="AD417" s="40"/>
      <c r="AE417" s="40"/>
      <c r="AT417" s="18" t="s">
        <v>189</v>
      </c>
      <c r="AU417" s="18" t="s">
        <v>87</v>
      </c>
    </row>
    <row r="418" spans="1:47" s="2" customFormat="1" ht="12">
      <c r="A418" s="40"/>
      <c r="B418" s="41"/>
      <c r="C418" s="42"/>
      <c r="D418" s="228" t="s">
        <v>280</v>
      </c>
      <c r="E418" s="42"/>
      <c r="F418" s="233" t="s">
        <v>820</v>
      </c>
      <c r="G418" s="42"/>
      <c r="H418" s="42"/>
      <c r="I418" s="230"/>
      <c r="J418" s="42"/>
      <c r="K418" s="42"/>
      <c r="L418" s="46"/>
      <c r="M418" s="231"/>
      <c r="N418" s="232"/>
      <c r="O418" s="87"/>
      <c r="P418" s="87"/>
      <c r="Q418" s="87"/>
      <c r="R418" s="87"/>
      <c r="S418" s="87"/>
      <c r="T418" s="88"/>
      <c r="U418" s="40"/>
      <c r="V418" s="40"/>
      <c r="W418" s="40"/>
      <c r="X418" s="40"/>
      <c r="Y418" s="40"/>
      <c r="Z418" s="40"/>
      <c r="AA418" s="40"/>
      <c r="AB418" s="40"/>
      <c r="AC418" s="40"/>
      <c r="AD418" s="40"/>
      <c r="AE418" s="40"/>
      <c r="AT418" s="18" t="s">
        <v>280</v>
      </c>
      <c r="AU418" s="18" t="s">
        <v>87</v>
      </c>
    </row>
    <row r="419" spans="1:51" s="14" customFormat="1" ht="12">
      <c r="A419" s="14"/>
      <c r="B419" s="244"/>
      <c r="C419" s="245"/>
      <c r="D419" s="228" t="s">
        <v>191</v>
      </c>
      <c r="E419" s="246" t="s">
        <v>39</v>
      </c>
      <c r="F419" s="247" t="s">
        <v>400</v>
      </c>
      <c r="G419" s="245"/>
      <c r="H419" s="248">
        <v>4927.74</v>
      </c>
      <c r="I419" s="249"/>
      <c r="J419" s="245"/>
      <c r="K419" s="245"/>
      <c r="L419" s="250"/>
      <c r="M419" s="251"/>
      <c r="N419" s="252"/>
      <c r="O419" s="252"/>
      <c r="P419" s="252"/>
      <c r="Q419" s="252"/>
      <c r="R419" s="252"/>
      <c r="S419" s="252"/>
      <c r="T419" s="253"/>
      <c r="U419" s="14"/>
      <c r="V419" s="14"/>
      <c r="W419" s="14"/>
      <c r="X419" s="14"/>
      <c r="Y419" s="14"/>
      <c r="Z419" s="14"/>
      <c r="AA419" s="14"/>
      <c r="AB419" s="14"/>
      <c r="AC419" s="14"/>
      <c r="AD419" s="14"/>
      <c r="AE419" s="14"/>
      <c r="AT419" s="254" t="s">
        <v>191</v>
      </c>
      <c r="AU419" s="254" t="s">
        <v>87</v>
      </c>
      <c r="AV419" s="14" t="s">
        <v>89</v>
      </c>
      <c r="AW419" s="14" t="s">
        <v>41</v>
      </c>
      <c r="AX419" s="14" t="s">
        <v>80</v>
      </c>
      <c r="AY419" s="254" t="s">
        <v>177</v>
      </c>
    </row>
    <row r="420" spans="1:51" s="15" customFormat="1" ht="12">
      <c r="A420" s="15"/>
      <c r="B420" s="255"/>
      <c r="C420" s="256"/>
      <c r="D420" s="228" t="s">
        <v>191</v>
      </c>
      <c r="E420" s="257" t="s">
        <v>39</v>
      </c>
      <c r="F420" s="258" t="s">
        <v>194</v>
      </c>
      <c r="G420" s="256"/>
      <c r="H420" s="259">
        <v>4927.74</v>
      </c>
      <c r="I420" s="260"/>
      <c r="J420" s="256"/>
      <c r="K420" s="256"/>
      <c r="L420" s="261"/>
      <c r="M420" s="262"/>
      <c r="N420" s="263"/>
      <c r="O420" s="263"/>
      <c r="P420" s="263"/>
      <c r="Q420" s="263"/>
      <c r="R420" s="263"/>
      <c r="S420" s="263"/>
      <c r="T420" s="264"/>
      <c r="U420" s="15"/>
      <c r="V420" s="15"/>
      <c r="W420" s="15"/>
      <c r="X420" s="15"/>
      <c r="Y420" s="15"/>
      <c r="Z420" s="15"/>
      <c r="AA420" s="15"/>
      <c r="AB420" s="15"/>
      <c r="AC420" s="15"/>
      <c r="AD420" s="15"/>
      <c r="AE420" s="15"/>
      <c r="AT420" s="265" t="s">
        <v>191</v>
      </c>
      <c r="AU420" s="265" t="s">
        <v>87</v>
      </c>
      <c r="AV420" s="15" t="s">
        <v>185</v>
      </c>
      <c r="AW420" s="15" t="s">
        <v>41</v>
      </c>
      <c r="AX420" s="15" t="s">
        <v>87</v>
      </c>
      <c r="AY420" s="265" t="s">
        <v>177</v>
      </c>
    </row>
    <row r="421" spans="1:65" s="2" customFormat="1" ht="21.75" customHeight="1">
      <c r="A421" s="40"/>
      <c r="B421" s="41"/>
      <c r="C421" s="215" t="s">
        <v>821</v>
      </c>
      <c r="D421" s="215" t="s">
        <v>180</v>
      </c>
      <c r="E421" s="216" t="s">
        <v>380</v>
      </c>
      <c r="F421" s="217" t="s">
        <v>381</v>
      </c>
      <c r="G421" s="218" t="s">
        <v>304</v>
      </c>
      <c r="H421" s="219">
        <v>4927.74</v>
      </c>
      <c r="I421" s="220"/>
      <c r="J421" s="221">
        <f>ROUND(I421*H421,2)</f>
        <v>0</v>
      </c>
      <c r="K421" s="217" t="s">
        <v>184</v>
      </c>
      <c r="L421" s="46"/>
      <c r="M421" s="222" t="s">
        <v>39</v>
      </c>
      <c r="N421" s="223" t="s">
        <v>53</v>
      </c>
      <c r="O421" s="87"/>
      <c r="P421" s="224">
        <f>O421*H421</f>
        <v>0</v>
      </c>
      <c r="Q421" s="224">
        <v>0</v>
      </c>
      <c r="R421" s="224">
        <f>Q421*H421</f>
        <v>0</v>
      </c>
      <c r="S421" s="224">
        <v>0</v>
      </c>
      <c r="T421" s="225">
        <f>S421*H421</f>
        <v>0</v>
      </c>
      <c r="U421" s="40"/>
      <c r="V421" s="40"/>
      <c r="W421" s="40"/>
      <c r="X421" s="40"/>
      <c r="Y421" s="40"/>
      <c r="Z421" s="40"/>
      <c r="AA421" s="40"/>
      <c r="AB421" s="40"/>
      <c r="AC421" s="40"/>
      <c r="AD421" s="40"/>
      <c r="AE421" s="40"/>
      <c r="AR421" s="226" t="s">
        <v>185</v>
      </c>
      <c r="AT421" s="226" t="s">
        <v>180</v>
      </c>
      <c r="AU421" s="226" t="s">
        <v>87</v>
      </c>
      <c r="AY421" s="18" t="s">
        <v>177</v>
      </c>
      <c r="BE421" s="227">
        <f>IF(N421="základní",J421,0)</f>
        <v>0</v>
      </c>
      <c r="BF421" s="227">
        <f>IF(N421="snížená",J421,0)</f>
        <v>0</v>
      </c>
      <c r="BG421" s="227">
        <f>IF(N421="zákl. přenesená",J421,0)</f>
        <v>0</v>
      </c>
      <c r="BH421" s="227">
        <f>IF(N421="sníž. přenesená",J421,0)</f>
        <v>0</v>
      </c>
      <c r="BI421" s="227">
        <f>IF(N421="nulová",J421,0)</f>
        <v>0</v>
      </c>
      <c r="BJ421" s="18" t="s">
        <v>185</v>
      </c>
      <c r="BK421" s="227">
        <f>ROUND(I421*H421,2)</f>
        <v>0</v>
      </c>
      <c r="BL421" s="18" t="s">
        <v>185</v>
      </c>
      <c r="BM421" s="226" t="s">
        <v>822</v>
      </c>
    </row>
    <row r="422" spans="1:47" s="2" customFormat="1" ht="12">
      <c r="A422" s="40"/>
      <c r="B422" s="41"/>
      <c r="C422" s="42"/>
      <c r="D422" s="228" t="s">
        <v>187</v>
      </c>
      <c r="E422" s="42"/>
      <c r="F422" s="229" t="s">
        <v>383</v>
      </c>
      <c r="G422" s="42"/>
      <c r="H422" s="42"/>
      <c r="I422" s="230"/>
      <c r="J422" s="42"/>
      <c r="K422" s="42"/>
      <c r="L422" s="46"/>
      <c r="M422" s="231"/>
      <c r="N422" s="232"/>
      <c r="O422" s="87"/>
      <c r="P422" s="87"/>
      <c r="Q422" s="87"/>
      <c r="R422" s="87"/>
      <c r="S422" s="87"/>
      <c r="T422" s="88"/>
      <c r="U422" s="40"/>
      <c r="V422" s="40"/>
      <c r="W422" s="40"/>
      <c r="X422" s="40"/>
      <c r="Y422" s="40"/>
      <c r="Z422" s="40"/>
      <c r="AA422" s="40"/>
      <c r="AB422" s="40"/>
      <c r="AC422" s="40"/>
      <c r="AD422" s="40"/>
      <c r="AE422" s="40"/>
      <c r="AT422" s="18" t="s">
        <v>187</v>
      </c>
      <c r="AU422" s="18" t="s">
        <v>87</v>
      </c>
    </row>
    <row r="423" spans="1:47" s="2" customFormat="1" ht="12">
      <c r="A423" s="40"/>
      <c r="B423" s="41"/>
      <c r="C423" s="42"/>
      <c r="D423" s="228" t="s">
        <v>189</v>
      </c>
      <c r="E423" s="42"/>
      <c r="F423" s="233" t="s">
        <v>384</v>
      </c>
      <c r="G423" s="42"/>
      <c r="H423" s="42"/>
      <c r="I423" s="230"/>
      <c r="J423" s="42"/>
      <c r="K423" s="42"/>
      <c r="L423" s="46"/>
      <c r="M423" s="231"/>
      <c r="N423" s="232"/>
      <c r="O423" s="87"/>
      <c r="P423" s="87"/>
      <c r="Q423" s="87"/>
      <c r="R423" s="87"/>
      <c r="S423" s="87"/>
      <c r="T423" s="88"/>
      <c r="U423" s="40"/>
      <c r="V423" s="40"/>
      <c r="W423" s="40"/>
      <c r="X423" s="40"/>
      <c r="Y423" s="40"/>
      <c r="Z423" s="40"/>
      <c r="AA423" s="40"/>
      <c r="AB423" s="40"/>
      <c r="AC423" s="40"/>
      <c r="AD423" s="40"/>
      <c r="AE423" s="40"/>
      <c r="AT423" s="18" t="s">
        <v>189</v>
      </c>
      <c r="AU423" s="18" t="s">
        <v>87</v>
      </c>
    </row>
    <row r="424" spans="1:51" s="14" customFormat="1" ht="12">
      <c r="A424" s="14"/>
      <c r="B424" s="244"/>
      <c r="C424" s="245"/>
      <c r="D424" s="228" t="s">
        <v>191</v>
      </c>
      <c r="E424" s="246" t="s">
        <v>39</v>
      </c>
      <c r="F424" s="247" t="s">
        <v>823</v>
      </c>
      <c r="G424" s="245"/>
      <c r="H424" s="248">
        <v>433.5</v>
      </c>
      <c r="I424" s="249"/>
      <c r="J424" s="245"/>
      <c r="K424" s="245"/>
      <c r="L424" s="250"/>
      <c r="M424" s="251"/>
      <c r="N424" s="252"/>
      <c r="O424" s="252"/>
      <c r="P424" s="252"/>
      <c r="Q424" s="252"/>
      <c r="R424" s="252"/>
      <c r="S424" s="252"/>
      <c r="T424" s="253"/>
      <c r="U424" s="14"/>
      <c r="V424" s="14"/>
      <c r="W424" s="14"/>
      <c r="X424" s="14"/>
      <c r="Y424" s="14"/>
      <c r="Z424" s="14"/>
      <c r="AA424" s="14"/>
      <c r="AB424" s="14"/>
      <c r="AC424" s="14"/>
      <c r="AD424" s="14"/>
      <c r="AE424" s="14"/>
      <c r="AT424" s="254" t="s">
        <v>191</v>
      </c>
      <c r="AU424" s="254" t="s">
        <v>87</v>
      </c>
      <c r="AV424" s="14" t="s">
        <v>89</v>
      </c>
      <c r="AW424" s="14" t="s">
        <v>41</v>
      </c>
      <c r="AX424" s="14" t="s">
        <v>80</v>
      </c>
      <c r="AY424" s="254" t="s">
        <v>177</v>
      </c>
    </row>
    <row r="425" spans="1:51" s="14" customFormat="1" ht="12">
      <c r="A425" s="14"/>
      <c r="B425" s="244"/>
      <c r="C425" s="245"/>
      <c r="D425" s="228" t="s">
        <v>191</v>
      </c>
      <c r="E425" s="246" t="s">
        <v>39</v>
      </c>
      <c r="F425" s="247" t="s">
        <v>824</v>
      </c>
      <c r="G425" s="245"/>
      <c r="H425" s="248">
        <v>1360</v>
      </c>
      <c r="I425" s="249"/>
      <c r="J425" s="245"/>
      <c r="K425" s="245"/>
      <c r="L425" s="250"/>
      <c r="M425" s="251"/>
      <c r="N425" s="252"/>
      <c r="O425" s="252"/>
      <c r="P425" s="252"/>
      <c r="Q425" s="252"/>
      <c r="R425" s="252"/>
      <c r="S425" s="252"/>
      <c r="T425" s="253"/>
      <c r="U425" s="14"/>
      <c r="V425" s="14"/>
      <c r="W425" s="14"/>
      <c r="X425" s="14"/>
      <c r="Y425" s="14"/>
      <c r="Z425" s="14"/>
      <c r="AA425" s="14"/>
      <c r="AB425" s="14"/>
      <c r="AC425" s="14"/>
      <c r="AD425" s="14"/>
      <c r="AE425" s="14"/>
      <c r="AT425" s="254" t="s">
        <v>191</v>
      </c>
      <c r="AU425" s="254" t="s">
        <v>87</v>
      </c>
      <c r="AV425" s="14" t="s">
        <v>89</v>
      </c>
      <c r="AW425" s="14" t="s">
        <v>41</v>
      </c>
      <c r="AX425" s="14" t="s">
        <v>80</v>
      </c>
      <c r="AY425" s="254" t="s">
        <v>177</v>
      </c>
    </row>
    <row r="426" spans="1:51" s="14" customFormat="1" ht="12">
      <c r="A426" s="14"/>
      <c r="B426" s="244"/>
      <c r="C426" s="245"/>
      <c r="D426" s="228" t="s">
        <v>191</v>
      </c>
      <c r="E426" s="246" t="s">
        <v>39</v>
      </c>
      <c r="F426" s="247" t="s">
        <v>825</v>
      </c>
      <c r="G426" s="245"/>
      <c r="H426" s="248">
        <v>2890</v>
      </c>
      <c r="I426" s="249"/>
      <c r="J426" s="245"/>
      <c r="K426" s="245"/>
      <c r="L426" s="250"/>
      <c r="M426" s="251"/>
      <c r="N426" s="252"/>
      <c r="O426" s="252"/>
      <c r="P426" s="252"/>
      <c r="Q426" s="252"/>
      <c r="R426" s="252"/>
      <c r="S426" s="252"/>
      <c r="T426" s="253"/>
      <c r="U426" s="14"/>
      <c r="V426" s="14"/>
      <c r="W426" s="14"/>
      <c r="X426" s="14"/>
      <c r="Y426" s="14"/>
      <c r="Z426" s="14"/>
      <c r="AA426" s="14"/>
      <c r="AB426" s="14"/>
      <c r="AC426" s="14"/>
      <c r="AD426" s="14"/>
      <c r="AE426" s="14"/>
      <c r="AT426" s="254" t="s">
        <v>191</v>
      </c>
      <c r="AU426" s="254" t="s">
        <v>87</v>
      </c>
      <c r="AV426" s="14" t="s">
        <v>89</v>
      </c>
      <c r="AW426" s="14" t="s">
        <v>41</v>
      </c>
      <c r="AX426" s="14" t="s">
        <v>80</v>
      </c>
      <c r="AY426" s="254" t="s">
        <v>177</v>
      </c>
    </row>
    <row r="427" spans="1:51" s="14" customFormat="1" ht="12">
      <c r="A427" s="14"/>
      <c r="B427" s="244"/>
      <c r="C427" s="245"/>
      <c r="D427" s="228" t="s">
        <v>191</v>
      </c>
      <c r="E427" s="246" t="s">
        <v>39</v>
      </c>
      <c r="F427" s="247" t="s">
        <v>826</v>
      </c>
      <c r="G427" s="245"/>
      <c r="H427" s="248">
        <v>210.15</v>
      </c>
      <c r="I427" s="249"/>
      <c r="J427" s="245"/>
      <c r="K427" s="245"/>
      <c r="L427" s="250"/>
      <c r="M427" s="251"/>
      <c r="N427" s="252"/>
      <c r="O427" s="252"/>
      <c r="P427" s="252"/>
      <c r="Q427" s="252"/>
      <c r="R427" s="252"/>
      <c r="S427" s="252"/>
      <c r="T427" s="253"/>
      <c r="U427" s="14"/>
      <c r="V427" s="14"/>
      <c r="W427" s="14"/>
      <c r="X427" s="14"/>
      <c r="Y427" s="14"/>
      <c r="Z427" s="14"/>
      <c r="AA427" s="14"/>
      <c r="AB427" s="14"/>
      <c r="AC427" s="14"/>
      <c r="AD427" s="14"/>
      <c r="AE427" s="14"/>
      <c r="AT427" s="254" t="s">
        <v>191</v>
      </c>
      <c r="AU427" s="254" t="s">
        <v>87</v>
      </c>
      <c r="AV427" s="14" t="s">
        <v>89</v>
      </c>
      <c r="AW427" s="14" t="s">
        <v>41</v>
      </c>
      <c r="AX427" s="14" t="s">
        <v>80</v>
      </c>
      <c r="AY427" s="254" t="s">
        <v>177</v>
      </c>
    </row>
    <row r="428" spans="1:51" s="16" customFormat="1" ht="12">
      <c r="A428" s="16"/>
      <c r="B428" s="284"/>
      <c r="C428" s="285"/>
      <c r="D428" s="228" t="s">
        <v>191</v>
      </c>
      <c r="E428" s="286" t="s">
        <v>827</v>
      </c>
      <c r="F428" s="287" t="s">
        <v>490</v>
      </c>
      <c r="G428" s="285"/>
      <c r="H428" s="288">
        <v>4893.65</v>
      </c>
      <c r="I428" s="289"/>
      <c r="J428" s="285"/>
      <c r="K428" s="285"/>
      <c r="L428" s="290"/>
      <c r="M428" s="291"/>
      <c r="N428" s="292"/>
      <c r="O428" s="292"/>
      <c r="P428" s="292"/>
      <c r="Q428" s="292"/>
      <c r="R428" s="292"/>
      <c r="S428" s="292"/>
      <c r="T428" s="293"/>
      <c r="U428" s="16"/>
      <c r="V428" s="16"/>
      <c r="W428" s="16"/>
      <c r="X428" s="16"/>
      <c r="Y428" s="16"/>
      <c r="Z428" s="16"/>
      <c r="AA428" s="16"/>
      <c r="AB428" s="16"/>
      <c r="AC428" s="16"/>
      <c r="AD428" s="16"/>
      <c r="AE428" s="16"/>
      <c r="AT428" s="294" t="s">
        <v>191</v>
      </c>
      <c r="AU428" s="294" t="s">
        <v>87</v>
      </c>
      <c r="AV428" s="16" t="s">
        <v>200</v>
      </c>
      <c r="AW428" s="16" t="s">
        <v>41</v>
      </c>
      <c r="AX428" s="16" t="s">
        <v>80</v>
      </c>
      <c r="AY428" s="294" t="s">
        <v>177</v>
      </c>
    </row>
    <row r="429" spans="1:51" s="14" customFormat="1" ht="12">
      <c r="A429" s="14"/>
      <c r="B429" s="244"/>
      <c r="C429" s="245"/>
      <c r="D429" s="228" t="s">
        <v>191</v>
      </c>
      <c r="E429" s="246" t="s">
        <v>39</v>
      </c>
      <c r="F429" s="247" t="s">
        <v>828</v>
      </c>
      <c r="G429" s="245"/>
      <c r="H429" s="248">
        <v>34.09</v>
      </c>
      <c r="I429" s="249"/>
      <c r="J429" s="245"/>
      <c r="K429" s="245"/>
      <c r="L429" s="250"/>
      <c r="M429" s="251"/>
      <c r="N429" s="252"/>
      <c r="O429" s="252"/>
      <c r="P429" s="252"/>
      <c r="Q429" s="252"/>
      <c r="R429" s="252"/>
      <c r="S429" s="252"/>
      <c r="T429" s="253"/>
      <c r="U429" s="14"/>
      <c r="V429" s="14"/>
      <c r="W429" s="14"/>
      <c r="X429" s="14"/>
      <c r="Y429" s="14"/>
      <c r="Z429" s="14"/>
      <c r="AA429" s="14"/>
      <c r="AB429" s="14"/>
      <c r="AC429" s="14"/>
      <c r="AD429" s="14"/>
      <c r="AE429" s="14"/>
      <c r="AT429" s="254" t="s">
        <v>191</v>
      </c>
      <c r="AU429" s="254" t="s">
        <v>87</v>
      </c>
      <c r="AV429" s="14" t="s">
        <v>89</v>
      </c>
      <c r="AW429" s="14" t="s">
        <v>41</v>
      </c>
      <c r="AX429" s="14" t="s">
        <v>80</v>
      </c>
      <c r="AY429" s="254" t="s">
        <v>177</v>
      </c>
    </row>
    <row r="430" spans="1:51" s="16" customFormat="1" ht="12">
      <c r="A430" s="16"/>
      <c r="B430" s="284"/>
      <c r="C430" s="285"/>
      <c r="D430" s="228" t="s">
        <v>191</v>
      </c>
      <c r="E430" s="286" t="s">
        <v>829</v>
      </c>
      <c r="F430" s="287" t="s">
        <v>490</v>
      </c>
      <c r="G430" s="285"/>
      <c r="H430" s="288">
        <v>34.09</v>
      </c>
      <c r="I430" s="289"/>
      <c r="J430" s="285"/>
      <c r="K430" s="285"/>
      <c r="L430" s="290"/>
      <c r="M430" s="291"/>
      <c r="N430" s="292"/>
      <c r="O430" s="292"/>
      <c r="P430" s="292"/>
      <c r="Q430" s="292"/>
      <c r="R430" s="292"/>
      <c r="S430" s="292"/>
      <c r="T430" s="293"/>
      <c r="U430" s="16"/>
      <c r="V430" s="16"/>
      <c r="W430" s="16"/>
      <c r="X430" s="16"/>
      <c r="Y430" s="16"/>
      <c r="Z430" s="16"/>
      <c r="AA430" s="16"/>
      <c r="AB430" s="16"/>
      <c r="AC430" s="16"/>
      <c r="AD430" s="16"/>
      <c r="AE430" s="16"/>
      <c r="AT430" s="294" t="s">
        <v>191</v>
      </c>
      <c r="AU430" s="294" t="s">
        <v>87</v>
      </c>
      <c r="AV430" s="16" t="s">
        <v>200</v>
      </c>
      <c r="AW430" s="16" t="s">
        <v>41</v>
      </c>
      <c r="AX430" s="16" t="s">
        <v>80</v>
      </c>
      <c r="AY430" s="294" t="s">
        <v>177</v>
      </c>
    </row>
    <row r="431" spans="1:51" s="15" customFormat="1" ht="12">
      <c r="A431" s="15"/>
      <c r="B431" s="255"/>
      <c r="C431" s="256"/>
      <c r="D431" s="228" t="s">
        <v>191</v>
      </c>
      <c r="E431" s="257" t="s">
        <v>400</v>
      </c>
      <c r="F431" s="258" t="s">
        <v>194</v>
      </c>
      <c r="G431" s="256"/>
      <c r="H431" s="259">
        <v>4927.74</v>
      </c>
      <c r="I431" s="260"/>
      <c r="J431" s="256"/>
      <c r="K431" s="256"/>
      <c r="L431" s="261"/>
      <c r="M431" s="262"/>
      <c r="N431" s="263"/>
      <c r="O431" s="263"/>
      <c r="P431" s="263"/>
      <c r="Q431" s="263"/>
      <c r="R431" s="263"/>
      <c r="S431" s="263"/>
      <c r="T431" s="264"/>
      <c r="U431" s="15"/>
      <c r="V431" s="15"/>
      <c r="W431" s="15"/>
      <c r="X431" s="15"/>
      <c r="Y431" s="15"/>
      <c r="Z431" s="15"/>
      <c r="AA431" s="15"/>
      <c r="AB431" s="15"/>
      <c r="AC431" s="15"/>
      <c r="AD431" s="15"/>
      <c r="AE431" s="15"/>
      <c r="AT431" s="265" t="s">
        <v>191</v>
      </c>
      <c r="AU431" s="265" t="s">
        <v>87</v>
      </c>
      <c r="AV431" s="15" t="s">
        <v>185</v>
      </c>
      <c r="AW431" s="15" t="s">
        <v>41</v>
      </c>
      <c r="AX431" s="15" t="s">
        <v>87</v>
      </c>
      <c r="AY431" s="265" t="s">
        <v>177</v>
      </c>
    </row>
    <row r="432" spans="1:65" s="2" customFormat="1" ht="16.5" customHeight="1">
      <c r="A432" s="40"/>
      <c r="B432" s="41"/>
      <c r="C432" s="215" t="s">
        <v>662</v>
      </c>
      <c r="D432" s="297" t="s">
        <v>180</v>
      </c>
      <c r="E432" s="216" t="s">
        <v>386</v>
      </c>
      <c r="F432" s="217" t="s">
        <v>387</v>
      </c>
      <c r="G432" s="218" t="s">
        <v>304</v>
      </c>
      <c r="H432" s="219">
        <v>3.347</v>
      </c>
      <c r="I432" s="220"/>
      <c r="J432" s="221">
        <f>ROUND(I432*H432,2)</f>
        <v>0</v>
      </c>
      <c r="K432" s="217" t="s">
        <v>184</v>
      </c>
      <c r="L432" s="46"/>
      <c r="M432" s="222" t="s">
        <v>39</v>
      </c>
      <c r="N432" s="223" t="s">
        <v>53</v>
      </c>
      <c r="O432" s="87"/>
      <c r="P432" s="224">
        <f>O432*H432</f>
        <v>0</v>
      </c>
      <c r="Q432" s="224">
        <v>0</v>
      </c>
      <c r="R432" s="224">
        <f>Q432*H432</f>
        <v>0</v>
      </c>
      <c r="S432" s="224">
        <v>0</v>
      </c>
      <c r="T432" s="225">
        <f>S432*H432</f>
        <v>0</v>
      </c>
      <c r="U432" s="40"/>
      <c r="V432" s="40"/>
      <c r="W432" s="40"/>
      <c r="X432" s="40"/>
      <c r="Y432" s="40"/>
      <c r="Z432" s="40"/>
      <c r="AA432" s="40"/>
      <c r="AB432" s="40"/>
      <c r="AC432" s="40"/>
      <c r="AD432" s="40"/>
      <c r="AE432" s="40"/>
      <c r="AR432" s="226" t="s">
        <v>185</v>
      </c>
      <c r="AT432" s="226" t="s">
        <v>180</v>
      </c>
      <c r="AU432" s="226" t="s">
        <v>87</v>
      </c>
      <c r="AY432" s="18" t="s">
        <v>177</v>
      </c>
      <c r="BE432" s="227">
        <f>IF(N432="základní",J432,0)</f>
        <v>0</v>
      </c>
      <c r="BF432" s="227">
        <f>IF(N432="snížená",J432,0)</f>
        <v>0</v>
      </c>
      <c r="BG432" s="227">
        <f>IF(N432="zákl. přenesená",J432,0)</f>
        <v>0</v>
      </c>
      <c r="BH432" s="227">
        <f>IF(N432="sníž. přenesená",J432,0)</f>
        <v>0</v>
      </c>
      <c r="BI432" s="227">
        <f>IF(N432="nulová",J432,0)</f>
        <v>0</v>
      </c>
      <c r="BJ432" s="18" t="s">
        <v>185</v>
      </c>
      <c r="BK432" s="227">
        <f>ROUND(I432*H432,2)</f>
        <v>0</v>
      </c>
      <c r="BL432" s="18" t="s">
        <v>185</v>
      </c>
      <c r="BM432" s="226" t="s">
        <v>830</v>
      </c>
    </row>
    <row r="433" spans="1:47" s="2" customFormat="1" ht="12">
      <c r="A433" s="40"/>
      <c r="B433" s="41"/>
      <c r="C433" s="42"/>
      <c r="D433" s="228" t="s">
        <v>187</v>
      </c>
      <c r="E433" s="42"/>
      <c r="F433" s="229" t="s">
        <v>389</v>
      </c>
      <c r="G433" s="42"/>
      <c r="H433" s="42"/>
      <c r="I433" s="230"/>
      <c r="J433" s="42"/>
      <c r="K433" s="42"/>
      <c r="L433" s="46"/>
      <c r="M433" s="231"/>
      <c r="N433" s="232"/>
      <c r="O433" s="87"/>
      <c r="P433" s="87"/>
      <c r="Q433" s="87"/>
      <c r="R433" s="87"/>
      <c r="S433" s="87"/>
      <c r="T433" s="88"/>
      <c r="U433" s="40"/>
      <c r="V433" s="40"/>
      <c r="W433" s="40"/>
      <c r="X433" s="40"/>
      <c r="Y433" s="40"/>
      <c r="Z433" s="40"/>
      <c r="AA433" s="40"/>
      <c r="AB433" s="40"/>
      <c r="AC433" s="40"/>
      <c r="AD433" s="40"/>
      <c r="AE433" s="40"/>
      <c r="AT433" s="18" t="s">
        <v>187</v>
      </c>
      <c r="AU433" s="18" t="s">
        <v>87</v>
      </c>
    </row>
    <row r="434" spans="1:47" s="2" customFormat="1" ht="12">
      <c r="A434" s="40"/>
      <c r="B434" s="41"/>
      <c r="C434" s="42"/>
      <c r="D434" s="228" t="s">
        <v>189</v>
      </c>
      <c r="E434" s="42"/>
      <c r="F434" s="233" t="s">
        <v>384</v>
      </c>
      <c r="G434" s="42"/>
      <c r="H434" s="42"/>
      <c r="I434" s="230"/>
      <c r="J434" s="42"/>
      <c r="K434" s="42"/>
      <c r="L434" s="46"/>
      <c r="M434" s="231"/>
      <c r="N434" s="232"/>
      <c r="O434" s="87"/>
      <c r="P434" s="87"/>
      <c r="Q434" s="87"/>
      <c r="R434" s="87"/>
      <c r="S434" s="87"/>
      <c r="T434" s="88"/>
      <c r="U434" s="40"/>
      <c r="V434" s="40"/>
      <c r="W434" s="40"/>
      <c r="X434" s="40"/>
      <c r="Y434" s="40"/>
      <c r="Z434" s="40"/>
      <c r="AA434" s="40"/>
      <c r="AB434" s="40"/>
      <c r="AC434" s="40"/>
      <c r="AD434" s="40"/>
      <c r="AE434" s="40"/>
      <c r="AT434" s="18" t="s">
        <v>189</v>
      </c>
      <c r="AU434" s="18" t="s">
        <v>87</v>
      </c>
    </row>
    <row r="435" spans="1:47" s="2" customFormat="1" ht="12">
      <c r="A435" s="40"/>
      <c r="B435" s="41"/>
      <c r="C435" s="42"/>
      <c r="D435" s="228" t="s">
        <v>280</v>
      </c>
      <c r="E435" s="42"/>
      <c r="F435" s="233" t="s">
        <v>831</v>
      </c>
      <c r="G435" s="42"/>
      <c r="H435" s="42"/>
      <c r="I435" s="230"/>
      <c r="J435" s="42"/>
      <c r="K435" s="42"/>
      <c r="L435" s="46"/>
      <c r="M435" s="231"/>
      <c r="N435" s="232"/>
      <c r="O435" s="87"/>
      <c r="P435" s="87"/>
      <c r="Q435" s="87"/>
      <c r="R435" s="87"/>
      <c r="S435" s="87"/>
      <c r="T435" s="88"/>
      <c r="U435" s="40"/>
      <c r="V435" s="40"/>
      <c r="W435" s="40"/>
      <c r="X435" s="40"/>
      <c r="Y435" s="40"/>
      <c r="Z435" s="40"/>
      <c r="AA435" s="40"/>
      <c r="AB435" s="40"/>
      <c r="AC435" s="40"/>
      <c r="AD435" s="40"/>
      <c r="AE435" s="40"/>
      <c r="AT435" s="18" t="s">
        <v>280</v>
      </c>
      <c r="AU435" s="18" t="s">
        <v>87</v>
      </c>
    </row>
    <row r="436" spans="1:51" s="14" customFormat="1" ht="12">
      <c r="A436" s="14"/>
      <c r="B436" s="244"/>
      <c r="C436" s="245"/>
      <c r="D436" s="228" t="s">
        <v>191</v>
      </c>
      <c r="E436" s="246" t="s">
        <v>39</v>
      </c>
      <c r="F436" s="247" t="s">
        <v>832</v>
      </c>
      <c r="G436" s="245"/>
      <c r="H436" s="248">
        <v>3.251</v>
      </c>
      <c r="I436" s="249"/>
      <c r="J436" s="245"/>
      <c r="K436" s="245"/>
      <c r="L436" s="250"/>
      <c r="M436" s="251"/>
      <c r="N436" s="252"/>
      <c r="O436" s="252"/>
      <c r="P436" s="252"/>
      <c r="Q436" s="252"/>
      <c r="R436" s="252"/>
      <c r="S436" s="252"/>
      <c r="T436" s="253"/>
      <c r="U436" s="14"/>
      <c r="V436" s="14"/>
      <c r="W436" s="14"/>
      <c r="X436" s="14"/>
      <c r="Y436" s="14"/>
      <c r="Z436" s="14"/>
      <c r="AA436" s="14"/>
      <c r="AB436" s="14"/>
      <c r="AC436" s="14"/>
      <c r="AD436" s="14"/>
      <c r="AE436" s="14"/>
      <c r="AT436" s="254" t="s">
        <v>191</v>
      </c>
      <c r="AU436" s="254" t="s">
        <v>87</v>
      </c>
      <c r="AV436" s="14" t="s">
        <v>89</v>
      </c>
      <c r="AW436" s="14" t="s">
        <v>41</v>
      </c>
      <c r="AX436" s="14" t="s">
        <v>80</v>
      </c>
      <c r="AY436" s="254" t="s">
        <v>177</v>
      </c>
    </row>
    <row r="437" spans="1:51" s="14" customFormat="1" ht="12">
      <c r="A437" s="14"/>
      <c r="B437" s="244"/>
      <c r="C437" s="245"/>
      <c r="D437" s="228" t="s">
        <v>191</v>
      </c>
      <c r="E437" s="246" t="s">
        <v>39</v>
      </c>
      <c r="F437" s="247" t="s">
        <v>833</v>
      </c>
      <c r="G437" s="245"/>
      <c r="H437" s="248">
        <v>0.021</v>
      </c>
      <c r="I437" s="249"/>
      <c r="J437" s="245"/>
      <c r="K437" s="245"/>
      <c r="L437" s="250"/>
      <c r="M437" s="251"/>
      <c r="N437" s="252"/>
      <c r="O437" s="252"/>
      <c r="P437" s="252"/>
      <c r="Q437" s="252"/>
      <c r="R437" s="252"/>
      <c r="S437" s="252"/>
      <c r="T437" s="253"/>
      <c r="U437" s="14"/>
      <c r="V437" s="14"/>
      <c r="W437" s="14"/>
      <c r="X437" s="14"/>
      <c r="Y437" s="14"/>
      <c r="Z437" s="14"/>
      <c r="AA437" s="14"/>
      <c r="AB437" s="14"/>
      <c r="AC437" s="14"/>
      <c r="AD437" s="14"/>
      <c r="AE437" s="14"/>
      <c r="AT437" s="254" t="s">
        <v>191</v>
      </c>
      <c r="AU437" s="254" t="s">
        <v>87</v>
      </c>
      <c r="AV437" s="14" t="s">
        <v>89</v>
      </c>
      <c r="AW437" s="14" t="s">
        <v>41</v>
      </c>
      <c r="AX437" s="14" t="s">
        <v>80</v>
      </c>
      <c r="AY437" s="254" t="s">
        <v>177</v>
      </c>
    </row>
    <row r="438" spans="1:51" s="14" customFormat="1" ht="12">
      <c r="A438" s="14"/>
      <c r="B438" s="244"/>
      <c r="C438" s="245"/>
      <c r="D438" s="228" t="s">
        <v>191</v>
      </c>
      <c r="E438" s="246" t="s">
        <v>39</v>
      </c>
      <c r="F438" s="247" t="s">
        <v>834</v>
      </c>
      <c r="G438" s="245"/>
      <c r="H438" s="248">
        <v>0.075</v>
      </c>
      <c r="I438" s="249"/>
      <c r="J438" s="245"/>
      <c r="K438" s="245"/>
      <c r="L438" s="250"/>
      <c r="M438" s="251"/>
      <c r="N438" s="252"/>
      <c r="O438" s="252"/>
      <c r="P438" s="252"/>
      <c r="Q438" s="252"/>
      <c r="R438" s="252"/>
      <c r="S438" s="252"/>
      <c r="T438" s="253"/>
      <c r="U438" s="14"/>
      <c r="V438" s="14"/>
      <c r="W438" s="14"/>
      <c r="X438" s="14"/>
      <c r="Y438" s="14"/>
      <c r="Z438" s="14"/>
      <c r="AA438" s="14"/>
      <c r="AB438" s="14"/>
      <c r="AC438" s="14"/>
      <c r="AD438" s="14"/>
      <c r="AE438" s="14"/>
      <c r="AT438" s="254" t="s">
        <v>191</v>
      </c>
      <c r="AU438" s="254" t="s">
        <v>87</v>
      </c>
      <c r="AV438" s="14" t="s">
        <v>89</v>
      </c>
      <c r="AW438" s="14" t="s">
        <v>41</v>
      </c>
      <c r="AX438" s="14" t="s">
        <v>80</v>
      </c>
      <c r="AY438" s="254" t="s">
        <v>177</v>
      </c>
    </row>
    <row r="439" spans="1:51" s="15" customFormat="1" ht="12">
      <c r="A439" s="15"/>
      <c r="B439" s="255"/>
      <c r="C439" s="256"/>
      <c r="D439" s="228" t="s">
        <v>191</v>
      </c>
      <c r="E439" s="257" t="s">
        <v>39</v>
      </c>
      <c r="F439" s="258" t="s">
        <v>194</v>
      </c>
      <c r="G439" s="256"/>
      <c r="H439" s="259">
        <v>3.347</v>
      </c>
      <c r="I439" s="260"/>
      <c r="J439" s="256"/>
      <c r="K439" s="256"/>
      <c r="L439" s="261"/>
      <c r="M439" s="262"/>
      <c r="N439" s="263"/>
      <c r="O439" s="263"/>
      <c r="P439" s="263"/>
      <c r="Q439" s="263"/>
      <c r="R439" s="263"/>
      <c r="S439" s="263"/>
      <c r="T439" s="264"/>
      <c r="U439" s="15"/>
      <c r="V439" s="15"/>
      <c r="W439" s="15"/>
      <c r="X439" s="15"/>
      <c r="Y439" s="15"/>
      <c r="Z439" s="15"/>
      <c r="AA439" s="15"/>
      <c r="AB439" s="15"/>
      <c r="AC439" s="15"/>
      <c r="AD439" s="15"/>
      <c r="AE439" s="15"/>
      <c r="AT439" s="265" t="s">
        <v>191</v>
      </c>
      <c r="AU439" s="265" t="s">
        <v>87</v>
      </c>
      <c r="AV439" s="15" t="s">
        <v>185</v>
      </c>
      <c r="AW439" s="15" t="s">
        <v>41</v>
      </c>
      <c r="AX439" s="15" t="s">
        <v>87</v>
      </c>
      <c r="AY439" s="265" t="s">
        <v>177</v>
      </c>
    </row>
    <row r="440" spans="1:65" s="2" customFormat="1" ht="66.75" customHeight="1">
      <c r="A440" s="40"/>
      <c r="B440" s="41"/>
      <c r="C440" s="215" t="s">
        <v>835</v>
      </c>
      <c r="D440" s="215" t="s">
        <v>180</v>
      </c>
      <c r="E440" s="216" t="s">
        <v>836</v>
      </c>
      <c r="F440" s="217" t="s">
        <v>837</v>
      </c>
      <c r="G440" s="218" t="s">
        <v>304</v>
      </c>
      <c r="H440" s="219">
        <v>43.26</v>
      </c>
      <c r="I440" s="220"/>
      <c r="J440" s="221">
        <f>ROUND(I440*H440,2)</f>
        <v>0</v>
      </c>
      <c r="K440" s="217" t="s">
        <v>184</v>
      </c>
      <c r="L440" s="46"/>
      <c r="M440" s="222" t="s">
        <v>39</v>
      </c>
      <c r="N440" s="223" t="s">
        <v>53</v>
      </c>
      <c r="O440" s="87"/>
      <c r="P440" s="224">
        <f>O440*H440</f>
        <v>0</v>
      </c>
      <c r="Q440" s="224">
        <v>0</v>
      </c>
      <c r="R440" s="224">
        <f>Q440*H440</f>
        <v>0</v>
      </c>
      <c r="S440" s="224">
        <v>0</v>
      </c>
      <c r="T440" s="225">
        <f>S440*H440</f>
        <v>0</v>
      </c>
      <c r="U440" s="40"/>
      <c r="V440" s="40"/>
      <c r="W440" s="40"/>
      <c r="X440" s="40"/>
      <c r="Y440" s="40"/>
      <c r="Z440" s="40"/>
      <c r="AA440" s="40"/>
      <c r="AB440" s="40"/>
      <c r="AC440" s="40"/>
      <c r="AD440" s="40"/>
      <c r="AE440" s="40"/>
      <c r="AR440" s="226" t="s">
        <v>185</v>
      </c>
      <c r="AT440" s="226" t="s">
        <v>180</v>
      </c>
      <c r="AU440" s="226" t="s">
        <v>87</v>
      </c>
      <c r="AY440" s="18" t="s">
        <v>177</v>
      </c>
      <c r="BE440" s="227">
        <f>IF(N440="základní",J440,0)</f>
        <v>0</v>
      </c>
      <c r="BF440" s="227">
        <f>IF(N440="snížená",J440,0)</f>
        <v>0</v>
      </c>
      <c r="BG440" s="227">
        <f>IF(N440="zákl. přenesená",J440,0)</f>
        <v>0</v>
      </c>
      <c r="BH440" s="227">
        <f>IF(N440="sníž. přenesená",J440,0)</f>
        <v>0</v>
      </c>
      <c r="BI440" s="227">
        <f>IF(N440="nulová",J440,0)</f>
        <v>0</v>
      </c>
      <c r="BJ440" s="18" t="s">
        <v>185</v>
      </c>
      <c r="BK440" s="227">
        <f>ROUND(I440*H440,2)</f>
        <v>0</v>
      </c>
      <c r="BL440" s="18" t="s">
        <v>185</v>
      </c>
      <c r="BM440" s="226" t="s">
        <v>838</v>
      </c>
    </row>
    <row r="441" spans="1:47" s="2" customFormat="1" ht="12">
      <c r="A441" s="40"/>
      <c r="B441" s="41"/>
      <c r="C441" s="42"/>
      <c r="D441" s="228" t="s">
        <v>187</v>
      </c>
      <c r="E441" s="42"/>
      <c r="F441" s="229" t="s">
        <v>839</v>
      </c>
      <c r="G441" s="42"/>
      <c r="H441" s="42"/>
      <c r="I441" s="230"/>
      <c r="J441" s="42"/>
      <c r="K441" s="42"/>
      <c r="L441" s="46"/>
      <c r="M441" s="231"/>
      <c r="N441" s="232"/>
      <c r="O441" s="87"/>
      <c r="P441" s="87"/>
      <c r="Q441" s="87"/>
      <c r="R441" s="87"/>
      <c r="S441" s="87"/>
      <c r="T441" s="88"/>
      <c r="U441" s="40"/>
      <c r="V441" s="40"/>
      <c r="W441" s="40"/>
      <c r="X441" s="40"/>
      <c r="Y441" s="40"/>
      <c r="Z441" s="40"/>
      <c r="AA441" s="40"/>
      <c r="AB441" s="40"/>
      <c r="AC441" s="40"/>
      <c r="AD441" s="40"/>
      <c r="AE441" s="40"/>
      <c r="AT441" s="18" t="s">
        <v>187</v>
      </c>
      <c r="AU441" s="18" t="s">
        <v>87</v>
      </c>
    </row>
    <row r="442" spans="1:47" s="2" customFormat="1" ht="12">
      <c r="A442" s="40"/>
      <c r="B442" s="41"/>
      <c r="C442" s="42"/>
      <c r="D442" s="228" t="s">
        <v>189</v>
      </c>
      <c r="E442" s="42"/>
      <c r="F442" s="233" t="s">
        <v>354</v>
      </c>
      <c r="G442" s="42"/>
      <c r="H442" s="42"/>
      <c r="I442" s="230"/>
      <c r="J442" s="42"/>
      <c r="K442" s="42"/>
      <c r="L442" s="46"/>
      <c r="M442" s="231"/>
      <c r="N442" s="232"/>
      <c r="O442" s="87"/>
      <c r="P442" s="87"/>
      <c r="Q442" s="87"/>
      <c r="R442" s="87"/>
      <c r="S442" s="87"/>
      <c r="T442" s="88"/>
      <c r="U442" s="40"/>
      <c r="V442" s="40"/>
      <c r="W442" s="40"/>
      <c r="X442" s="40"/>
      <c r="Y442" s="40"/>
      <c r="Z442" s="40"/>
      <c r="AA442" s="40"/>
      <c r="AB442" s="40"/>
      <c r="AC442" s="40"/>
      <c r="AD442" s="40"/>
      <c r="AE442" s="40"/>
      <c r="AT442" s="18" t="s">
        <v>189</v>
      </c>
      <c r="AU442" s="18" t="s">
        <v>87</v>
      </c>
    </row>
    <row r="443" spans="1:47" s="2" customFormat="1" ht="12">
      <c r="A443" s="40"/>
      <c r="B443" s="41"/>
      <c r="C443" s="42"/>
      <c r="D443" s="228" t="s">
        <v>280</v>
      </c>
      <c r="E443" s="42"/>
      <c r="F443" s="233" t="s">
        <v>840</v>
      </c>
      <c r="G443" s="42"/>
      <c r="H443" s="42"/>
      <c r="I443" s="230"/>
      <c r="J443" s="42"/>
      <c r="K443" s="42"/>
      <c r="L443" s="46"/>
      <c r="M443" s="231"/>
      <c r="N443" s="232"/>
      <c r="O443" s="87"/>
      <c r="P443" s="87"/>
      <c r="Q443" s="87"/>
      <c r="R443" s="87"/>
      <c r="S443" s="87"/>
      <c r="T443" s="88"/>
      <c r="U443" s="40"/>
      <c r="V443" s="40"/>
      <c r="W443" s="40"/>
      <c r="X443" s="40"/>
      <c r="Y443" s="40"/>
      <c r="Z443" s="40"/>
      <c r="AA443" s="40"/>
      <c r="AB443" s="40"/>
      <c r="AC443" s="40"/>
      <c r="AD443" s="40"/>
      <c r="AE443" s="40"/>
      <c r="AT443" s="18" t="s">
        <v>280</v>
      </c>
      <c r="AU443" s="18" t="s">
        <v>87</v>
      </c>
    </row>
    <row r="444" spans="1:51" s="14" customFormat="1" ht="12">
      <c r="A444" s="14"/>
      <c r="B444" s="244"/>
      <c r="C444" s="245"/>
      <c r="D444" s="228" t="s">
        <v>191</v>
      </c>
      <c r="E444" s="246" t="s">
        <v>39</v>
      </c>
      <c r="F444" s="247" t="s">
        <v>841</v>
      </c>
      <c r="G444" s="245"/>
      <c r="H444" s="248">
        <v>38.26</v>
      </c>
      <c r="I444" s="249"/>
      <c r="J444" s="245"/>
      <c r="K444" s="245"/>
      <c r="L444" s="250"/>
      <c r="M444" s="251"/>
      <c r="N444" s="252"/>
      <c r="O444" s="252"/>
      <c r="P444" s="252"/>
      <c r="Q444" s="252"/>
      <c r="R444" s="252"/>
      <c r="S444" s="252"/>
      <c r="T444" s="253"/>
      <c r="U444" s="14"/>
      <c r="V444" s="14"/>
      <c r="W444" s="14"/>
      <c r="X444" s="14"/>
      <c r="Y444" s="14"/>
      <c r="Z444" s="14"/>
      <c r="AA444" s="14"/>
      <c r="AB444" s="14"/>
      <c r="AC444" s="14"/>
      <c r="AD444" s="14"/>
      <c r="AE444" s="14"/>
      <c r="AT444" s="254" t="s">
        <v>191</v>
      </c>
      <c r="AU444" s="254" t="s">
        <v>87</v>
      </c>
      <c r="AV444" s="14" t="s">
        <v>89</v>
      </c>
      <c r="AW444" s="14" t="s">
        <v>41</v>
      </c>
      <c r="AX444" s="14" t="s">
        <v>80</v>
      </c>
      <c r="AY444" s="254" t="s">
        <v>177</v>
      </c>
    </row>
    <row r="445" spans="1:51" s="16" customFormat="1" ht="12">
      <c r="A445" s="16"/>
      <c r="B445" s="284"/>
      <c r="C445" s="285"/>
      <c r="D445" s="228" t="s">
        <v>191</v>
      </c>
      <c r="E445" s="286" t="s">
        <v>39</v>
      </c>
      <c r="F445" s="287" t="s">
        <v>490</v>
      </c>
      <c r="G445" s="285"/>
      <c r="H445" s="288">
        <v>38.26</v>
      </c>
      <c r="I445" s="289"/>
      <c r="J445" s="285"/>
      <c r="K445" s="285"/>
      <c r="L445" s="290"/>
      <c r="M445" s="291"/>
      <c r="N445" s="292"/>
      <c r="O445" s="292"/>
      <c r="P445" s="292"/>
      <c r="Q445" s="292"/>
      <c r="R445" s="292"/>
      <c r="S445" s="292"/>
      <c r="T445" s="293"/>
      <c r="U445" s="16"/>
      <c r="V445" s="16"/>
      <c r="W445" s="16"/>
      <c r="X445" s="16"/>
      <c r="Y445" s="16"/>
      <c r="Z445" s="16"/>
      <c r="AA445" s="16"/>
      <c r="AB445" s="16"/>
      <c r="AC445" s="16"/>
      <c r="AD445" s="16"/>
      <c r="AE445" s="16"/>
      <c r="AT445" s="294" t="s">
        <v>191</v>
      </c>
      <c r="AU445" s="294" t="s">
        <v>87</v>
      </c>
      <c r="AV445" s="16" t="s">
        <v>200</v>
      </c>
      <c r="AW445" s="16" t="s">
        <v>41</v>
      </c>
      <c r="AX445" s="16" t="s">
        <v>80</v>
      </c>
      <c r="AY445" s="294" t="s">
        <v>177</v>
      </c>
    </row>
    <row r="446" spans="1:51" s="14" customFormat="1" ht="12">
      <c r="A446" s="14"/>
      <c r="B446" s="244"/>
      <c r="C446" s="245"/>
      <c r="D446" s="228" t="s">
        <v>191</v>
      </c>
      <c r="E446" s="246" t="s">
        <v>39</v>
      </c>
      <c r="F446" s="247" t="s">
        <v>842</v>
      </c>
      <c r="G446" s="245"/>
      <c r="H446" s="248">
        <v>5</v>
      </c>
      <c r="I446" s="249"/>
      <c r="J446" s="245"/>
      <c r="K446" s="245"/>
      <c r="L446" s="250"/>
      <c r="M446" s="251"/>
      <c r="N446" s="252"/>
      <c r="O446" s="252"/>
      <c r="P446" s="252"/>
      <c r="Q446" s="252"/>
      <c r="R446" s="252"/>
      <c r="S446" s="252"/>
      <c r="T446" s="253"/>
      <c r="U446" s="14"/>
      <c r="V446" s="14"/>
      <c r="W446" s="14"/>
      <c r="X446" s="14"/>
      <c r="Y446" s="14"/>
      <c r="Z446" s="14"/>
      <c r="AA446" s="14"/>
      <c r="AB446" s="14"/>
      <c r="AC446" s="14"/>
      <c r="AD446" s="14"/>
      <c r="AE446" s="14"/>
      <c r="AT446" s="254" t="s">
        <v>191</v>
      </c>
      <c r="AU446" s="254" t="s">
        <v>87</v>
      </c>
      <c r="AV446" s="14" t="s">
        <v>89</v>
      </c>
      <c r="AW446" s="14" t="s">
        <v>41</v>
      </c>
      <c r="AX446" s="14" t="s">
        <v>80</v>
      </c>
      <c r="AY446" s="254" t="s">
        <v>177</v>
      </c>
    </row>
    <row r="447" spans="1:51" s="16" customFormat="1" ht="12">
      <c r="A447" s="16"/>
      <c r="B447" s="284"/>
      <c r="C447" s="285"/>
      <c r="D447" s="228" t="s">
        <v>191</v>
      </c>
      <c r="E447" s="286" t="s">
        <v>39</v>
      </c>
      <c r="F447" s="287" t="s">
        <v>490</v>
      </c>
      <c r="G447" s="285"/>
      <c r="H447" s="288">
        <v>5</v>
      </c>
      <c r="I447" s="289"/>
      <c r="J447" s="285"/>
      <c r="K447" s="285"/>
      <c r="L447" s="290"/>
      <c r="M447" s="291"/>
      <c r="N447" s="292"/>
      <c r="O447" s="292"/>
      <c r="P447" s="292"/>
      <c r="Q447" s="292"/>
      <c r="R447" s="292"/>
      <c r="S447" s="292"/>
      <c r="T447" s="293"/>
      <c r="U447" s="16"/>
      <c r="V447" s="16"/>
      <c r="W447" s="16"/>
      <c r="X447" s="16"/>
      <c r="Y447" s="16"/>
      <c r="Z447" s="16"/>
      <c r="AA447" s="16"/>
      <c r="AB447" s="16"/>
      <c r="AC447" s="16"/>
      <c r="AD447" s="16"/>
      <c r="AE447" s="16"/>
      <c r="AT447" s="294" t="s">
        <v>191</v>
      </c>
      <c r="AU447" s="294" t="s">
        <v>87</v>
      </c>
      <c r="AV447" s="16" t="s">
        <v>200</v>
      </c>
      <c r="AW447" s="16" t="s">
        <v>41</v>
      </c>
      <c r="AX447" s="16" t="s">
        <v>80</v>
      </c>
      <c r="AY447" s="294" t="s">
        <v>177</v>
      </c>
    </row>
    <row r="448" spans="1:51" s="15" customFormat="1" ht="12">
      <c r="A448" s="15"/>
      <c r="B448" s="255"/>
      <c r="C448" s="256"/>
      <c r="D448" s="228" t="s">
        <v>191</v>
      </c>
      <c r="E448" s="257" t="s">
        <v>397</v>
      </c>
      <c r="F448" s="258" t="s">
        <v>194</v>
      </c>
      <c r="G448" s="256"/>
      <c r="H448" s="259">
        <v>43.26</v>
      </c>
      <c r="I448" s="260"/>
      <c r="J448" s="256"/>
      <c r="K448" s="256"/>
      <c r="L448" s="261"/>
      <c r="M448" s="262"/>
      <c r="N448" s="263"/>
      <c r="O448" s="263"/>
      <c r="P448" s="263"/>
      <c r="Q448" s="263"/>
      <c r="R448" s="263"/>
      <c r="S448" s="263"/>
      <c r="T448" s="264"/>
      <c r="U448" s="15"/>
      <c r="V448" s="15"/>
      <c r="W448" s="15"/>
      <c r="X448" s="15"/>
      <c r="Y448" s="15"/>
      <c r="Z448" s="15"/>
      <c r="AA448" s="15"/>
      <c r="AB448" s="15"/>
      <c r="AC448" s="15"/>
      <c r="AD448" s="15"/>
      <c r="AE448" s="15"/>
      <c r="AT448" s="265" t="s">
        <v>191</v>
      </c>
      <c r="AU448" s="265" t="s">
        <v>87</v>
      </c>
      <c r="AV448" s="15" t="s">
        <v>185</v>
      </c>
      <c r="AW448" s="15" t="s">
        <v>41</v>
      </c>
      <c r="AX448" s="15" t="s">
        <v>87</v>
      </c>
      <c r="AY448" s="265" t="s">
        <v>177</v>
      </c>
    </row>
    <row r="449" spans="1:65" s="2" customFormat="1" ht="24.15" customHeight="1">
      <c r="A449" s="40"/>
      <c r="B449" s="41"/>
      <c r="C449" s="215" t="s">
        <v>669</v>
      </c>
      <c r="D449" s="215" t="s">
        <v>180</v>
      </c>
      <c r="E449" s="216" t="s">
        <v>843</v>
      </c>
      <c r="F449" s="217" t="s">
        <v>844</v>
      </c>
      <c r="G449" s="218" t="s">
        <v>304</v>
      </c>
      <c r="H449" s="219">
        <v>43.26</v>
      </c>
      <c r="I449" s="220"/>
      <c r="J449" s="221">
        <f>ROUND(I449*H449,2)</f>
        <v>0</v>
      </c>
      <c r="K449" s="217" t="s">
        <v>184</v>
      </c>
      <c r="L449" s="46"/>
      <c r="M449" s="222" t="s">
        <v>39</v>
      </c>
      <c r="N449" s="223" t="s">
        <v>53</v>
      </c>
      <c r="O449" s="87"/>
      <c r="P449" s="224">
        <f>O449*H449</f>
        <v>0</v>
      </c>
      <c r="Q449" s="224">
        <v>0</v>
      </c>
      <c r="R449" s="224">
        <f>Q449*H449</f>
        <v>0</v>
      </c>
      <c r="S449" s="224">
        <v>0</v>
      </c>
      <c r="T449" s="225">
        <f>S449*H449</f>
        <v>0</v>
      </c>
      <c r="U449" s="40"/>
      <c r="V449" s="40"/>
      <c r="W449" s="40"/>
      <c r="X449" s="40"/>
      <c r="Y449" s="40"/>
      <c r="Z449" s="40"/>
      <c r="AA449" s="40"/>
      <c r="AB449" s="40"/>
      <c r="AC449" s="40"/>
      <c r="AD449" s="40"/>
      <c r="AE449" s="40"/>
      <c r="AR449" s="226" t="s">
        <v>185</v>
      </c>
      <c r="AT449" s="226" t="s">
        <v>180</v>
      </c>
      <c r="AU449" s="226" t="s">
        <v>87</v>
      </c>
      <c r="AY449" s="18" t="s">
        <v>177</v>
      </c>
      <c r="BE449" s="227">
        <f>IF(N449="základní",J449,0)</f>
        <v>0</v>
      </c>
      <c r="BF449" s="227">
        <f>IF(N449="snížená",J449,0)</f>
        <v>0</v>
      </c>
      <c r="BG449" s="227">
        <f>IF(N449="zákl. přenesená",J449,0)</f>
        <v>0</v>
      </c>
      <c r="BH449" s="227">
        <f>IF(N449="sníž. přenesená",J449,0)</f>
        <v>0</v>
      </c>
      <c r="BI449" s="227">
        <f>IF(N449="nulová",J449,0)</f>
        <v>0</v>
      </c>
      <c r="BJ449" s="18" t="s">
        <v>185</v>
      </c>
      <c r="BK449" s="227">
        <f>ROUND(I449*H449,2)</f>
        <v>0</v>
      </c>
      <c r="BL449" s="18" t="s">
        <v>185</v>
      </c>
      <c r="BM449" s="226" t="s">
        <v>845</v>
      </c>
    </row>
    <row r="450" spans="1:47" s="2" customFormat="1" ht="12">
      <c r="A450" s="40"/>
      <c r="B450" s="41"/>
      <c r="C450" s="42"/>
      <c r="D450" s="228" t="s">
        <v>187</v>
      </c>
      <c r="E450" s="42"/>
      <c r="F450" s="229" t="s">
        <v>846</v>
      </c>
      <c r="G450" s="42"/>
      <c r="H450" s="42"/>
      <c r="I450" s="230"/>
      <c r="J450" s="42"/>
      <c r="K450" s="42"/>
      <c r="L450" s="46"/>
      <c r="M450" s="231"/>
      <c r="N450" s="232"/>
      <c r="O450" s="87"/>
      <c r="P450" s="87"/>
      <c r="Q450" s="87"/>
      <c r="R450" s="87"/>
      <c r="S450" s="87"/>
      <c r="T450" s="88"/>
      <c r="U450" s="40"/>
      <c r="V450" s="40"/>
      <c r="W450" s="40"/>
      <c r="X450" s="40"/>
      <c r="Y450" s="40"/>
      <c r="Z450" s="40"/>
      <c r="AA450" s="40"/>
      <c r="AB450" s="40"/>
      <c r="AC450" s="40"/>
      <c r="AD450" s="40"/>
      <c r="AE450" s="40"/>
      <c r="AT450" s="18" t="s">
        <v>187</v>
      </c>
      <c r="AU450" s="18" t="s">
        <v>87</v>
      </c>
    </row>
    <row r="451" spans="1:47" s="2" customFormat="1" ht="12">
      <c r="A451" s="40"/>
      <c r="B451" s="41"/>
      <c r="C451" s="42"/>
      <c r="D451" s="228" t="s">
        <v>189</v>
      </c>
      <c r="E451" s="42"/>
      <c r="F451" s="233" t="s">
        <v>378</v>
      </c>
      <c r="G451" s="42"/>
      <c r="H451" s="42"/>
      <c r="I451" s="230"/>
      <c r="J451" s="42"/>
      <c r="K451" s="42"/>
      <c r="L451" s="46"/>
      <c r="M451" s="231"/>
      <c r="N451" s="232"/>
      <c r="O451" s="87"/>
      <c r="P451" s="87"/>
      <c r="Q451" s="87"/>
      <c r="R451" s="87"/>
      <c r="S451" s="87"/>
      <c r="T451" s="88"/>
      <c r="U451" s="40"/>
      <c r="V451" s="40"/>
      <c r="W451" s="40"/>
      <c r="X451" s="40"/>
      <c r="Y451" s="40"/>
      <c r="Z451" s="40"/>
      <c r="AA451" s="40"/>
      <c r="AB451" s="40"/>
      <c r="AC451" s="40"/>
      <c r="AD451" s="40"/>
      <c r="AE451" s="40"/>
      <c r="AT451" s="18" t="s">
        <v>189</v>
      </c>
      <c r="AU451" s="18" t="s">
        <v>87</v>
      </c>
    </row>
    <row r="452" spans="1:47" s="2" customFormat="1" ht="12">
      <c r="A452" s="40"/>
      <c r="B452" s="41"/>
      <c r="C452" s="42"/>
      <c r="D452" s="228" t="s">
        <v>280</v>
      </c>
      <c r="E452" s="42"/>
      <c r="F452" s="233" t="s">
        <v>847</v>
      </c>
      <c r="G452" s="42"/>
      <c r="H452" s="42"/>
      <c r="I452" s="230"/>
      <c r="J452" s="42"/>
      <c r="K452" s="42"/>
      <c r="L452" s="46"/>
      <c r="M452" s="231"/>
      <c r="N452" s="232"/>
      <c r="O452" s="87"/>
      <c r="P452" s="87"/>
      <c r="Q452" s="87"/>
      <c r="R452" s="87"/>
      <c r="S452" s="87"/>
      <c r="T452" s="88"/>
      <c r="U452" s="40"/>
      <c r="V452" s="40"/>
      <c r="W452" s="40"/>
      <c r="X452" s="40"/>
      <c r="Y452" s="40"/>
      <c r="Z452" s="40"/>
      <c r="AA452" s="40"/>
      <c r="AB452" s="40"/>
      <c r="AC452" s="40"/>
      <c r="AD452" s="40"/>
      <c r="AE452" s="40"/>
      <c r="AT452" s="18" t="s">
        <v>280</v>
      </c>
      <c r="AU452" s="18" t="s">
        <v>87</v>
      </c>
    </row>
    <row r="453" spans="1:51" s="14" customFormat="1" ht="12">
      <c r="A453" s="14"/>
      <c r="B453" s="244"/>
      <c r="C453" s="245"/>
      <c r="D453" s="228" t="s">
        <v>191</v>
      </c>
      <c r="E453" s="246" t="s">
        <v>39</v>
      </c>
      <c r="F453" s="247" t="s">
        <v>397</v>
      </c>
      <c r="G453" s="245"/>
      <c r="H453" s="248">
        <v>43.26</v>
      </c>
      <c r="I453" s="249"/>
      <c r="J453" s="245"/>
      <c r="K453" s="245"/>
      <c r="L453" s="250"/>
      <c r="M453" s="251"/>
      <c r="N453" s="252"/>
      <c r="O453" s="252"/>
      <c r="P453" s="252"/>
      <c r="Q453" s="252"/>
      <c r="R453" s="252"/>
      <c r="S453" s="252"/>
      <c r="T453" s="253"/>
      <c r="U453" s="14"/>
      <c r="V453" s="14"/>
      <c r="W453" s="14"/>
      <c r="X453" s="14"/>
      <c r="Y453" s="14"/>
      <c r="Z453" s="14"/>
      <c r="AA453" s="14"/>
      <c r="AB453" s="14"/>
      <c r="AC453" s="14"/>
      <c r="AD453" s="14"/>
      <c r="AE453" s="14"/>
      <c r="AT453" s="254" t="s">
        <v>191</v>
      </c>
      <c r="AU453" s="254" t="s">
        <v>87</v>
      </c>
      <c r="AV453" s="14" t="s">
        <v>89</v>
      </c>
      <c r="AW453" s="14" t="s">
        <v>41</v>
      </c>
      <c r="AX453" s="14" t="s">
        <v>80</v>
      </c>
      <c r="AY453" s="254" t="s">
        <v>177</v>
      </c>
    </row>
    <row r="454" spans="1:51" s="15" customFormat="1" ht="12">
      <c r="A454" s="15"/>
      <c r="B454" s="255"/>
      <c r="C454" s="256"/>
      <c r="D454" s="228" t="s">
        <v>191</v>
      </c>
      <c r="E454" s="257" t="s">
        <v>39</v>
      </c>
      <c r="F454" s="258" t="s">
        <v>194</v>
      </c>
      <c r="G454" s="256"/>
      <c r="H454" s="259">
        <v>43.26</v>
      </c>
      <c r="I454" s="260"/>
      <c r="J454" s="256"/>
      <c r="K454" s="256"/>
      <c r="L454" s="261"/>
      <c r="M454" s="262"/>
      <c r="N454" s="263"/>
      <c r="O454" s="263"/>
      <c r="P454" s="263"/>
      <c r="Q454" s="263"/>
      <c r="R454" s="263"/>
      <c r="S454" s="263"/>
      <c r="T454" s="264"/>
      <c r="U454" s="15"/>
      <c r="V454" s="15"/>
      <c r="W454" s="15"/>
      <c r="X454" s="15"/>
      <c r="Y454" s="15"/>
      <c r="Z454" s="15"/>
      <c r="AA454" s="15"/>
      <c r="AB454" s="15"/>
      <c r="AC454" s="15"/>
      <c r="AD454" s="15"/>
      <c r="AE454" s="15"/>
      <c r="AT454" s="265" t="s">
        <v>191</v>
      </c>
      <c r="AU454" s="265" t="s">
        <v>87</v>
      </c>
      <c r="AV454" s="15" t="s">
        <v>185</v>
      </c>
      <c r="AW454" s="15" t="s">
        <v>41</v>
      </c>
      <c r="AX454" s="15" t="s">
        <v>87</v>
      </c>
      <c r="AY454" s="265" t="s">
        <v>177</v>
      </c>
    </row>
    <row r="455" spans="1:65" s="2" customFormat="1" ht="16.5" customHeight="1">
      <c r="A455" s="40"/>
      <c r="B455" s="41"/>
      <c r="C455" s="215" t="s">
        <v>848</v>
      </c>
      <c r="D455" s="215" t="s">
        <v>180</v>
      </c>
      <c r="E455" s="216" t="s">
        <v>849</v>
      </c>
      <c r="F455" s="217" t="s">
        <v>850</v>
      </c>
      <c r="G455" s="218" t="s">
        <v>304</v>
      </c>
      <c r="H455" s="219">
        <v>5</v>
      </c>
      <c r="I455" s="220"/>
      <c r="J455" s="221">
        <f>ROUND(I455*H455,2)</f>
        <v>0</v>
      </c>
      <c r="K455" s="217" t="s">
        <v>184</v>
      </c>
      <c r="L455" s="46"/>
      <c r="M455" s="222" t="s">
        <v>39</v>
      </c>
      <c r="N455" s="223" t="s">
        <v>53</v>
      </c>
      <c r="O455" s="87"/>
      <c r="P455" s="224">
        <f>O455*H455</f>
        <v>0</v>
      </c>
      <c r="Q455" s="224">
        <v>0</v>
      </c>
      <c r="R455" s="224">
        <f>Q455*H455</f>
        <v>0</v>
      </c>
      <c r="S455" s="224">
        <v>0</v>
      </c>
      <c r="T455" s="225">
        <f>S455*H455</f>
        <v>0</v>
      </c>
      <c r="U455" s="40"/>
      <c r="V455" s="40"/>
      <c r="W455" s="40"/>
      <c r="X455" s="40"/>
      <c r="Y455" s="40"/>
      <c r="Z455" s="40"/>
      <c r="AA455" s="40"/>
      <c r="AB455" s="40"/>
      <c r="AC455" s="40"/>
      <c r="AD455" s="40"/>
      <c r="AE455" s="40"/>
      <c r="AR455" s="226" t="s">
        <v>323</v>
      </c>
      <c r="AT455" s="226" t="s">
        <v>180</v>
      </c>
      <c r="AU455" s="226" t="s">
        <v>87</v>
      </c>
      <c r="AY455" s="18" t="s">
        <v>177</v>
      </c>
      <c r="BE455" s="227">
        <f>IF(N455="základní",J455,0)</f>
        <v>0</v>
      </c>
      <c r="BF455" s="227">
        <f>IF(N455="snížená",J455,0)</f>
        <v>0</v>
      </c>
      <c r="BG455" s="227">
        <f>IF(N455="zákl. přenesená",J455,0)</f>
        <v>0</v>
      </c>
      <c r="BH455" s="227">
        <f>IF(N455="sníž. přenesená",J455,0)</f>
        <v>0</v>
      </c>
      <c r="BI455" s="227">
        <f>IF(N455="nulová",J455,0)</f>
        <v>0</v>
      </c>
      <c r="BJ455" s="18" t="s">
        <v>185</v>
      </c>
      <c r="BK455" s="227">
        <f>ROUND(I455*H455,2)</f>
        <v>0</v>
      </c>
      <c r="BL455" s="18" t="s">
        <v>323</v>
      </c>
      <c r="BM455" s="226" t="s">
        <v>851</v>
      </c>
    </row>
    <row r="456" spans="1:47" s="2" customFormat="1" ht="12">
      <c r="A456" s="40"/>
      <c r="B456" s="41"/>
      <c r="C456" s="42"/>
      <c r="D456" s="228" t="s">
        <v>187</v>
      </c>
      <c r="E456" s="42"/>
      <c r="F456" s="229" t="s">
        <v>852</v>
      </c>
      <c r="G456" s="42"/>
      <c r="H456" s="42"/>
      <c r="I456" s="230"/>
      <c r="J456" s="42"/>
      <c r="K456" s="42"/>
      <c r="L456" s="46"/>
      <c r="M456" s="231"/>
      <c r="N456" s="232"/>
      <c r="O456" s="87"/>
      <c r="P456" s="87"/>
      <c r="Q456" s="87"/>
      <c r="R456" s="87"/>
      <c r="S456" s="87"/>
      <c r="T456" s="88"/>
      <c r="U456" s="40"/>
      <c r="V456" s="40"/>
      <c r="W456" s="40"/>
      <c r="X456" s="40"/>
      <c r="Y456" s="40"/>
      <c r="Z456" s="40"/>
      <c r="AA456" s="40"/>
      <c r="AB456" s="40"/>
      <c r="AC456" s="40"/>
      <c r="AD456" s="40"/>
      <c r="AE456" s="40"/>
      <c r="AT456" s="18" t="s">
        <v>187</v>
      </c>
      <c r="AU456" s="18" t="s">
        <v>87</v>
      </c>
    </row>
    <row r="457" spans="1:47" s="2" customFormat="1" ht="12">
      <c r="A457" s="40"/>
      <c r="B457" s="41"/>
      <c r="C457" s="42"/>
      <c r="D457" s="228" t="s">
        <v>189</v>
      </c>
      <c r="E457" s="42"/>
      <c r="F457" s="233" t="s">
        <v>384</v>
      </c>
      <c r="G457" s="42"/>
      <c r="H457" s="42"/>
      <c r="I457" s="230"/>
      <c r="J457" s="42"/>
      <c r="K457" s="42"/>
      <c r="L457" s="46"/>
      <c r="M457" s="231"/>
      <c r="N457" s="232"/>
      <c r="O457" s="87"/>
      <c r="P457" s="87"/>
      <c r="Q457" s="87"/>
      <c r="R457" s="87"/>
      <c r="S457" s="87"/>
      <c r="T457" s="88"/>
      <c r="U457" s="40"/>
      <c r="V457" s="40"/>
      <c r="W457" s="40"/>
      <c r="X457" s="40"/>
      <c r="Y457" s="40"/>
      <c r="Z457" s="40"/>
      <c r="AA457" s="40"/>
      <c r="AB457" s="40"/>
      <c r="AC457" s="40"/>
      <c r="AD457" s="40"/>
      <c r="AE457" s="40"/>
      <c r="AT457" s="18" t="s">
        <v>189</v>
      </c>
      <c r="AU457" s="18" t="s">
        <v>87</v>
      </c>
    </row>
    <row r="458" spans="1:51" s="14" customFormat="1" ht="12">
      <c r="A458" s="14"/>
      <c r="B458" s="244"/>
      <c r="C458" s="245"/>
      <c r="D458" s="228" t="s">
        <v>191</v>
      </c>
      <c r="E458" s="246" t="s">
        <v>39</v>
      </c>
      <c r="F458" s="247" t="s">
        <v>842</v>
      </c>
      <c r="G458" s="245"/>
      <c r="H458" s="248">
        <v>5</v>
      </c>
      <c r="I458" s="249"/>
      <c r="J458" s="245"/>
      <c r="K458" s="245"/>
      <c r="L458" s="250"/>
      <c r="M458" s="251"/>
      <c r="N458" s="252"/>
      <c r="O458" s="252"/>
      <c r="P458" s="252"/>
      <c r="Q458" s="252"/>
      <c r="R458" s="252"/>
      <c r="S458" s="252"/>
      <c r="T458" s="253"/>
      <c r="U458" s="14"/>
      <c r="V458" s="14"/>
      <c r="W458" s="14"/>
      <c r="X458" s="14"/>
      <c r="Y458" s="14"/>
      <c r="Z458" s="14"/>
      <c r="AA458" s="14"/>
      <c r="AB458" s="14"/>
      <c r="AC458" s="14"/>
      <c r="AD458" s="14"/>
      <c r="AE458" s="14"/>
      <c r="AT458" s="254" t="s">
        <v>191</v>
      </c>
      <c r="AU458" s="254" t="s">
        <v>87</v>
      </c>
      <c r="AV458" s="14" t="s">
        <v>89</v>
      </c>
      <c r="AW458" s="14" t="s">
        <v>41</v>
      </c>
      <c r="AX458" s="14" t="s">
        <v>80</v>
      </c>
      <c r="AY458" s="254" t="s">
        <v>177</v>
      </c>
    </row>
    <row r="459" spans="1:51" s="15" customFormat="1" ht="12">
      <c r="A459" s="15"/>
      <c r="B459" s="255"/>
      <c r="C459" s="256"/>
      <c r="D459" s="228" t="s">
        <v>191</v>
      </c>
      <c r="E459" s="257" t="s">
        <v>853</v>
      </c>
      <c r="F459" s="258" t="s">
        <v>194</v>
      </c>
      <c r="G459" s="256"/>
      <c r="H459" s="259">
        <v>5</v>
      </c>
      <c r="I459" s="260"/>
      <c r="J459" s="256"/>
      <c r="K459" s="256"/>
      <c r="L459" s="261"/>
      <c r="M459" s="298"/>
      <c r="N459" s="299"/>
      <c r="O459" s="299"/>
      <c r="P459" s="299"/>
      <c r="Q459" s="299"/>
      <c r="R459" s="299"/>
      <c r="S459" s="299"/>
      <c r="T459" s="300"/>
      <c r="U459" s="15"/>
      <c r="V459" s="15"/>
      <c r="W459" s="15"/>
      <c r="X459" s="15"/>
      <c r="Y459" s="15"/>
      <c r="Z459" s="15"/>
      <c r="AA459" s="15"/>
      <c r="AB459" s="15"/>
      <c r="AC459" s="15"/>
      <c r="AD459" s="15"/>
      <c r="AE459" s="15"/>
      <c r="AT459" s="265" t="s">
        <v>191</v>
      </c>
      <c r="AU459" s="265" t="s">
        <v>87</v>
      </c>
      <c r="AV459" s="15" t="s">
        <v>185</v>
      </c>
      <c r="AW459" s="15" t="s">
        <v>41</v>
      </c>
      <c r="AX459" s="15" t="s">
        <v>87</v>
      </c>
      <c r="AY459" s="265" t="s">
        <v>177</v>
      </c>
    </row>
    <row r="460" spans="1:31" s="2" customFormat="1" ht="6.95" customHeight="1">
      <c r="A460" s="40"/>
      <c r="B460" s="62"/>
      <c r="C460" s="63"/>
      <c r="D460" s="63"/>
      <c r="E460" s="63"/>
      <c r="F460" s="63"/>
      <c r="G460" s="63"/>
      <c r="H460" s="63"/>
      <c r="I460" s="63"/>
      <c r="J460" s="63"/>
      <c r="K460" s="63"/>
      <c r="L460" s="46"/>
      <c r="M460" s="40"/>
      <c r="O460" s="40"/>
      <c r="P460" s="40"/>
      <c r="Q460" s="40"/>
      <c r="R460" s="40"/>
      <c r="S460" s="40"/>
      <c r="T460" s="40"/>
      <c r="U460" s="40"/>
      <c r="V460" s="40"/>
      <c r="W460" s="40"/>
      <c r="X460" s="40"/>
      <c r="Y460" s="40"/>
      <c r="Z460" s="40"/>
      <c r="AA460" s="40"/>
      <c r="AB460" s="40"/>
      <c r="AC460" s="40"/>
      <c r="AD460" s="40"/>
      <c r="AE460" s="40"/>
    </row>
  </sheetData>
  <sheetProtection password="CDD6" sheet="1" objects="1" scenarios="1" formatColumns="0" formatRows="0" autoFilter="0"/>
  <autoFilter ref="C87:K45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412</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854</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ROUND((SUM(BE88:BE379)),2)</f>
        <v>0</v>
      </c>
      <c r="G35" s="40"/>
      <c r="H35" s="40"/>
      <c r="I35" s="160">
        <v>0.21</v>
      </c>
      <c r="J35" s="159">
        <f>ROUND(((SUM(BE88:BE379))*I35),2)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ROUND((SUM(BF88:BF379)),2)</f>
        <v>0</v>
      </c>
      <c r="G36" s="40"/>
      <c r="H36" s="40"/>
      <c r="I36" s="160">
        <v>0.15</v>
      </c>
      <c r="J36" s="159">
        <f>ROUND(((SUM(BF88:BF379))*I36),2)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ROUND((SUM(BG88:BG379)),2)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ROUND((SUM(BH88:BH379)),2)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ROUND((SUM(BI88:BI379)),2)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412</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Č22 - 5. SK žst. Řehlovice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J88</f>
        <v>0</v>
      </c>
      <c r="K63" s="42"/>
      <c r="L63" s="147"/>
      <c r="S63" s="40"/>
      <c r="T63" s="40"/>
      <c r="U63" s="40"/>
      <c r="V63" s="40"/>
      <c r="W63" s="40"/>
      <c r="X63" s="40"/>
      <c r="Y63" s="40"/>
      <c r="Z63" s="40"/>
      <c r="AA63" s="40"/>
      <c r="AB63" s="40"/>
      <c r="AC63" s="40"/>
      <c r="AD63" s="40"/>
      <c r="AE63" s="40"/>
      <c r="AU63" s="18" t="s">
        <v>158</v>
      </c>
    </row>
    <row r="64" spans="1:31" s="9" customFormat="1" ht="24.95" customHeight="1" hidden="1">
      <c r="A64" s="9"/>
      <c r="B64" s="177"/>
      <c r="C64" s="178"/>
      <c r="D64" s="179" t="s">
        <v>159</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8"/>
      <c r="D65" s="184" t="s">
        <v>160</v>
      </c>
      <c r="E65" s="185"/>
      <c r="F65" s="185"/>
      <c r="G65" s="185"/>
      <c r="H65" s="185"/>
      <c r="I65" s="185"/>
      <c r="J65" s="186">
        <f>J90</f>
        <v>0</v>
      </c>
      <c r="K65" s="128"/>
      <c r="L65" s="187"/>
      <c r="S65" s="10"/>
      <c r="T65" s="10"/>
      <c r="U65" s="10"/>
      <c r="V65" s="10"/>
      <c r="W65" s="10"/>
      <c r="X65" s="10"/>
      <c r="Y65" s="10"/>
      <c r="Z65" s="10"/>
      <c r="AA65" s="10"/>
      <c r="AB65" s="10"/>
      <c r="AC65" s="10"/>
      <c r="AD65" s="10"/>
      <c r="AE65" s="10"/>
    </row>
    <row r="66" spans="1:31" s="9" customFormat="1" ht="24.95" customHeight="1" hidden="1">
      <c r="A66" s="9"/>
      <c r="B66" s="177"/>
      <c r="C66" s="178"/>
      <c r="D66" s="179" t="s">
        <v>161</v>
      </c>
      <c r="E66" s="180"/>
      <c r="F66" s="180"/>
      <c r="G66" s="180"/>
      <c r="H66" s="180"/>
      <c r="I66" s="180"/>
      <c r="J66" s="181">
        <f>J286</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2"/>
      <c r="C68" s="63"/>
      <c r="D68" s="63"/>
      <c r="E68" s="63"/>
      <c r="F68" s="63"/>
      <c r="G68" s="63"/>
      <c r="H68" s="63"/>
      <c r="I68" s="63"/>
      <c r="J68" s="63"/>
      <c r="K68" s="63"/>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4"/>
      <c r="C72" s="65"/>
      <c r="D72" s="65"/>
      <c r="E72" s="65"/>
      <c r="F72" s="65"/>
      <c r="G72" s="65"/>
      <c r="H72" s="65"/>
      <c r="I72" s="65"/>
      <c r="J72" s="65"/>
      <c r="K72" s="65"/>
      <c r="L72" s="147"/>
      <c r="S72" s="40"/>
      <c r="T72" s="40"/>
      <c r="U72" s="40"/>
      <c r="V72" s="40"/>
      <c r="W72" s="40"/>
      <c r="X72" s="40"/>
      <c r="Y72" s="40"/>
      <c r="Z72" s="40"/>
      <c r="AA72" s="40"/>
      <c r="AB72" s="40"/>
      <c r="AC72" s="40"/>
      <c r="AD72" s="40"/>
      <c r="AE72" s="40"/>
    </row>
    <row r="73" spans="1:31" s="2" customFormat="1" ht="24.95" customHeight="1">
      <c r="A73" s="40"/>
      <c r="B73" s="41"/>
      <c r="C73" s="24" t="s">
        <v>162</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26.25" customHeight="1">
      <c r="A76" s="40"/>
      <c r="B76" s="41"/>
      <c r="C76" s="42"/>
      <c r="D76" s="42"/>
      <c r="E76" s="172" t="str">
        <f>E7</f>
        <v>Oprava staničních kolejí v žst. Řehlovice - změna č.1 po prohlídce staveniště</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150</v>
      </c>
      <c r="D77" s="23"/>
      <c r="E77" s="23"/>
      <c r="F77" s="23"/>
      <c r="G77" s="23"/>
      <c r="H77" s="23"/>
      <c r="I77" s="23"/>
      <c r="J77" s="23"/>
      <c r="K77" s="23"/>
      <c r="L77" s="21"/>
    </row>
    <row r="78" spans="1:31" s="2" customFormat="1" ht="16.5" customHeight="1">
      <c r="A78" s="40"/>
      <c r="B78" s="41"/>
      <c r="C78" s="42"/>
      <c r="D78" s="42"/>
      <c r="E78" s="172" t="s">
        <v>412</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152</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2" t="str">
        <f>E11</f>
        <v>Č22 - 5. SK žst. Řehlovice</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žst. Řehlovice</v>
      </c>
      <c r="G82" s="42"/>
      <c r="H82" s="42"/>
      <c r="I82" s="33" t="s">
        <v>24</v>
      </c>
      <c r="J82" s="75" t="str">
        <f>IF(J14="","",J14)</f>
        <v>24. 1. 2023</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54.45" customHeight="1">
      <c r="A85" s="40"/>
      <c r="B85" s="41"/>
      <c r="C85" s="33" t="s">
        <v>36</v>
      </c>
      <c r="D85" s="42"/>
      <c r="E85" s="42"/>
      <c r="F85" s="28" t="str">
        <f>IF(E20="","",E20)</f>
        <v>Vyplň údaj</v>
      </c>
      <c r="G85" s="42"/>
      <c r="H85" s="42"/>
      <c r="I85" s="33" t="s">
        <v>42</v>
      </c>
      <c r="J85" s="38" t="str">
        <f>E26</f>
        <v>Ing.Horák Jiří, 602155923, horak@spravazeleznic.cz</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163</v>
      </c>
      <c r="D87" s="191" t="s">
        <v>65</v>
      </c>
      <c r="E87" s="191" t="s">
        <v>61</v>
      </c>
      <c r="F87" s="191" t="s">
        <v>62</v>
      </c>
      <c r="G87" s="191" t="s">
        <v>164</v>
      </c>
      <c r="H87" s="191" t="s">
        <v>165</v>
      </c>
      <c r="I87" s="191" t="s">
        <v>166</v>
      </c>
      <c r="J87" s="191" t="s">
        <v>157</v>
      </c>
      <c r="K87" s="192" t="s">
        <v>167</v>
      </c>
      <c r="L87" s="193"/>
      <c r="M87" s="95" t="s">
        <v>39</v>
      </c>
      <c r="N87" s="96" t="s">
        <v>50</v>
      </c>
      <c r="O87" s="96" t="s">
        <v>168</v>
      </c>
      <c r="P87" s="96" t="s">
        <v>169</v>
      </c>
      <c r="Q87" s="96" t="s">
        <v>170</v>
      </c>
      <c r="R87" s="96" t="s">
        <v>171</v>
      </c>
      <c r="S87" s="96" t="s">
        <v>172</v>
      </c>
      <c r="T87" s="97" t="s">
        <v>173</v>
      </c>
      <c r="U87" s="188"/>
      <c r="V87" s="188"/>
      <c r="W87" s="188"/>
      <c r="X87" s="188"/>
      <c r="Y87" s="188"/>
      <c r="Z87" s="188"/>
      <c r="AA87" s="188"/>
      <c r="AB87" s="188"/>
      <c r="AC87" s="188"/>
      <c r="AD87" s="188"/>
      <c r="AE87" s="188"/>
    </row>
    <row r="88" spans="1:63" s="2" customFormat="1" ht="22.8" customHeight="1">
      <c r="A88" s="40"/>
      <c r="B88" s="41"/>
      <c r="C88" s="102" t="s">
        <v>174</v>
      </c>
      <c r="D88" s="42"/>
      <c r="E88" s="42"/>
      <c r="F88" s="42"/>
      <c r="G88" s="42"/>
      <c r="H88" s="42"/>
      <c r="I88" s="42"/>
      <c r="J88" s="194">
        <f>BK88</f>
        <v>0</v>
      </c>
      <c r="K88" s="42"/>
      <c r="L88" s="46"/>
      <c r="M88" s="98"/>
      <c r="N88" s="195"/>
      <c r="O88" s="99"/>
      <c r="P88" s="196">
        <f>P89+P286</f>
        <v>0</v>
      </c>
      <c r="Q88" s="99"/>
      <c r="R88" s="196">
        <f>R89+R286</f>
        <v>1385.6006000000002</v>
      </c>
      <c r="S88" s="99"/>
      <c r="T88" s="197">
        <f>T89+T286</f>
        <v>0</v>
      </c>
      <c r="U88" s="40"/>
      <c r="V88" s="40"/>
      <c r="W88" s="40"/>
      <c r="X88" s="40"/>
      <c r="Y88" s="40"/>
      <c r="Z88" s="40"/>
      <c r="AA88" s="40"/>
      <c r="AB88" s="40"/>
      <c r="AC88" s="40"/>
      <c r="AD88" s="40"/>
      <c r="AE88" s="40"/>
      <c r="AT88" s="18" t="s">
        <v>79</v>
      </c>
      <c r="AU88" s="18" t="s">
        <v>158</v>
      </c>
      <c r="BK88" s="198">
        <f>BK89+BK286</f>
        <v>0</v>
      </c>
    </row>
    <row r="89" spans="1:63" s="12" customFormat="1" ht="25.9" customHeight="1">
      <c r="A89" s="12"/>
      <c r="B89" s="199"/>
      <c r="C89" s="200"/>
      <c r="D89" s="201" t="s">
        <v>79</v>
      </c>
      <c r="E89" s="202" t="s">
        <v>175</v>
      </c>
      <c r="F89" s="202" t="s">
        <v>176</v>
      </c>
      <c r="G89" s="200"/>
      <c r="H89" s="200"/>
      <c r="I89" s="203"/>
      <c r="J89" s="204">
        <f>BK89</f>
        <v>0</v>
      </c>
      <c r="K89" s="200"/>
      <c r="L89" s="205"/>
      <c r="M89" s="206"/>
      <c r="N89" s="207"/>
      <c r="O89" s="207"/>
      <c r="P89" s="208">
        <f>P90</f>
        <v>0</v>
      </c>
      <c r="Q89" s="207"/>
      <c r="R89" s="208">
        <f>R90</f>
        <v>1385.6006000000002</v>
      </c>
      <c r="S89" s="207"/>
      <c r="T89" s="209">
        <f>T90</f>
        <v>0</v>
      </c>
      <c r="U89" s="12"/>
      <c r="V89" s="12"/>
      <c r="W89" s="12"/>
      <c r="X89" s="12"/>
      <c r="Y89" s="12"/>
      <c r="Z89" s="12"/>
      <c r="AA89" s="12"/>
      <c r="AB89" s="12"/>
      <c r="AC89" s="12"/>
      <c r="AD89" s="12"/>
      <c r="AE89" s="12"/>
      <c r="AR89" s="210" t="s">
        <v>87</v>
      </c>
      <c r="AT89" s="211" t="s">
        <v>79</v>
      </c>
      <c r="AU89" s="211" t="s">
        <v>80</v>
      </c>
      <c r="AY89" s="210" t="s">
        <v>177</v>
      </c>
      <c r="BK89" s="212">
        <f>BK90</f>
        <v>0</v>
      </c>
    </row>
    <row r="90" spans="1:63" s="12" customFormat="1" ht="22.8" customHeight="1">
      <c r="A90" s="12"/>
      <c r="B90" s="199"/>
      <c r="C90" s="200"/>
      <c r="D90" s="201" t="s">
        <v>79</v>
      </c>
      <c r="E90" s="213" t="s">
        <v>178</v>
      </c>
      <c r="F90" s="213" t="s">
        <v>179</v>
      </c>
      <c r="G90" s="200"/>
      <c r="H90" s="200"/>
      <c r="I90" s="203"/>
      <c r="J90" s="214">
        <f>BK90</f>
        <v>0</v>
      </c>
      <c r="K90" s="200"/>
      <c r="L90" s="205"/>
      <c r="M90" s="206"/>
      <c r="N90" s="207"/>
      <c r="O90" s="207"/>
      <c r="P90" s="208">
        <f>SUM(P91:P285)</f>
        <v>0</v>
      </c>
      <c r="Q90" s="207"/>
      <c r="R90" s="208">
        <f>SUM(R91:R285)</f>
        <v>1385.6006000000002</v>
      </c>
      <c r="S90" s="207"/>
      <c r="T90" s="209">
        <f>SUM(T91:T285)</f>
        <v>0</v>
      </c>
      <c r="U90" s="12"/>
      <c r="V90" s="12"/>
      <c r="W90" s="12"/>
      <c r="X90" s="12"/>
      <c r="Y90" s="12"/>
      <c r="Z90" s="12"/>
      <c r="AA90" s="12"/>
      <c r="AB90" s="12"/>
      <c r="AC90" s="12"/>
      <c r="AD90" s="12"/>
      <c r="AE90" s="12"/>
      <c r="AR90" s="210" t="s">
        <v>87</v>
      </c>
      <c r="AT90" s="211" t="s">
        <v>79</v>
      </c>
      <c r="AU90" s="211" t="s">
        <v>87</v>
      </c>
      <c r="AY90" s="210" t="s">
        <v>177</v>
      </c>
      <c r="BK90" s="212">
        <f>SUM(BK91:BK285)</f>
        <v>0</v>
      </c>
    </row>
    <row r="91" spans="1:65" s="2" customFormat="1" ht="24.15" customHeight="1">
      <c r="A91" s="40"/>
      <c r="B91" s="41"/>
      <c r="C91" s="215" t="s">
        <v>87</v>
      </c>
      <c r="D91" s="215" t="s">
        <v>180</v>
      </c>
      <c r="E91" s="216" t="s">
        <v>181</v>
      </c>
      <c r="F91" s="217" t="s">
        <v>182</v>
      </c>
      <c r="G91" s="218" t="s">
        <v>183</v>
      </c>
      <c r="H91" s="219">
        <v>722</v>
      </c>
      <c r="I91" s="220"/>
      <c r="J91" s="221">
        <f>ROUND(I91*H91,2)</f>
        <v>0</v>
      </c>
      <c r="K91" s="217" t="s">
        <v>184</v>
      </c>
      <c r="L91" s="46"/>
      <c r="M91" s="222" t="s">
        <v>39</v>
      </c>
      <c r="N91" s="223" t="s">
        <v>53</v>
      </c>
      <c r="O91" s="87"/>
      <c r="P91" s="224">
        <f>O91*H91</f>
        <v>0</v>
      </c>
      <c r="Q91" s="224">
        <v>0</v>
      </c>
      <c r="R91" s="224">
        <f>Q91*H91</f>
        <v>0</v>
      </c>
      <c r="S91" s="224">
        <v>0</v>
      </c>
      <c r="T91" s="225">
        <f>S91*H91</f>
        <v>0</v>
      </c>
      <c r="U91" s="40"/>
      <c r="V91" s="40"/>
      <c r="W91" s="40"/>
      <c r="X91" s="40"/>
      <c r="Y91" s="40"/>
      <c r="Z91" s="40"/>
      <c r="AA91" s="40"/>
      <c r="AB91" s="40"/>
      <c r="AC91" s="40"/>
      <c r="AD91" s="40"/>
      <c r="AE91" s="40"/>
      <c r="AR91" s="226" t="s">
        <v>185</v>
      </c>
      <c r="AT91" s="226" t="s">
        <v>180</v>
      </c>
      <c r="AU91" s="226" t="s">
        <v>89</v>
      </c>
      <c r="AY91" s="18" t="s">
        <v>177</v>
      </c>
      <c r="BE91" s="227">
        <f>IF(N91="základní",J91,0)</f>
        <v>0</v>
      </c>
      <c r="BF91" s="227">
        <f>IF(N91="snížená",J91,0)</f>
        <v>0</v>
      </c>
      <c r="BG91" s="227">
        <f>IF(N91="zákl. přenesená",J91,0)</f>
        <v>0</v>
      </c>
      <c r="BH91" s="227">
        <f>IF(N91="sníž. přenesená",J91,0)</f>
        <v>0</v>
      </c>
      <c r="BI91" s="227">
        <f>IF(N91="nulová",J91,0)</f>
        <v>0</v>
      </c>
      <c r="BJ91" s="18" t="s">
        <v>185</v>
      </c>
      <c r="BK91" s="227">
        <f>ROUND(I91*H91,2)</f>
        <v>0</v>
      </c>
      <c r="BL91" s="18" t="s">
        <v>185</v>
      </c>
      <c r="BM91" s="226" t="s">
        <v>186</v>
      </c>
    </row>
    <row r="92" spans="1:47" s="2" customFormat="1" ht="12">
      <c r="A92" s="40"/>
      <c r="B92" s="41"/>
      <c r="C92" s="42"/>
      <c r="D92" s="228" t="s">
        <v>187</v>
      </c>
      <c r="E92" s="42"/>
      <c r="F92" s="229" t="s">
        <v>188</v>
      </c>
      <c r="G92" s="42"/>
      <c r="H92" s="42"/>
      <c r="I92" s="230"/>
      <c r="J92" s="42"/>
      <c r="K92" s="42"/>
      <c r="L92" s="46"/>
      <c r="M92" s="231"/>
      <c r="N92" s="232"/>
      <c r="O92" s="87"/>
      <c r="P92" s="87"/>
      <c r="Q92" s="87"/>
      <c r="R92" s="87"/>
      <c r="S92" s="87"/>
      <c r="T92" s="88"/>
      <c r="U92" s="40"/>
      <c r="V92" s="40"/>
      <c r="W92" s="40"/>
      <c r="X92" s="40"/>
      <c r="Y92" s="40"/>
      <c r="Z92" s="40"/>
      <c r="AA92" s="40"/>
      <c r="AB92" s="40"/>
      <c r="AC92" s="40"/>
      <c r="AD92" s="40"/>
      <c r="AE92" s="40"/>
      <c r="AT92" s="18" t="s">
        <v>187</v>
      </c>
      <c r="AU92" s="18" t="s">
        <v>89</v>
      </c>
    </row>
    <row r="93" spans="1:47" s="2" customFormat="1" ht="12">
      <c r="A93" s="40"/>
      <c r="B93" s="41"/>
      <c r="C93" s="42"/>
      <c r="D93" s="228" t="s">
        <v>189</v>
      </c>
      <c r="E93" s="42"/>
      <c r="F93" s="233" t="s">
        <v>190</v>
      </c>
      <c r="G93" s="42"/>
      <c r="H93" s="42"/>
      <c r="I93" s="230"/>
      <c r="J93" s="42"/>
      <c r="K93" s="42"/>
      <c r="L93" s="46"/>
      <c r="M93" s="231"/>
      <c r="N93" s="232"/>
      <c r="O93" s="87"/>
      <c r="P93" s="87"/>
      <c r="Q93" s="87"/>
      <c r="R93" s="87"/>
      <c r="S93" s="87"/>
      <c r="T93" s="88"/>
      <c r="U93" s="40"/>
      <c r="V93" s="40"/>
      <c r="W93" s="40"/>
      <c r="X93" s="40"/>
      <c r="Y93" s="40"/>
      <c r="Z93" s="40"/>
      <c r="AA93" s="40"/>
      <c r="AB93" s="40"/>
      <c r="AC93" s="40"/>
      <c r="AD93" s="40"/>
      <c r="AE93" s="40"/>
      <c r="AT93" s="18" t="s">
        <v>189</v>
      </c>
      <c r="AU93" s="18" t="s">
        <v>89</v>
      </c>
    </row>
    <row r="94" spans="1:51" s="13" customFormat="1" ht="12">
      <c r="A94" s="13"/>
      <c r="B94" s="234"/>
      <c r="C94" s="235"/>
      <c r="D94" s="228" t="s">
        <v>191</v>
      </c>
      <c r="E94" s="236" t="s">
        <v>39</v>
      </c>
      <c r="F94" s="237" t="s">
        <v>855</v>
      </c>
      <c r="G94" s="235"/>
      <c r="H94" s="236" t="s">
        <v>39</v>
      </c>
      <c r="I94" s="238"/>
      <c r="J94" s="235"/>
      <c r="K94" s="235"/>
      <c r="L94" s="239"/>
      <c r="M94" s="240"/>
      <c r="N94" s="241"/>
      <c r="O94" s="241"/>
      <c r="P94" s="241"/>
      <c r="Q94" s="241"/>
      <c r="R94" s="241"/>
      <c r="S94" s="241"/>
      <c r="T94" s="242"/>
      <c r="U94" s="13"/>
      <c r="V94" s="13"/>
      <c r="W94" s="13"/>
      <c r="X94" s="13"/>
      <c r="Y94" s="13"/>
      <c r="Z94" s="13"/>
      <c r="AA94" s="13"/>
      <c r="AB94" s="13"/>
      <c r="AC94" s="13"/>
      <c r="AD94" s="13"/>
      <c r="AE94" s="13"/>
      <c r="AT94" s="243" t="s">
        <v>191</v>
      </c>
      <c r="AU94" s="243" t="s">
        <v>89</v>
      </c>
      <c r="AV94" s="13" t="s">
        <v>87</v>
      </c>
      <c r="AW94" s="13" t="s">
        <v>41</v>
      </c>
      <c r="AX94" s="13" t="s">
        <v>80</v>
      </c>
      <c r="AY94" s="243" t="s">
        <v>177</v>
      </c>
    </row>
    <row r="95" spans="1:51" s="14" customFormat="1" ht="12">
      <c r="A95" s="14"/>
      <c r="B95" s="244"/>
      <c r="C95" s="245"/>
      <c r="D95" s="228" t="s">
        <v>191</v>
      </c>
      <c r="E95" s="246" t="s">
        <v>39</v>
      </c>
      <c r="F95" s="247" t="s">
        <v>856</v>
      </c>
      <c r="G95" s="245"/>
      <c r="H95" s="248">
        <v>722</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191</v>
      </c>
      <c r="AU95" s="254" t="s">
        <v>89</v>
      </c>
      <c r="AV95" s="14" t="s">
        <v>89</v>
      </c>
      <c r="AW95" s="14" t="s">
        <v>41</v>
      </c>
      <c r="AX95" s="14" t="s">
        <v>80</v>
      </c>
      <c r="AY95" s="254" t="s">
        <v>177</v>
      </c>
    </row>
    <row r="96" spans="1:51" s="15" customFormat="1" ht="12">
      <c r="A96" s="15"/>
      <c r="B96" s="255"/>
      <c r="C96" s="256"/>
      <c r="D96" s="228" t="s">
        <v>191</v>
      </c>
      <c r="E96" s="257" t="s">
        <v>39</v>
      </c>
      <c r="F96" s="258" t="s">
        <v>194</v>
      </c>
      <c r="G96" s="256"/>
      <c r="H96" s="259">
        <v>722</v>
      </c>
      <c r="I96" s="260"/>
      <c r="J96" s="256"/>
      <c r="K96" s="256"/>
      <c r="L96" s="261"/>
      <c r="M96" s="262"/>
      <c r="N96" s="263"/>
      <c r="O96" s="263"/>
      <c r="P96" s="263"/>
      <c r="Q96" s="263"/>
      <c r="R96" s="263"/>
      <c r="S96" s="263"/>
      <c r="T96" s="264"/>
      <c r="U96" s="15"/>
      <c r="V96" s="15"/>
      <c r="W96" s="15"/>
      <c r="X96" s="15"/>
      <c r="Y96" s="15"/>
      <c r="Z96" s="15"/>
      <c r="AA96" s="15"/>
      <c r="AB96" s="15"/>
      <c r="AC96" s="15"/>
      <c r="AD96" s="15"/>
      <c r="AE96" s="15"/>
      <c r="AT96" s="265" t="s">
        <v>191</v>
      </c>
      <c r="AU96" s="265" t="s">
        <v>89</v>
      </c>
      <c r="AV96" s="15" t="s">
        <v>185</v>
      </c>
      <c r="AW96" s="15" t="s">
        <v>41</v>
      </c>
      <c r="AX96" s="15" t="s">
        <v>87</v>
      </c>
      <c r="AY96" s="265" t="s">
        <v>177</v>
      </c>
    </row>
    <row r="97" spans="1:65" s="2" customFormat="1" ht="24.15" customHeight="1">
      <c r="A97" s="40"/>
      <c r="B97" s="41"/>
      <c r="C97" s="215" t="s">
        <v>89</v>
      </c>
      <c r="D97" s="215" t="s">
        <v>180</v>
      </c>
      <c r="E97" s="216" t="s">
        <v>437</v>
      </c>
      <c r="F97" s="217" t="s">
        <v>438</v>
      </c>
      <c r="G97" s="218" t="s">
        <v>183</v>
      </c>
      <c r="H97" s="219">
        <v>418</v>
      </c>
      <c r="I97" s="220"/>
      <c r="J97" s="221">
        <f>ROUND(I97*H97,2)</f>
        <v>0</v>
      </c>
      <c r="K97" s="217" t="s">
        <v>184</v>
      </c>
      <c r="L97" s="46"/>
      <c r="M97" s="222" t="s">
        <v>39</v>
      </c>
      <c r="N97" s="223" t="s">
        <v>53</v>
      </c>
      <c r="O97" s="87"/>
      <c r="P97" s="224">
        <f>O97*H97</f>
        <v>0</v>
      </c>
      <c r="Q97" s="224">
        <v>0</v>
      </c>
      <c r="R97" s="224">
        <f>Q97*H97</f>
        <v>0</v>
      </c>
      <c r="S97" s="224">
        <v>0</v>
      </c>
      <c r="T97" s="225">
        <f>S97*H97</f>
        <v>0</v>
      </c>
      <c r="U97" s="40"/>
      <c r="V97" s="40"/>
      <c r="W97" s="40"/>
      <c r="X97" s="40"/>
      <c r="Y97" s="40"/>
      <c r="Z97" s="40"/>
      <c r="AA97" s="40"/>
      <c r="AB97" s="40"/>
      <c r="AC97" s="40"/>
      <c r="AD97" s="40"/>
      <c r="AE97" s="40"/>
      <c r="AR97" s="226" t="s">
        <v>185</v>
      </c>
      <c r="AT97" s="226" t="s">
        <v>180</v>
      </c>
      <c r="AU97" s="226" t="s">
        <v>89</v>
      </c>
      <c r="AY97" s="18" t="s">
        <v>177</v>
      </c>
      <c r="BE97" s="227">
        <f>IF(N97="základní",J97,0)</f>
        <v>0</v>
      </c>
      <c r="BF97" s="227">
        <f>IF(N97="snížená",J97,0)</f>
        <v>0</v>
      </c>
      <c r="BG97" s="227">
        <f>IF(N97="zákl. přenesená",J97,0)</f>
        <v>0</v>
      </c>
      <c r="BH97" s="227">
        <f>IF(N97="sníž. přenesená",J97,0)</f>
        <v>0</v>
      </c>
      <c r="BI97" s="227">
        <f>IF(N97="nulová",J97,0)</f>
        <v>0</v>
      </c>
      <c r="BJ97" s="18" t="s">
        <v>185</v>
      </c>
      <c r="BK97" s="227">
        <f>ROUND(I97*H97,2)</f>
        <v>0</v>
      </c>
      <c r="BL97" s="18" t="s">
        <v>185</v>
      </c>
      <c r="BM97" s="226" t="s">
        <v>857</v>
      </c>
    </row>
    <row r="98" spans="1:47" s="2" customFormat="1" ht="12">
      <c r="A98" s="40"/>
      <c r="B98" s="41"/>
      <c r="C98" s="42"/>
      <c r="D98" s="228" t="s">
        <v>187</v>
      </c>
      <c r="E98" s="42"/>
      <c r="F98" s="229" t="s">
        <v>439</v>
      </c>
      <c r="G98" s="42"/>
      <c r="H98" s="42"/>
      <c r="I98" s="230"/>
      <c r="J98" s="42"/>
      <c r="K98" s="42"/>
      <c r="L98" s="46"/>
      <c r="M98" s="231"/>
      <c r="N98" s="232"/>
      <c r="O98" s="87"/>
      <c r="P98" s="87"/>
      <c r="Q98" s="87"/>
      <c r="R98" s="87"/>
      <c r="S98" s="87"/>
      <c r="T98" s="88"/>
      <c r="U98" s="40"/>
      <c r="V98" s="40"/>
      <c r="W98" s="40"/>
      <c r="X98" s="40"/>
      <c r="Y98" s="40"/>
      <c r="Z98" s="40"/>
      <c r="AA98" s="40"/>
      <c r="AB98" s="40"/>
      <c r="AC98" s="40"/>
      <c r="AD98" s="40"/>
      <c r="AE98" s="40"/>
      <c r="AT98" s="18" t="s">
        <v>187</v>
      </c>
      <c r="AU98" s="18" t="s">
        <v>89</v>
      </c>
    </row>
    <row r="99" spans="1:47" s="2" customFormat="1" ht="12">
      <c r="A99" s="40"/>
      <c r="B99" s="41"/>
      <c r="C99" s="42"/>
      <c r="D99" s="228" t="s">
        <v>189</v>
      </c>
      <c r="E99" s="42"/>
      <c r="F99" s="233" t="s">
        <v>190</v>
      </c>
      <c r="G99" s="42"/>
      <c r="H99" s="42"/>
      <c r="I99" s="230"/>
      <c r="J99" s="42"/>
      <c r="K99" s="42"/>
      <c r="L99" s="46"/>
      <c r="M99" s="231"/>
      <c r="N99" s="232"/>
      <c r="O99" s="87"/>
      <c r="P99" s="87"/>
      <c r="Q99" s="87"/>
      <c r="R99" s="87"/>
      <c r="S99" s="87"/>
      <c r="T99" s="88"/>
      <c r="U99" s="40"/>
      <c r="V99" s="40"/>
      <c r="W99" s="40"/>
      <c r="X99" s="40"/>
      <c r="Y99" s="40"/>
      <c r="Z99" s="40"/>
      <c r="AA99" s="40"/>
      <c r="AB99" s="40"/>
      <c r="AC99" s="40"/>
      <c r="AD99" s="40"/>
      <c r="AE99" s="40"/>
      <c r="AT99" s="18" t="s">
        <v>189</v>
      </c>
      <c r="AU99" s="18" t="s">
        <v>89</v>
      </c>
    </row>
    <row r="100" spans="1:51" s="13" customFormat="1" ht="12">
      <c r="A100" s="13"/>
      <c r="B100" s="234"/>
      <c r="C100" s="235"/>
      <c r="D100" s="228" t="s">
        <v>191</v>
      </c>
      <c r="E100" s="236" t="s">
        <v>39</v>
      </c>
      <c r="F100" s="237" t="s">
        <v>858</v>
      </c>
      <c r="G100" s="235"/>
      <c r="H100" s="236" t="s">
        <v>39</v>
      </c>
      <c r="I100" s="238"/>
      <c r="J100" s="235"/>
      <c r="K100" s="235"/>
      <c r="L100" s="239"/>
      <c r="M100" s="240"/>
      <c r="N100" s="241"/>
      <c r="O100" s="241"/>
      <c r="P100" s="241"/>
      <c r="Q100" s="241"/>
      <c r="R100" s="241"/>
      <c r="S100" s="241"/>
      <c r="T100" s="242"/>
      <c r="U100" s="13"/>
      <c r="V100" s="13"/>
      <c r="W100" s="13"/>
      <c r="X100" s="13"/>
      <c r="Y100" s="13"/>
      <c r="Z100" s="13"/>
      <c r="AA100" s="13"/>
      <c r="AB100" s="13"/>
      <c r="AC100" s="13"/>
      <c r="AD100" s="13"/>
      <c r="AE100" s="13"/>
      <c r="AT100" s="243" t="s">
        <v>191</v>
      </c>
      <c r="AU100" s="243" t="s">
        <v>89</v>
      </c>
      <c r="AV100" s="13" t="s">
        <v>87</v>
      </c>
      <c r="AW100" s="13" t="s">
        <v>41</v>
      </c>
      <c r="AX100" s="13" t="s">
        <v>80</v>
      </c>
      <c r="AY100" s="243" t="s">
        <v>177</v>
      </c>
    </row>
    <row r="101" spans="1:51" s="14" customFormat="1" ht="12">
      <c r="A101" s="14"/>
      <c r="B101" s="244"/>
      <c r="C101" s="245"/>
      <c r="D101" s="228" t="s">
        <v>191</v>
      </c>
      <c r="E101" s="246" t="s">
        <v>39</v>
      </c>
      <c r="F101" s="247" t="s">
        <v>859</v>
      </c>
      <c r="G101" s="245"/>
      <c r="H101" s="248">
        <v>300</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191</v>
      </c>
      <c r="AU101" s="254" t="s">
        <v>89</v>
      </c>
      <c r="AV101" s="14" t="s">
        <v>89</v>
      </c>
      <c r="AW101" s="14" t="s">
        <v>41</v>
      </c>
      <c r="AX101" s="14" t="s">
        <v>80</v>
      </c>
      <c r="AY101" s="254" t="s">
        <v>177</v>
      </c>
    </row>
    <row r="102" spans="1:51" s="13" customFormat="1" ht="12">
      <c r="A102" s="13"/>
      <c r="B102" s="234"/>
      <c r="C102" s="235"/>
      <c r="D102" s="228" t="s">
        <v>191</v>
      </c>
      <c r="E102" s="236" t="s">
        <v>39</v>
      </c>
      <c r="F102" s="237" t="s">
        <v>860</v>
      </c>
      <c r="G102" s="235"/>
      <c r="H102" s="236" t="s">
        <v>39</v>
      </c>
      <c r="I102" s="238"/>
      <c r="J102" s="235"/>
      <c r="K102" s="235"/>
      <c r="L102" s="239"/>
      <c r="M102" s="240"/>
      <c r="N102" s="241"/>
      <c r="O102" s="241"/>
      <c r="P102" s="241"/>
      <c r="Q102" s="241"/>
      <c r="R102" s="241"/>
      <c r="S102" s="241"/>
      <c r="T102" s="242"/>
      <c r="U102" s="13"/>
      <c r="V102" s="13"/>
      <c r="W102" s="13"/>
      <c r="X102" s="13"/>
      <c r="Y102" s="13"/>
      <c r="Z102" s="13"/>
      <c r="AA102" s="13"/>
      <c r="AB102" s="13"/>
      <c r="AC102" s="13"/>
      <c r="AD102" s="13"/>
      <c r="AE102" s="13"/>
      <c r="AT102" s="243" t="s">
        <v>191</v>
      </c>
      <c r="AU102" s="243" t="s">
        <v>89</v>
      </c>
      <c r="AV102" s="13" t="s">
        <v>87</v>
      </c>
      <c r="AW102" s="13" t="s">
        <v>41</v>
      </c>
      <c r="AX102" s="13" t="s">
        <v>80</v>
      </c>
      <c r="AY102" s="243" t="s">
        <v>177</v>
      </c>
    </row>
    <row r="103" spans="1:51" s="14" customFormat="1" ht="12">
      <c r="A103" s="14"/>
      <c r="B103" s="244"/>
      <c r="C103" s="245"/>
      <c r="D103" s="228" t="s">
        <v>191</v>
      </c>
      <c r="E103" s="246" t="s">
        <v>39</v>
      </c>
      <c r="F103" s="247" t="s">
        <v>861</v>
      </c>
      <c r="G103" s="245"/>
      <c r="H103" s="248">
        <v>118</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191</v>
      </c>
      <c r="AU103" s="254" t="s">
        <v>89</v>
      </c>
      <c r="AV103" s="14" t="s">
        <v>89</v>
      </c>
      <c r="AW103" s="14" t="s">
        <v>41</v>
      </c>
      <c r="AX103" s="14" t="s">
        <v>80</v>
      </c>
      <c r="AY103" s="254" t="s">
        <v>177</v>
      </c>
    </row>
    <row r="104" spans="1:51" s="15" customFormat="1" ht="12">
      <c r="A104" s="15"/>
      <c r="B104" s="255"/>
      <c r="C104" s="256"/>
      <c r="D104" s="228" t="s">
        <v>191</v>
      </c>
      <c r="E104" s="257" t="s">
        <v>39</v>
      </c>
      <c r="F104" s="258" t="s">
        <v>194</v>
      </c>
      <c r="G104" s="256"/>
      <c r="H104" s="259">
        <v>418</v>
      </c>
      <c r="I104" s="260"/>
      <c r="J104" s="256"/>
      <c r="K104" s="256"/>
      <c r="L104" s="261"/>
      <c r="M104" s="262"/>
      <c r="N104" s="263"/>
      <c r="O104" s="263"/>
      <c r="P104" s="263"/>
      <c r="Q104" s="263"/>
      <c r="R104" s="263"/>
      <c r="S104" s="263"/>
      <c r="T104" s="264"/>
      <c r="U104" s="15"/>
      <c r="V104" s="15"/>
      <c r="W104" s="15"/>
      <c r="X104" s="15"/>
      <c r="Y104" s="15"/>
      <c r="Z104" s="15"/>
      <c r="AA104" s="15"/>
      <c r="AB104" s="15"/>
      <c r="AC104" s="15"/>
      <c r="AD104" s="15"/>
      <c r="AE104" s="15"/>
      <c r="AT104" s="265" t="s">
        <v>191</v>
      </c>
      <c r="AU104" s="265" t="s">
        <v>89</v>
      </c>
      <c r="AV104" s="15" t="s">
        <v>185</v>
      </c>
      <c r="AW104" s="15" t="s">
        <v>41</v>
      </c>
      <c r="AX104" s="15" t="s">
        <v>87</v>
      </c>
      <c r="AY104" s="265" t="s">
        <v>177</v>
      </c>
    </row>
    <row r="105" spans="1:65" s="2" customFormat="1" ht="24.15" customHeight="1">
      <c r="A105" s="40"/>
      <c r="B105" s="41"/>
      <c r="C105" s="215" t="s">
        <v>200</v>
      </c>
      <c r="D105" s="215" t="s">
        <v>180</v>
      </c>
      <c r="E105" s="216" t="s">
        <v>195</v>
      </c>
      <c r="F105" s="217" t="s">
        <v>196</v>
      </c>
      <c r="G105" s="218" t="s">
        <v>183</v>
      </c>
      <c r="H105" s="219">
        <v>1216</v>
      </c>
      <c r="I105" s="220"/>
      <c r="J105" s="221">
        <f>ROUND(I105*H105,2)</f>
        <v>0</v>
      </c>
      <c r="K105" s="217" t="s">
        <v>184</v>
      </c>
      <c r="L105" s="46"/>
      <c r="M105" s="222" t="s">
        <v>39</v>
      </c>
      <c r="N105" s="223" t="s">
        <v>53</v>
      </c>
      <c r="O105" s="87"/>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185</v>
      </c>
      <c r="AT105" s="226" t="s">
        <v>180</v>
      </c>
      <c r="AU105" s="226" t="s">
        <v>89</v>
      </c>
      <c r="AY105" s="18" t="s">
        <v>177</v>
      </c>
      <c r="BE105" s="227">
        <f>IF(N105="základní",J105,0)</f>
        <v>0</v>
      </c>
      <c r="BF105" s="227">
        <f>IF(N105="snížená",J105,0)</f>
        <v>0</v>
      </c>
      <c r="BG105" s="227">
        <f>IF(N105="zákl. přenesená",J105,0)</f>
        <v>0</v>
      </c>
      <c r="BH105" s="227">
        <f>IF(N105="sníž. přenesená",J105,0)</f>
        <v>0</v>
      </c>
      <c r="BI105" s="227">
        <f>IF(N105="nulová",J105,0)</f>
        <v>0</v>
      </c>
      <c r="BJ105" s="18" t="s">
        <v>185</v>
      </c>
      <c r="BK105" s="227">
        <f>ROUND(I105*H105,2)</f>
        <v>0</v>
      </c>
      <c r="BL105" s="18" t="s">
        <v>185</v>
      </c>
      <c r="BM105" s="226" t="s">
        <v>197</v>
      </c>
    </row>
    <row r="106" spans="1:47" s="2" customFormat="1" ht="12">
      <c r="A106" s="40"/>
      <c r="B106" s="41"/>
      <c r="C106" s="42"/>
      <c r="D106" s="228" t="s">
        <v>187</v>
      </c>
      <c r="E106" s="42"/>
      <c r="F106" s="229" t="s">
        <v>198</v>
      </c>
      <c r="G106" s="42"/>
      <c r="H106" s="42"/>
      <c r="I106" s="230"/>
      <c r="J106" s="42"/>
      <c r="K106" s="42"/>
      <c r="L106" s="46"/>
      <c r="M106" s="231"/>
      <c r="N106" s="232"/>
      <c r="O106" s="87"/>
      <c r="P106" s="87"/>
      <c r="Q106" s="87"/>
      <c r="R106" s="87"/>
      <c r="S106" s="87"/>
      <c r="T106" s="88"/>
      <c r="U106" s="40"/>
      <c r="V106" s="40"/>
      <c r="W106" s="40"/>
      <c r="X106" s="40"/>
      <c r="Y106" s="40"/>
      <c r="Z106" s="40"/>
      <c r="AA106" s="40"/>
      <c r="AB106" s="40"/>
      <c r="AC106" s="40"/>
      <c r="AD106" s="40"/>
      <c r="AE106" s="40"/>
      <c r="AT106" s="18" t="s">
        <v>187</v>
      </c>
      <c r="AU106" s="18" t="s">
        <v>89</v>
      </c>
    </row>
    <row r="107" spans="1:47" s="2" customFormat="1" ht="12">
      <c r="A107" s="40"/>
      <c r="B107" s="41"/>
      <c r="C107" s="42"/>
      <c r="D107" s="228" t="s">
        <v>189</v>
      </c>
      <c r="E107" s="42"/>
      <c r="F107" s="233" t="s">
        <v>199</v>
      </c>
      <c r="G107" s="42"/>
      <c r="H107" s="42"/>
      <c r="I107" s="230"/>
      <c r="J107" s="42"/>
      <c r="K107" s="42"/>
      <c r="L107" s="46"/>
      <c r="M107" s="231"/>
      <c r="N107" s="232"/>
      <c r="O107" s="87"/>
      <c r="P107" s="87"/>
      <c r="Q107" s="87"/>
      <c r="R107" s="87"/>
      <c r="S107" s="87"/>
      <c r="T107" s="88"/>
      <c r="U107" s="40"/>
      <c r="V107" s="40"/>
      <c r="W107" s="40"/>
      <c r="X107" s="40"/>
      <c r="Y107" s="40"/>
      <c r="Z107" s="40"/>
      <c r="AA107" s="40"/>
      <c r="AB107" s="40"/>
      <c r="AC107" s="40"/>
      <c r="AD107" s="40"/>
      <c r="AE107" s="40"/>
      <c r="AT107" s="18" t="s">
        <v>189</v>
      </c>
      <c r="AU107" s="18" t="s">
        <v>89</v>
      </c>
    </row>
    <row r="108" spans="1:51" s="13" customFormat="1" ht="12">
      <c r="A108" s="13"/>
      <c r="B108" s="234"/>
      <c r="C108" s="235"/>
      <c r="D108" s="228" t="s">
        <v>191</v>
      </c>
      <c r="E108" s="236" t="s">
        <v>39</v>
      </c>
      <c r="F108" s="237" t="s">
        <v>862</v>
      </c>
      <c r="G108" s="235"/>
      <c r="H108" s="236" t="s">
        <v>39</v>
      </c>
      <c r="I108" s="238"/>
      <c r="J108" s="235"/>
      <c r="K108" s="235"/>
      <c r="L108" s="239"/>
      <c r="M108" s="240"/>
      <c r="N108" s="241"/>
      <c r="O108" s="241"/>
      <c r="P108" s="241"/>
      <c r="Q108" s="241"/>
      <c r="R108" s="241"/>
      <c r="S108" s="241"/>
      <c r="T108" s="242"/>
      <c r="U108" s="13"/>
      <c r="V108" s="13"/>
      <c r="W108" s="13"/>
      <c r="X108" s="13"/>
      <c r="Y108" s="13"/>
      <c r="Z108" s="13"/>
      <c r="AA108" s="13"/>
      <c r="AB108" s="13"/>
      <c r="AC108" s="13"/>
      <c r="AD108" s="13"/>
      <c r="AE108" s="13"/>
      <c r="AT108" s="243" t="s">
        <v>191</v>
      </c>
      <c r="AU108" s="243" t="s">
        <v>89</v>
      </c>
      <c r="AV108" s="13" t="s">
        <v>87</v>
      </c>
      <c r="AW108" s="13" t="s">
        <v>41</v>
      </c>
      <c r="AX108" s="13" t="s">
        <v>80</v>
      </c>
      <c r="AY108" s="243" t="s">
        <v>177</v>
      </c>
    </row>
    <row r="109" spans="1:51" s="14" customFormat="1" ht="12">
      <c r="A109" s="14"/>
      <c r="B109" s="244"/>
      <c r="C109" s="245"/>
      <c r="D109" s="228" t="s">
        <v>191</v>
      </c>
      <c r="E109" s="246" t="s">
        <v>39</v>
      </c>
      <c r="F109" s="247" t="s">
        <v>863</v>
      </c>
      <c r="G109" s="245"/>
      <c r="H109" s="248">
        <v>1216</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191</v>
      </c>
      <c r="AU109" s="254" t="s">
        <v>89</v>
      </c>
      <c r="AV109" s="14" t="s">
        <v>89</v>
      </c>
      <c r="AW109" s="14" t="s">
        <v>41</v>
      </c>
      <c r="AX109" s="14" t="s">
        <v>80</v>
      </c>
      <c r="AY109" s="254" t="s">
        <v>177</v>
      </c>
    </row>
    <row r="110" spans="1:51" s="15" customFormat="1" ht="12">
      <c r="A110" s="15"/>
      <c r="B110" s="255"/>
      <c r="C110" s="256"/>
      <c r="D110" s="228" t="s">
        <v>191</v>
      </c>
      <c r="E110" s="257" t="s">
        <v>39</v>
      </c>
      <c r="F110" s="258" t="s">
        <v>194</v>
      </c>
      <c r="G110" s="256"/>
      <c r="H110" s="259">
        <v>1216</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191</v>
      </c>
      <c r="AU110" s="265" t="s">
        <v>89</v>
      </c>
      <c r="AV110" s="15" t="s">
        <v>185</v>
      </c>
      <c r="AW110" s="15" t="s">
        <v>41</v>
      </c>
      <c r="AX110" s="15" t="s">
        <v>87</v>
      </c>
      <c r="AY110" s="265" t="s">
        <v>177</v>
      </c>
    </row>
    <row r="111" spans="1:65" s="2" customFormat="1" ht="24.15" customHeight="1">
      <c r="A111" s="40"/>
      <c r="B111" s="41"/>
      <c r="C111" s="215" t="s">
        <v>185</v>
      </c>
      <c r="D111" s="215" t="s">
        <v>180</v>
      </c>
      <c r="E111" s="216" t="s">
        <v>864</v>
      </c>
      <c r="F111" s="217" t="s">
        <v>865</v>
      </c>
      <c r="G111" s="218" t="s">
        <v>211</v>
      </c>
      <c r="H111" s="219">
        <v>11.319</v>
      </c>
      <c r="I111" s="220"/>
      <c r="J111" s="221">
        <f>ROUND(I111*H111,2)</f>
        <v>0</v>
      </c>
      <c r="K111" s="217" t="s">
        <v>184</v>
      </c>
      <c r="L111" s="46"/>
      <c r="M111" s="222" t="s">
        <v>39</v>
      </c>
      <c r="N111" s="223" t="s">
        <v>53</v>
      </c>
      <c r="O111" s="87"/>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185</v>
      </c>
      <c r="AT111" s="226" t="s">
        <v>180</v>
      </c>
      <c r="AU111" s="226" t="s">
        <v>89</v>
      </c>
      <c r="AY111" s="18" t="s">
        <v>177</v>
      </c>
      <c r="BE111" s="227">
        <f>IF(N111="základní",J111,0)</f>
        <v>0</v>
      </c>
      <c r="BF111" s="227">
        <f>IF(N111="snížená",J111,0)</f>
        <v>0</v>
      </c>
      <c r="BG111" s="227">
        <f>IF(N111="zákl. přenesená",J111,0)</f>
        <v>0</v>
      </c>
      <c r="BH111" s="227">
        <f>IF(N111="sníž. přenesená",J111,0)</f>
        <v>0</v>
      </c>
      <c r="BI111" s="227">
        <f>IF(N111="nulová",J111,0)</f>
        <v>0</v>
      </c>
      <c r="BJ111" s="18" t="s">
        <v>185</v>
      </c>
      <c r="BK111" s="227">
        <f>ROUND(I111*H111,2)</f>
        <v>0</v>
      </c>
      <c r="BL111" s="18" t="s">
        <v>185</v>
      </c>
      <c r="BM111" s="226" t="s">
        <v>866</v>
      </c>
    </row>
    <row r="112" spans="1:47" s="2" customFormat="1" ht="12">
      <c r="A112" s="40"/>
      <c r="B112" s="41"/>
      <c r="C112" s="42"/>
      <c r="D112" s="228" t="s">
        <v>187</v>
      </c>
      <c r="E112" s="42"/>
      <c r="F112" s="229" t="s">
        <v>867</v>
      </c>
      <c r="G112" s="42"/>
      <c r="H112" s="42"/>
      <c r="I112" s="230"/>
      <c r="J112" s="42"/>
      <c r="K112" s="42"/>
      <c r="L112" s="46"/>
      <c r="M112" s="231"/>
      <c r="N112" s="232"/>
      <c r="O112" s="87"/>
      <c r="P112" s="87"/>
      <c r="Q112" s="87"/>
      <c r="R112" s="87"/>
      <c r="S112" s="87"/>
      <c r="T112" s="88"/>
      <c r="U112" s="40"/>
      <c r="V112" s="40"/>
      <c r="W112" s="40"/>
      <c r="X112" s="40"/>
      <c r="Y112" s="40"/>
      <c r="Z112" s="40"/>
      <c r="AA112" s="40"/>
      <c r="AB112" s="40"/>
      <c r="AC112" s="40"/>
      <c r="AD112" s="40"/>
      <c r="AE112" s="40"/>
      <c r="AT112" s="18" t="s">
        <v>187</v>
      </c>
      <c r="AU112" s="18" t="s">
        <v>89</v>
      </c>
    </row>
    <row r="113" spans="1:47" s="2" customFormat="1" ht="12">
      <c r="A113" s="40"/>
      <c r="B113" s="41"/>
      <c r="C113" s="42"/>
      <c r="D113" s="228" t="s">
        <v>189</v>
      </c>
      <c r="E113" s="42"/>
      <c r="F113" s="233" t="s">
        <v>868</v>
      </c>
      <c r="G113" s="42"/>
      <c r="H113" s="42"/>
      <c r="I113" s="230"/>
      <c r="J113" s="42"/>
      <c r="K113" s="42"/>
      <c r="L113" s="46"/>
      <c r="M113" s="231"/>
      <c r="N113" s="232"/>
      <c r="O113" s="87"/>
      <c r="P113" s="87"/>
      <c r="Q113" s="87"/>
      <c r="R113" s="87"/>
      <c r="S113" s="87"/>
      <c r="T113" s="88"/>
      <c r="U113" s="40"/>
      <c r="V113" s="40"/>
      <c r="W113" s="40"/>
      <c r="X113" s="40"/>
      <c r="Y113" s="40"/>
      <c r="Z113" s="40"/>
      <c r="AA113" s="40"/>
      <c r="AB113" s="40"/>
      <c r="AC113" s="40"/>
      <c r="AD113" s="40"/>
      <c r="AE113" s="40"/>
      <c r="AT113" s="18" t="s">
        <v>189</v>
      </c>
      <c r="AU113" s="18" t="s">
        <v>89</v>
      </c>
    </row>
    <row r="114" spans="1:51" s="13" customFormat="1" ht="12">
      <c r="A114" s="13"/>
      <c r="B114" s="234"/>
      <c r="C114" s="235"/>
      <c r="D114" s="228" t="s">
        <v>191</v>
      </c>
      <c r="E114" s="236" t="s">
        <v>39</v>
      </c>
      <c r="F114" s="237" t="s">
        <v>869</v>
      </c>
      <c r="G114" s="235"/>
      <c r="H114" s="236" t="s">
        <v>39</v>
      </c>
      <c r="I114" s="238"/>
      <c r="J114" s="235"/>
      <c r="K114" s="235"/>
      <c r="L114" s="239"/>
      <c r="M114" s="240"/>
      <c r="N114" s="241"/>
      <c r="O114" s="241"/>
      <c r="P114" s="241"/>
      <c r="Q114" s="241"/>
      <c r="R114" s="241"/>
      <c r="S114" s="241"/>
      <c r="T114" s="242"/>
      <c r="U114" s="13"/>
      <c r="V114" s="13"/>
      <c r="W114" s="13"/>
      <c r="X114" s="13"/>
      <c r="Y114" s="13"/>
      <c r="Z114" s="13"/>
      <c r="AA114" s="13"/>
      <c r="AB114" s="13"/>
      <c r="AC114" s="13"/>
      <c r="AD114" s="13"/>
      <c r="AE114" s="13"/>
      <c r="AT114" s="243" t="s">
        <v>191</v>
      </c>
      <c r="AU114" s="243" t="s">
        <v>89</v>
      </c>
      <c r="AV114" s="13" t="s">
        <v>87</v>
      </c>
      <c r="AW114" s="13" t="s">
        <v>41</v>
      </c>
      <c r="AX114" s="13" t="s">
        <v>80</v>
      </c>
      <c r="AY114" s="243" t="s">
        <v>177</v>
      </c>
    </row>
    <row r="115" spans="1:51" s="14" customFormat="1" ht="12">
      <c r="A115" s="14"/>
      <c r="B115" s="244"/>
      <c r="C115" s="245"/>
      <c r="D115" s="228" t="s">
        <v>191</v>
      </c>
      <c r="E115" s="246" t="s">
        <v>39</v>
      </c>
      <c r="F115" s="247" t="s">
        <v>870</v>
      </c>
      <c r="G115" s="245"/>
      <c r="H115" s="248">
        <v>11.319</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191</v>
      </c>
      <c r="AU115" s="254" t="s">
        <v>89</v>
      </c>
      <c r="AV115" s="14" t="s">
        <v>89</v>
      </c>
      <c r="AW115" s="14" t="s">
        <v>41</v>
      </c>
      <c r="AX115" s="14" t="s">
        <v>80</v>
      </c>
      <c r="AY115" s="254" t="s">
        <v>177</v>
      </c>
    </row>
    <row r="116" spans="1:51" s="15" customFormat="1" ht="12">
      <c r="A116" s="15"/>
      <c r="B116" s="255"/>
      <c r="C116" s="256"/>
      <c r="D116" s="228" t="s">
        <v>191</v>
      </c>
      <c r="E116" s="257" t="s">
        <v>39</v>
      </c>
      <c r="F116" s="258" t="s">
        <v>194</v>
      </c>
      <c r="G116" s="256"/>
      <c r="H116" s="259">
        <v>11.319</v>
      </c>
      <c r="I116" s="260"/>
      <c r="J116" s="256"/>
      <c r="K116" s="256"/>
      <c r="L116" s="261"/>
      <c r="M116" s="262"/>
      <c r="N116" s="263"/>
      <c r="O116" s="263"/>
      <c r="P116" s="263"/>
      <c r="Q116" s="263"/>
      <c r="R116" s="263"/>
      <c r="S116" s="263"/>
      <c r="T116" s="264"/>
      <c r="U116" s="15"/>
      <c r="V116" s="15"/>
      <c r="W116" s="15"/>
      <c r="X116" s="15"/>
      <c r="Y116" s="15"/>
      <c r="Z116" s="15"/>
      <c r="AA116" s="15"/>
      <c r="AB116" s="15"/>
      <c r="AC116" s="15"/>
      <c r="AD116" s="15"/>
      <c r="AE116" s="15"/>
      <c r="AT116" s="265" t="s">
        <v>191</v>
      </c>
      <c r="AU116" s="265" t="s">
        <v>89</v>
      </c>
      <c r="AV116" s="15" t="s">
        <v>185</v>
      </c>
      <c r="AW116" s="15" t="s">
        <v>41</v>
      </c>
      <c r="AX116" s="15" t="s">
        <v>87</v>
      </c>
      <c r="AY116" s="265" t="s">
        <v>177</v>
      </c>
    </row>
    <row r="117" spans="1:65" s="2" customFormat="1" ht="24.15" customHeight="1">
      <c r="A117" s="40"/>
      <c r="B117" s="41"/>
      <c r="C117" s="215" t="s">
        <v>178</v>
      </c>
      <c r="D117" s="215" t="s">
        <v>180</v>
      </c>
      <c r="E117" s="216" t="s">
        <v>871</v>
      </c>
      <c r="F117" s="217" t="s">
        <v>872</v>
      </c>
      <c r="G117" s="218" t="s">
        <v>392</v>
      </c>
      <c r="H117" s="219">
        <v>0.547</v>
      </c>
      <c r="I117" s="220"/>
      <c r="J117" s="221">
        <f>ROUND(I117*H117,2)</f>
        <v>0</v>
      </c>
      <c r="K117" s="217" t="s">
        <v>184</v>
      </c>
      <c r="L117" s="46"/>
      <c r="M117" s="222" t="s">
        <v>39</v>
      </c>
      <c r="N117" s="223" t="s">
        <v>53</v>
      </c>
      <c r="O117" s="87"/>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185</v>
      </c>
      <c r="AT117" s="226" t="s">
        <v>180</v>
      </c>
      <c r="AU117" s="226" t="s">
        <v>89</v>
      </c>
      <c r="AY117" s="18" t="s">
        <v>177</v>
      </c>
      <c r="BE117" s="227">
        <f>IF(N117="základní",J117,0)</f>
        <v>0</v>
      </c>
      <c r="BF117" s="227">
        <f>IF(N117="snížená",J117,0)</f>
        <v>0</v>
      </c>
      <c r="BG117" s="227">
        <f>IF(N117="zákl. přenesená",J117,0)</f>
        <v>0</v>
      </c>
      <c r="BH117" s="227">
        <f>IF(N117="sníž. přenesená",J117,0)</f>
        <v>0</v>
      </c>
      <c r="BI117" s="227">
        <f>IF(N117="nulová",J117,0)</f>
        <v>0</v>
      </c>
      <c r="BJ117" s="18" t="s">
        <v>185</v>
      </c>
      <c r="BK117" s="227">
        <f>ROUND(I117*H117,2)</f>
        <v>0</v>
      </c>
      <c r="BL117" s="18" t="s">
        <v>185</v>
      </c>
      <c r="BM117" s="226" t="s">
        <v>873</v>
      </c>
    </row>
    <row r="118" spans="1:47" s="2" customFormat="1" ht="12">
      <c r="A118" s="40"/>
      <c r="B118" s="41"/>
      <c r="C118" s="42"/>
      <c r="D118" s="228" t="s">
        <v>187</v>
      </c>
      <c r="E118" s="42"/>
      <c r="F118" s="229" t="s">
        <v>874</v>
      </c>
      <c r="G118" s="42"/>
      <c r="H118" s="42"/>
      <c r="I118" s="230"/>
      <c r="J118" s="42"/>
      <c r="K118" s="42"/>
      <c r="L118" s="46"/>
      <c r="M118" s="231"/>
      <c r="N118" s="232"/>
      <c r="O118" s="87"/>
      <c r="P118" s="87"/>
      <c r="Q118" s="87"/>
      <c r="R118" s="87"/>
      <c r="S118" s="87"/>
      <c r="T118" s="88"/>
      <c r="U118" s="40"/>
      <c r="V118" s="40"/>
      <c r="W118" s="40"/>
      <c r="X118" s="40"/>
      <c r="Y118" s="40"/>
      <c r="Z118" s="40"/>
      <c r="AA118" s="40"/>
      <c r="AB118" s="40"/>
      <c r="AC118" s="40"/>
      <c r="AD118" s="40"/>
      <c r="AE118" s="40"/>
      <c r="AT118" s="18" t="s">
        <v>187</v>
      </c>
      <c r="AU118" s="18" t="s">
        <v>89</v>
      </c>
    </row>
    <row r="119" spans="1:47" s="2" customFormat="1" ht="12">
      <c r="A119" s="40"/>
      <c r="B119" s="41"/>
      <c r="C119" s="42"/>
      <c r="D119" s="228" t="s">
        <v>189</v>
      </c>
      <c r="E119" s="42"/>
      <c r="F119" s="233" t="s">
        <v>206</v>
      </c>
      <c r="G119" s="42"/>
      <c r="H119" s="42"/>
      <c r="I119" s="230"/>
      <c r="J119" s="42"/>
      <c r="K119" s="42"/>
      <c r="L119" s="46"/>
      <c r="M119" s="231"/>
      <c r="N119" s="232"/>
      <c r="O119" s="87"/>
      <c r="P119" s="87"/>
      <c r="Q119" s="87"/>
      <c r="R119" s="87"/>
      <c r="S119" s="87"/>
      <c r="T119" s="88"/>
      <c r="U119" s="40"/>
      <c r="V119" s="40"/>
      <c r="W119" s="40"/>
      <c r="X119" s="40"/>
      <c r="Y119" s="40"/>
      <c r="Z119" s="40"/>
      <c r="AA119" s="40"/>
      <c r="AB119" s="40"/>
      <c r="AC119" s="40"/>
      <c r="AD119" s="40"/>
      <c r="AE119" s="40"/>
      <c r="AT119" s="18" t="s">
        <v>189</v>
      </c>
      <c r="AU119" s="18" t="s">
        <v>89</v>
      </c>
    </row>
    <row r="120" spans="1:51" s="13" customFormat="1" ht="12">
      <c r="A120" s="13"/>
      <c r="B120" s="234"/>
      <c r="C120" s="235"/>
      <c r="D120" s="228" t="s">
        <v>191</v>
      </c>
      <c r="E120" s="236" t="s">
        <v>39</v>
      </c>
      <c r="F120" s="237" t="s">
        <v>875</v>
      </c>
      <c r="G120" s="235"/>
      <c r="H120" s="236" t="s">
        <v>39</v>
      </c>
      <c r="I120" s="238"/>
      <c r="J120" s="235"/>
      <c r="K120" s="235"/>
      <c r="L120" s="239"/>
      <c r="M120" s="240"/>
      <c r="N120" s="241"/>
      <c r="O120" s="241"/>
      <c r="P120" s="241"/>
      <c r="Q120" s="241"/>
      <c r="R120" s="241"/>
      <c r="S120" s="241"/>
      <c r="T120" s="242"/>
      <c r="U120" s="13"/>
      <c r="V120" s="13"/>
      <c r="W120" s="13"/>
      <c r="X120" s="13"/>
      <c r="Y120" s="13"/>
      <c r="Z120" s="13"/>
      <c r="AA120" s="13"/>
      <c r="AB120" s="13"/>
      <c r="AC120" s="13"/>
      <c r="AD120" s="13"/>
      <c r="AE120" s="13"/>
      <c r="AT120" s="243" t="s">
        <v>191</v>
      </c>
      <c r="AU120" s="243" t="s">
        <v>89</v>
      </c>
      <c r="AV120" s="13" t="s">
        <v>87</v>
      </c>
      <c r="AW120" s="13" t="s">
        <v>41</v>
      </c>
      <c r="AX120" s="13" t="s">
        <v>80</v>
      </c>
      <c r="AY120" s="243" t="s">
        <v>177</v>
      </c>
    </row>
    <row r="121" spans="1:51" s="14" customFormat="1" ht="12">
      <c r="A121" s="14"/>
      <c r="B121" s="244"/>
      <c r="C121" s="245"/>
      <c r="D121" s="228" t="s">
        <v>191</v>
      </c>
      <c r="E121" s="246" t="s">
        <v>39</v>
      </c>
      <c r="F121" s="247" t="s">
        <v>876</v>
      </c>
      <c r="G121" s="245"/>
      <c r="H121" s="248">
        <v>0.381</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191</v>
      </c>
      <c r="AU121" s="254" t="s">
        <v>89</v>
      </c>
      <c r="AV121" s="14" t="s">
        <v>89</v>
      </c>
      <c r="AW121" s="14" t="s">
        <v>41</v>
      </c>
      <c r="AX121" s="14" t="s">
        <v>80</v>
      </c>
      <c r="AY121" s="254" t="s">
        <v>177</v>
      </c>
    </row>
    <row r="122" spans="1:51" s="13" customFormat="1" ht="12">
      <c r="A122" s="13"/>
      <c r="B122" s="234"/>
      <c r="C122" s="235"/>
      <c r="D122" s="228" t="s">
        <v>191</v>
      </c>
      <c r="E122" s="236" t="s">
        <v>39</v>
      </c>
      <c r="F122" s="237" t="s">
        <v>877</v>
      </c>
      <c r="G122" s="235"/>
      <c r="H122" s="236" t="s">
        <v>39</v>
      </c>
      <c r="I122" s="238"/>
      <c r="J122" s="235"/>
      <c r="K122" s="235"/>
      <c r="L122" s="239"/>
      <c r="M122" s="240"/>
      <c r="N122" s="241"/>
      <c r="O122" s="241"/>
      <c r="P122" s="241"/>
      <c r="Q122" s="241"/>
      <c r="R122" s="241"/>
      <c r="S122" s="241"/>
      <c r="T122" s="242"/>
      <c r="U122" s="13"/>
      <c r="V122" s="13"/>
      <c r="W122" s="13"/>
      <c r="X122" s="13"/>
      <c r="Y122" s="13"/>
      <c r="Z122" s="13"/>
      <c r="AA122" s="13"/>
      <c r="AB122" s="13"/>
      <c r="AC122" s="13"/>
      <c r="AD122" s="13"/>
      <c r="AE122" s="13"/>
      <c r="AT122" s="243" t="s">
        <v>191</v>
      </c>
      <c r="AU122" s="243" t="s">
        <v>89</v>
      </c>
      <c r="AV122" s="13" t="s">
        <v>87</v>
      </c>
      <c r="AW122" s="13" t="s">
        <v>41</v>
      </c>
      <c r="AX122" s="13" t="s">
        <v>80</v>
      </c>
      <c r="AY122" s="243" t="s">
        <v>177</v>
      </c>
    </row>
    <row r="123" spans="1:51" s="14" customFormat="1" ht="12">
      <c r="A123" s="14"/>
      <c r="B123" s="244"/>
      <c r="C123" s="245"/>
      <c r="D123" s="228" t="s">
        <v>191</v>
      </c>
      <c r="E123" s="246" t="s">
        <v>39</v>
      </c>
      <c r="F123" s="247" t="s">
        <v>878</v>
      </c>
      <c r="G123" s="245"/>
      <c r="H123" s="248">
        <v>0.15</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191</v>
      </c>
      <c r="AU123" s="254" t="s">
        <v>89</v>
      </c>
      <c r="AV123" s="14" t="s">
        <v>89</v>
      </c>
      <c r="AW123" s="14" t="s">
        <v>41</v>
      </c>
      <c r="AX123" s="14" t="s">
        <v>80</v>
      </c>
      <c r="AY123" s="254" t="s">
        <v>177</v>
      </c>
    </row>
    <row r="124" spans="1:51" s="13" customFormat="1" ht="12">
      <c r="A124" s="13"/>
      <c r="B124" s="234"/>
      <c r="C124" s="235"/>
      <c r="D124" s="228" t="s">
        <v>191</v>
      </c>
      <c r="E124" s="236" t="s">
        <v>39</v>
      </c>
      <c r="F124" s="237" t="s">
        <v>879</v>
      </c>
      <c r="G124" s="235"/>
      <c r="H124" s="236" t="s">
        <v>39</v>
      </c>
      <c r="I124" s="238"/>
      <c r="J124" s="235"/>
      <c r="K124" s="235"/>
      <c r="L124" s="239"/>
      <c r="M124" s="240"/>
      <c r="N124" s="241"/>
      <c r="O124" s="241"/>
      <c r="P124" s="241"/>
      <c r="Q124" s="241"/>
      <c r="R124" s="241"/>
      <c r="S124" s="241"/>
      <c r="T124" s="242"/>
      <c r="U124" s="13"/>
      <c r="V124" s="13"/>
      <c r="W124" s="13"/>
      <c r="X124" s="13"/>
      <c r="Y124" s="13"/>
      <c r="Z124" s="13"/>
      <c r="AA124" s="13"/>
      <c r="AB124" s="13"/>
      <c r="AC124" s="13"/>
      <c r="AD124" s="13"/>
      <c r="AE124" s="13"/>
      <c r="AT124" s="243" t="s">
        <v>191</v>
      </c>
      <c r="AU124" s="243" t="s">
        <v>89</v>
      </c>
      <c r="AV124" s="13" t="s">
        <v>87</v>
      </c>
      <c r="AW124" s="13" t="s">
        <v>41</v>
      </c>
      <c r="AX124" s="13" t="s">
        <v>80</v>
      </c>
      <c r="AY124" s="243" t="s">
        <v>177</v>
      </c>
    </row>
    <row r="125" spans="1:51" s="14" customFormat="1" ht="12">
      <c r="A125" s="14"/>
      <c r="B125" s="244"/>
      <c r="C125" s="245"/>
      <c r="D125" s="228" t="s">
        <v>191</v>
      </c>
      <c r="E125" s="246" t="s">
        <v>39</v>
      </c>
      <c r="F125" s="247" t="s">
        <v>880</v>
      </c>
      <c r="G125" s="245"/>
      <c r="H125" s="248">
        <v>0.016</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191</v>
      </c>
      <c r="AU125" s="254" t="s">
        <v>89</v>
      </c>
      <c r="AV125" s="14" t="s">
        <v>89</v>
      </c>
      <c r="AW125" s="14" t="s">
        <v>41</v>
      </c>
      <c r="AX125" s="14" t="s">
        <v>80</v>
      </c>
      <c r="AY125" s="254" t="s">
        <v>177</v>
      </c>
    </row>
    <row r="126" spans="1:51" s="15" customFormat="1" ht="12">
      <c r="A126" s="15"/>
      <c r="B126" s="255"/>
      <c r="C126" s="256"/>
      <c r="D126" s="228" t="s">
        <v>191</v>
      </c>
      <c r="E126" s="257" t="s">
        <v>39</v>
      </c>
      <c r="F126" s="258" t="s">
        <v>194</v>
      </c>
      <c r="G126" s="256"/>
      <c r="H126" s="259">
        <v>0.547</v>
      </c>
      <c r="I126" s="260"/>
      <c r="J126" s="256"/>
      <c r="K126" s="256"/>
      <c r="L126" s="261"/>
      <c r="M126" s="262"/>
      <c r="N126" s="263"/>
      <c r="O126" s="263"/>
      <c r="P126" s="263"/>
      <c r="Q126" s="263"/>
      <c r="R126" s="263"/>
      <c r="S126" s="263"/>
      <c r="T126" s="264"/>
      <c r="U126" s="15"/>
      <c r="V126" s="15"/>
      <c r="W126" s="15"/>
      <c r="X126" s="15"/>
      <c r="Y126" s="15"/>
      <c r="Z126" s="15"/>
      <c r="AA126" s="15"/>
      <c r="AB126" s="15"/>
      <c r="AC126" s="15"/>
      <c r="AD126" s="15"/>
      <c r="AE126" s="15"/>
      <c r="AT126" s="265" t="s">
        <v>191</v>
      </c>
      <c r="AU126" s="265" t="s">
        <v>89</v>
      </c>
      <c r="AV126" s="15" t="s">
        <v>185</v>
      </c>
      <c r="AW126" s="15" t="s">
        <v>41</v>
      </c>
      <c r="AX126" s="15" t="s">
        <v>87</v>
      </c>
      <c r="AY126" s="265" t="s">
        <v>177</v>
      </c>
    </row>
    <row r="127" spans="1:65" s="2" customFormat="1" ht="24.15" customHeight="1">
      <c r="A127" s="40"/>
      <c r="B127" s="41"/>
      <c r="C127" s="215" t="s">
        <v>223</v>
      </c>
      <c r="D127" s="215" t="s">
        <v>180</v>
      </c>
      <c r="E127" s="216" t="s">
        <v>881</v>
      </c>
      <c r="F127" s="217" t="s">
        <v>882</v>
      </c>
      <c r="G127" s="218" t="s">
        <v>392</v>
      </c>
      <c r="H127" s="219">
        <v>0.059</v>
      </c>
      <c r="I127" s="220"/>
      <c r="J127" s="221">
        <f>ROUND(I127*H127,2)</f>
        <v>0</v>
      </c>
      <c r="K127" s="217" t="s">
        <v>184</v>
      </c>
      <c r="L127" s="46"/>
      <c r="M127" s="222" t="s">
        <v>39</v>
      </c>
      <c r="N127" s="223" t="s">
        <v>53</v>
      </c>
      <c r="O127" s="87"/>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185</v>
      </c>
      <c r="AT127" s="226" t="s">
        <v>180</v>
      </c>
      <c r="AU127" s="226" t="s">
        <v>89</v>
      </c>
      <c r="AY127" s="18" t="s">
        <v>177</v>
      </c>
      <c r="BE127" s="227">
        <f>IF(N127="základní",J127,0)</f>
        <v>0</v>
      </c>
      <c r="BF127" s="227">
        <f>IF(N127="snížená",J127,0)</f>
        <v>0</v>
      </c>
      <c r="BG127" s="227">
        <f>IF(N127="zákl. přenesená",J127,0)</f>
        <v>0</v>
      </c>
      <c r="BH127" s="227">
        <f>IF(N127="sníž. přenesená",J127,0)</f>
        <v>0</v>
      </c>
      <c r="BI127" s="227">
        <f>IF(N127="nulová",J127,0)</f>
        <v>0</v>
      </c>
      <c r="BJ127" s="18" t="s">
        <v>185</v>
      </c>
      <c r="BK127" s="227">
        <f>ROUND(I127*H127,2)</f>
        <v>0</v>
      </c>
      <c r="BL127" s="18" t="s">
        <v>185</v>
      </c>
      <c r="BM127" s="226" t="s">
        <v>883</v>
      </c>
    </row>
    <row r="128" spans="1:47" s="2" customFormat="1" ht="12">
      <c r="A128" s="40"/>
      <c r="B128" s="41"/>
      <c r="C128" s="42"/>
      <c r="D128" s="228" t="s">
        <v>187</v>
      </c>
      <c r="E128" s="42"/>
      <c r="F128" s="229" t="s">
        <v>884</v>
      </c>
      <c r="G128" s="42"/>
      <c r="H128" s="42"/>
      <c r="I128" s="230"/>
      <c r="J128" s="42"/>
      <c r="K128" s="42"/>
      <c r="L128" s="46"/>
      <c r="M128" s="231"/>
      <c r="N128" s="232"/>
      <c r="O128" s="87"/>
      <c r="P128" s="87"/>
      <c r="Q128" s="87"/>
      <c r="R128" s="87"/>
      <c r="S128" s="87"/>
      <c r="T128" s="88"/>
      <c r="U128" s="40"/>
      <c r="V128" s="40"/>
      <c r="W128" s="40"/>
      <c r="X128" s="40"/>
      <c r="Y128" s="40"/>
      <c r="Z128" s="40"/>
      <c r="AA128" s="40"/>
      <c r="AB128" s="40"/>
      <c r="AC128" s="40"/>
      <c r="AD128" s="40"/>
      <c r="AE128" s="40"/>
      <c r="AT128" s="18" t="s">
        <v>187</v>
      </c>
      <c r="AU128" s="18" t="s">
        <v>89</v>
      </c>
    </row>
    <row r="129" spans="1:47" s="2" customFormat="1" ht="12">
      <c r="A129" s="40"/>
      <c r="B129" s="41"/>
      <c r="C129" s="42"/>
      <c r="D129" s="228" t="s">
        <v>189</v>
      </c>
      <c r="E129" s="42"/>
      <c r="F129" s="233" t="s">
        <v>206</v>
      </c>
      <c r="G129" s="42"/>
      <c r="H129" s="42"/>
      <c r="I129" s="230"/>
      <c r="J129" s="42"/>
      <c r="K129" s="42"/>
      <c r="L129" s="46"/>
      <c r="M129" s="231"/>
      <c r="N129" s="232"/>
      <c r="O129" s="87"/>
      <c r="P129" s="87"/>
      <c r="Q129" s="87"/>
      <c r="R129" s="87"/>
      <c r="S129" s="87"/>
      <c r="T129" s="88"/>
      <c r="U129" s="40"/>
      <c r="V129" s="40"/>
      <c r="W129" s="40"/>
      <c r="X129" s="40"/>
      <c r="Y129" s="40"/>
      <c r="Z129" s="40"/>
      <c r="AA129" s="40"/>
      <c r="AB129" s="40"/>
      <c r="AC129" s="40"/>
      <c r="AD129" s="40"/>
      <c r="AE129" s="40"/>
      <c r="AT129" s="18" t="s">
        <v>189</v>
      </c>
      <c r="AU129" s="18" t="s">
        <v>89</v>
      </c>
    </row>
    <row r="130" spans="1:51" s="13" customFormat="1" ht="12">
      <c r="A130" s="13"/>
      <c r="B130" s="234"/>
      <c r="C130" s="235"/>
      <c r="D130" s="228" t="s">
        <v>191</v>
      </c>
      <c r="E130" s="236" t="s">
        <v>39</v>
      </c>
      <c r="F130" s="237" t="s">
        <v>885</v>
      </c>
      <c r="G130" s="235"/>
      <c r="H130" s="236" t="s">
        <v>39</v>
      </c>
      <c r="I130" s="238"/>
      <c r="J130" s="235"/>
      <c r="K130" s="235"/>
      <c r="L130" s="239"/>
      <c r="M130" s="240"/>
      <c r="N130" s="241"/>
      <c r="O130" s="241"/>
      <c r="P130" s="241"/>
      <c r="Q130" s="241"/>
      <c r="R130" s="241"/>
      <c r="S130" s="241"/>
      <c r="T130" s="242"/>
      <c r="U130" s="13"/>
      <c r="V130" s="13"/>
      <c r="W130" s="13"/>
      <c r="X130" s="13"/>
      <c r="Y130" s="13"/>
      <c r="Z130" s="13"/>
      <c r="AA130" s="13"/>
      <c r="AB130" s="13"/>
      <c r="AC130" s="13"/>
      <c r="AD130" s="13"/>
      <c r="AE130" s="13"/>
      <c r="AT130" s="243" t="s">
        <v>191</v>
      </c>
      <c r="AU130" s="243" t="s">
        <v>89</v>
      </c>
      <c r="AV130" s="13" t="s">
        <v>87</v>
      </c>
      <c r="AW130" s="13" t="s">
        <v>41</v>
      </c>
      <c r="AX130" s="13" t="s">
        <v>80</v>
      </c>
      <c r="AY130" s="243" t="s">
        <v>177</v>
      </c>
    </row>
    <row r="131" spans="1:51" s="14" customFormat="1" ht="12">
      <c r="A131" s="14"/>
      <c r="B131" s="244"/>
      <c r="C131" s="245"/>
      <c r="D131" s="228" t="s">
        <v>191</v>
      </c>
      <c r="E131" s="246" t="s">
        <v>39</v>
      </c>
      <c r="F131" s="247" t="s">
        <v>886</v>
      </c>
      <c r="G131" s="245"/>
      <c r="H131" s="248">
        <v>0.059</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191</v>
      </c>
      <c r="AU131" s="254" t="s">
        <v>89</v>
      </c>
      <c r="AV131" s="14" t="s">
        <v>89</v>
      </c>
      <c r="AW131" s="14" t="s">
        <v>41</v>
      </c>
      <c r="AX131" s="14" t="s">
        <v>80</v>
      </c>
      <c r="AY131" s="254" t="s">
        <v>177</v>
      </c>
    </row>
    <row r="132" spans="1:51" s="15" customFormat="1" ht="12">
      <c r="A132" s="15"/>
      <c r="B132" s="255"/>
      <c r="C132" s="256"/>
      <c r="D132" s="228" t="s">
        <v>191</v>
      </c>
      <c r="E132" s="257" t="s">
        <v>39</v>
      </c>
      <c r="F132" s="258" t="s">
        <v>194</v>
      </c>
      <c r="G132" s="256"/>
      <c r="H132" s="259">
        <v>0.059</v>
      </c>
      <c r="I132" s="260"/>
      <c r="J132" s="256"/>
      <c r="K132" s="256"/>
      <c r="L132" s="261"/>
      <c r="M132" s="262"/>
      <c r="N132" s="263"/>
      <c r="O132" s="263"/>
      <c r="P132" s="263"/>
      <c r="Q132" s="263"/>
      <c r="R132" s="263"/>
      <c r="S132" s="263"/>
      <c r="T132" s="264"/>
      <c r="U132" s="15"/>
      <c r="V132" s="15"/>
      <c r="W132" s="15"/>
      <c r="X132" s="15"/>
      <c r="Y132" s="15"/>
      <c r="Z132" s="15"/>
      <c r="AA132" s="15"/>
      <c r="AB132" s="15"/>
      <c r="AC132" s="15"/>
      <c r="AD132" s="15"/>
      <c r="AE132" s="15"/>
      <c r="AT132" s="265" t="s">
        <v>191</v>
      </c>
      <c r="AU132" s="265" t="s">
        <v>89</v>
      </c>
      <c r="AV132" s="15" t="s">
        <v>185</v>
      </c>
      <c r="AW132" s="15" t="s">
        <v>41</v>
      </c>
      <c r="AX132" s="15" t="s">
        <v>87</v>
      </c>
      <c r="AY132" s="265" t="s">
        <v>177</v>
      </c>
    </row>
    <row r="133" spans="1:65" s="2" customFormat="1" ht="16.5" customHeight="1">
      <c r="A133" s="40"/>
      <c r="B133" s="41"/>
      <c r="C133" s="215" t="s">
        <v>230</v>
      </c>
      <c r="D133" s="215" t="s">
        <v>180</v>
      </c>
      <c r="E133" s="216" t="s">
        <v>446</v>
      </c>
      <c r="F133" s="217" t="s">
        <v>447</v>
      </c>
      <c r="G133" s="218" t="s">
        <v>211</v>
      </c>
      <c r="H133" s="219">
        <v>1003.536</v>
      </c>
      <c r="I133" s="220"/>
      <c r="J133" s="221">
        <f>ROUND(I133*H133,2)</f>
        <v>0</v>
      </c>
      <c r="K133" s="217" t="s">
        <v>184</v>
      </c>
      <c r="L133" s="46"/>
      <c r="M133" s="222" t="s">
        <v>39</v>
      </c>
      <c r="N133" s="223" t="s">
        <v>53</v>
      </c>
      <c r="O133" s="87"/>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185</v>
      </c>
      <c r="AT133" s="226" t="s">
        <v>180</v>
      </c>
      <c r="AU133" s="226" t="s">
        <v>89</v>
      </c>
      <c r="AY133" s="18" t="s">
        <v>177</v>
      </c>
      <c r="BE133" s="227">
        <f>IF(N133="základní",J133,0)</f>
        <v>0</v>
      </c>
      <c r="BF133" s="227">
        <f>IF(N133="snížená",J133,0)</f>
        <v>0</v>
      </c>
      <c r="BG133" s="227">
        <f>IF(N133="zákl. přenesená",J133,0)</f>
        <v>0</v>
      </c>
      <c r="BH133" s="227">
        <f>IF(N133="sníž. přenesená",J133,0)</f>
        <v>0</v>
      </c>
      <c r="BI133" s="227">
        <f>IF(N133="nulová",J133,0)</f>
        <v>0</v>
      </c>
      <c r="BJ133" s="18" t="s">
        <v>185</v>
      </c>
      <c r="BK133" s="227">
        <f>ROUND(I133*H133,2)</f>
        <v>0</v>
      </c>
      <c r="BL133" s="18" t="s">
        <v>185</v>
      </c>
      <c r="BM133" s="226" t="s">
        <v>887</v>
      </c>
    </row>
    <row r="134" spans="1:47" s="2" customFormat="1" ht="12">
      <c r="A134" s="40"/>
      <c r="B134" s="41"/>
      <c r="C134" s="42"/>
      <c r="D134" s="228" t="s">
        <v>187</v>
      </c>
      <c r="E134" s="42"/>
      <c r="F134" s="229" t="s">
        <v>448</v>
      </c>
      <c r="G134" s="42"/>
      <c r="H134" s="42"/>
      <c r="I134" s="230"/>
      <c r="J134" s="42"/>
      <c r="K134" s="42"/>
      <c r="L134" s="46"/>
      <c r="M134" s="231"/>
      <c r="N134" s="232"/>
      <c r="O134" s="87"/>
      <c r="P134" s="87"/>
      <c r="Q134" s="87"/>
      <c r="R134" s="87"/>
      <c r="S134" s="87"/>
      <c r="T134" s="88"/>
      <c r="U134" s="40"/>
      <c r="V134" s="40"/>
      <c r="W134" s="40"/>
      <c r="X134" s="40"/>
      <c r="Y134" s="40"/>
      <c r="Z134" s="40"/>
      <c r="AA134" s="40"/>
      <c r="AB134" s="40"/>
      <c r="AC134" s="40"/>
      <c r="AD134" s="40"/>
      <c r="AE134" s="40"/>
      <c r="AT134" s="18" t="s">
        <v>187</v>
      </c>
      <c r="AU134" s="18" t="s">
        <v>89</v>
      </c>
    </row>
    <row r="135" spans="1:47" s="2" customFormat="1" ht="12">
      <c r="A135" s="40"/>
      <c r="B135" s="41"/>
      <c r="C135" s="42"/>
      <c r="D135" s="228" t="s">
        <v>189</v>
      </c>
      <c r="E135" s="42"/>
      <c r="F135" s="233" t="s">
        <v>214</v>
      </c>
      <c r="G135" s="42"/>
      <c r="H135" s="42"/>
      <c r="I135" s="230"/>
      <c r="J135" s="42"/>
      <c r="K135" s="42"/>
      <c r="L135" s="46"/>
      <c r="M135" s="231"/>
      <c r="N135" s="232"/>
      <c r="O135" s="87"/>
      <c r="P135" s="87"/>
      <c r="Q135" s="87"/>
      <c r="R135" s="87"/>
      <c r="S135" s="87"/>
      <c r="T135" s="88"/>
      <c r="U135" s="40"/>
      <c r="V135" s="40"/>
      <c r="W135" s="40"/>
      <c r="X135" s="40"/>
      <c r="Y135" s="40"/>
      <c r="Z135" s="40"/>
      <c r="AA135" s="40"/>
      <c r="AB135" s="40"/>
      <c r="AC135" s="40"/>
      <c r="AD135" s="40"/>
      <c r="AE135" s="40"/>
      <c r="AT135" s="18" t="s">
        <v>189</v>
      </c>
      <c r="AU135" s="18" t="s">
        <v>89</v>
      </c>
    </row>
    <row r="136" spans="1:51" s="13" customFormat="1" ht="12">
      <c r="A136" s="13"/>
      <c r="B136" s="234"/>
      <c r="C136" s="235"/>
      <c r="D136" s="228" t="s">
        <v>191</v>
      </c>
      <c r="E136" s="236" t="s">
        <v>39</v>
      </c>
      <c r="F136" s="237" t="s">
        <v>888</v>
      </c>
      <c r="G136" s="235"/>
      <c r="H136" s="236" t="s">
        <v>39</v>
      </c>
      <c r="I136" s="238"/>
      <c r="J136" s="235"/>
      <c r="K136" s="235"/>
      <c r="L136" s="239"/>
      <c r="M136" s="240"/>
      <c r="N136" s="241"/>
      <c r="O136" s="241"/>
      <c r="P136" s="241"/>
      <c r="Q136" s="241"/>
      <c r="R136" s="241"/>
      <c r="S136" s="241"/>
      <c r="T136" s="242"/>
      <c r="U136" s="13"/>
      <c r="V136" s="13"/>
      <c r="W136" s="13"/>
      <c r="X136" s="13"/>
      <c r="Y136" s="13"/>
      <c r="Z136" s="13"/>
      <c r="AA136" s="13"/>
      <c r="AB136" s="13"/>
      <c r="AC136" s="13"/>
      <c r="AD136" s="13"/>
      <c r="AE136" s="13"/>
      <c r="AT136" s="243" t="s">
        <v>191</v>
      </c>
      <c r="AU136" s="243" t="s">
        <v>89</v>
      </c>
      <c r="AV136" s="13" t="s">
        <v>87</v>
      </c>
      <c r="AW136" s="13" t="s">
        <v>41</v>
      </c>
      <c r="AX136" s="13" t="s">
        <v>80</v>
      </c>
      <c r="AY136" s="243" t="s">
        <v>177</v>
      </c>
    </row>
    <row r="137" spans="1:51" s="14" customFormat="1" ht="12">
      <c r="A137" s="14"/>
      <c r="B137" s="244"/>
      <c r="C137" s="245"/>
      <c r="D137" s="228" t="s">
        <v>191</v>
      </c>
      <c r="E137" s="246" t="s">
        <v>39</v>
      </c>
      <c r="F137" s="247" t="s">
        <v>889</v>
      </c>
      <c r="G137" s="245"/>
      <c r="H137" s="248">
        <v>1003.536</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191</v>
      </c>
      <c r="AU137" s="254" t="s">
        <v>89</v>
      </c>
      <c r="AV137" s="14" t="s">
        <v>89</v>
      </c>
      <c r="AW137" s="14" t="s">
        <v>41</v>
      </c>
      <c r="AX137" s="14" t="s">
        <v>80</v>
      </c>
      <c r="AY137" s="254" t="s">
        <v>177</v>
      </c>
    </row>
    <row r="138" spans="1:51" s="13" customFormat="1" ht="12">
      <c r="A138" s="13"/>
      <c r="B138" s="234"/>
      <c r="C138" s="235"/>
      <c r="D138" s="228" t="s">
        <v>191</v>
      </c>
      <c r="E138" s="236" t="s">
        <v>39</v>
      </c>
      <c r="F138" s="237" t="s">
        <v>890</v>
      </c>
      <c r="G138" s="235"/>
      <c r="H138" s="236" t="s">
        <v>39</v>
      </c>
      <c r="I138" s="238"/>
      <c r="J138" s="235"/>
      <c r="K138" s="235"/>
      <c r="L138" s="239"/>
      <c r="M138" s="240"/>
      <c r="N138" s="241"/>
      <c r="O138" s="241"/>
      <c r="P138" s="241"/>
      <c r="Q138" s="241"/>
      <c r="R138" s="241"/>
      <c r="S138" s="241"/>
      <c r="T138" s="242"/>
      <c r="U138" s="13"/>
      <c r="V138" s="13"/>
      <c r="W138" s="13"/>
      <c r="X138" s="13"/>
      <c r="Y138" s="13"/>
      <c r="Z138" s="13"/>
      <c r="AA138" s="13"/>
      <c r="AB138" s="13"/>
      <c r="AC138" s="13"/>
      <c r="AD138" s="13"/>
      <c r="AE138" s="13"/>
      <c r="AT138" s="243" t="s">
        <v>191</v>
      </c>
      <c r="AU138" s="243" t="s">
        <v>89</v>
      </c>
      <c r="AV138" s="13" t="s">
        <v>87</v>
      </c>
      <c r="AW138" s="13" t="s">
        <v>41</v>
      </c>
      <c r="AX138" s="13" t="s">
        <v>80</v>
      </c>
      <c r="AY138" s="243" t="s">
        <v>177</v>
      </c>
    </row>
    <row r="139" spans="1:51" s="13" customFormat="1" ht="12">
      <c r="A139" s="13"/>
      <c r="B139" s="234"/>
      <c r="C139" s="235"/>
      <c r="D139" s="228" t="s">
        <v>191</v>
      </c>
      <c r="E139" s="236" t="s">
        <v>39</v>
      </c>
      <c r="F139" s="237" t="s">
        <v>891</v>
      </c>
      <c r="G139" s="235"/>
      <c r="H139" s="236" t="s">
        <v>39</v>
      </c>
      <c r="I139" s="238"/>
      <c r="J139" s="235"/>
      <c r="K139" s="235"/>
      <c r="L139" s="239"/>
      <c r="M139" s="240"/>
      <c r="N139" s="241"/>
      <c r="O139" s="241"/>
      <c r="P139" s="241"/>
      <c r="Q139" s="241"/>
      <c r="R139" s="241"/>
      <c r="S139" s="241"/>
      <c r="T139" s="242"/>
      <c r="U139" s="13"/>
      <c r="V139" s="13"/>
      <c r="W139" s="13"/>
      <c r="X139" s="13"/>
      <c r="Y139" s="13"/>
      <c r="Z139" s="13"/>
      <c r="AA139" s="13"/>
      <c r="AB139" s="13"/>
      <c r="AC139" s="13"/>
      <c r="AD139" s="13"/>
      <c r="AE139" s="13"/>
      <c r="AT139" s="243" t="s">
        <v>191</v>
      </c>
      <c r="AU139" s="243" t="s">
        <v>89</v>
      </c>
      <c r="AV139" s="13" t="s">
        <v>87</v>
      </c>
      <c r="AW139" s="13" t="s">
        <v>41</v>
      </c>
      <c r="AX139" s="13" t="s">
        <v>80</v>
      </c>
      <c r="AY139" s="243" t="s">
        <v>177</v>
      </c>
    </row>
    <row r="140" spans="1:51" s="15" customFormat="1" ht="12">
      <c r="A140" s="15"/>
      <c r="B140" s="255"/>
      <c r="C140" s="256"/>
      <c r="D140" s="228" t="s">
        <v>191</v>
      </c>
      <c r="E140" s="257" t="s">
        <v>39</v>
      </c>
      <c r="F140" s="258" t="s">
        <v>194</v>
      </c>
      <c r="G140" s="256"/>
      <c r="H140" s="259">
        <v>1003.536</v>
      </c>
      <c r="I140" s="260"/>
      <c r="J140" s="256"/>
      <c r="K140" s="256"/>
      <c r="L140" s="261"/>
      <c r="M140" s="262"/>
      <c r="N140" s="263"/>
      <c r="O140" s="263"/>
      <c r="P140" s="263"/>
      <c r="Q140" s="263"/>
      <c r="R140" s="263"/>
      <c r="S140" s="263"/>
      <c r="T140" s="264"/>
      <c r="U140" s="15"/>
      <c r="V140" s="15"/>
      <c r="W140" s="15"/>
      <c r="X140" s="15"/>
      <c r="Y140" s="15"/>
      <c r="Z140" s="15"/>
      <c r="AA140" s="15"/>
      <c r="AB140" s="15"/>
      <c r="AC140" s="15"/>
      <c r="AD140" s="15"/>
      <c r="AE140" s="15"/>
      <c r="AT140" s="265" t="s">
        <v>191</v>
      </c>
      <c r="AU140" s="265" t="s">
        <v>89</v>
      </c>
      <c r="AV140" s="15" t="s">
        <v>185</v>
      </c>
      <c r="AW140" s="15" t="s">
        <v>41</v>
      </c>
      <c r="AX140" s="15" t="s">
        <v>87</v>
      </c>
      <c r="AY140" s="265" t="s">
        <v>177</v>
      </c>
    </row>
    <row r="141" spans="1:65" s="2" customFormat="1" ht="33" customHeight="1">
      <c r="A141" s="40"/>
      <c r="B141" s="41"/>
      <c r="C141" s="215" t="s">
        <v>238</v>
      </c>
      <c r="D141" s="215" t="s">
        <v>180</v>
      </c>
      <c r="E141" s="216" t="s">
        <v>892</v>
      </c>
      <c r="F141" s="217" t="s">
        <v>893</v>
      </c>
      <c r="G141" s="218" t="s">
        <v>270</v>
      </c>
      <c r="H141" s="219">
        <v>6</v>
      </c>
      <c r="I141" s="220"/>
      <c r="J141" s="221">
        <f>ROUND(I141*H141,2)</f>
        <v>0</v>
      </c>
      <c r="K141" s="217" t="s">
        <v>184</v>
      </c>
      <c r="L141" s="46"/>
      <c r="M141" s="222" t="s">
        <v>39</v>
      </c>
      <c r="N141" s="223" t="s">
        <v>53</v>
      </c>
      <c r="O141" s="87"/>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185</v>
      </c>
      <c r="AT141" s="226" t="s">
        <v>180</v>
      </c>
      <c r="AU141" s="226" t="s">
        <v>89</v>
      </c>
      <c r="AY141" s="18" t="s">
        <v>177</v>
      </c>
      <c r="BE141" s="227">
        <f>IF(N141="základní",J141,0)</f>
        <v>0</v>
      </c>
      <c r="BF141" s="227">
        <f>IF(N141="snížená",J141,0)</f>
        <v>0</v>
      </c>
      <c r="BG141" s="227">
        <f>IF(N141="zákl. přenesená",J141,0)</f>
        <v>0</v>
      </c>
      <c r="BH141" s="227">
        <f>IF(N141="sníž. přenesená",J141,0)</f>
        <v>0</v>
      </c>
      <c r="BI141" s="227">
        <f>IF(N141="nulová",J141,0)</f>
        <v>0</v>
      </c>
      <c r="BJ141" s="18" t="s">
        <v>185</v>
      </c>
      <c r="BK141" s="227">
        <f>ROUND(I141*H141,2)</f>
        <v>0</v>
      </c>
      <c r="BL141" s="18" t="s">
        <v>185</v>
      </c>
      <c r="BM141" s="226" t="s">
        <v>894</v>
      </c>
    </row>
    <row r="142" spans="1:47" s="2" customFormat="1" ht="12">
      <c r="A142" s="40"/>
      <c r="B142" s="41"/>
      <c r="C142" s="42"/>
      <c r="D142" s="228" t="s">
        <v>187</v>
      </c>
      <c r="E142" s="42"/>
      <c r="F142" s="229" t="s">
        <v>895</v>
      </c>
      <c r="G142" s="42"/>
      <c r="H142" s="42"/>
      <c r="I142" s="230"/>
      <c r="J142" s="42"/>
      <c r="K142" s="42"/>
      <c r="L142" s="46"/>
      <c r="M142" s="231"/>
      <c r="N142" s="232"/>
      <c r="O142" s="87"/>
      <c r="P142" s="87"/>
      <c r="Q142" s="87"/>
      <c r="R142" s="87"/>
      <c r="S142" s="87"/>
      <c r="T142" s="88"/>
      <c r="U142" s="40"/>
      <c r="V142" s="40"/>
      <c r="W142" s="40"/>
      <c r="X142" s="40"/>
      <c r="Y142" s="40"/>
      <c r="Z142" s="40"/>
      <c r="AA142" s="40"/>
      <c r="AB142" s="40"/>
      <c r="AC142" s="40"/>
      <c r="AD142" s="40"/>
      <c r="AE142" s="40"/>
      <c r="AT142" s="18" t="s">
        <v>187</v>
      </c>
      <c r="AU142" s="18" t="s">
        <v>89</v>
      </c>
    </row>
    <row r="143" spans="1:47" s="2" customFormat="1" ht="12">
      <c r="A143" s="40"/>
      <c r="B143" s="41"/>
      <c r="C143" s="42"/>
      <c r="D143" s="228" t="s">
        <v>189</v>
      </c>
      <c r="E143" s="42"/>
      <c r="F143" s="233" t="s">
        <v>896</v>
      </c>
      <c r="G143" s="42"/>
      <c r="H143" s="42"/>
      <c r="I143" s="230"/>
      <c r="J143" s="42"/>
      <c r="K143" s="42"/>
      <c r="L143" s="46"/>
      <c r="M143" s="231"/>
      <c r="N143" s="232"/>
      <c r="O143" s="87"/>
      <c r="P143" s="87"/>
      <c r="Q143" s="87"/>
      <c r="R143" s="87"/>
      <c r="S143" s="87"/>
      <c r="T143" s="88"/>
      <c r="U143" s="40"/>
      <c r="V143" s="40"/>
      <c r="W143" s="40"/>
      <c r="X143" s="40"/>
      <c r="Y143" s="40"/>
      <c r="Z143" s="40"/>
      <c r="AA143" s="40"/>
      <c r="AB143" s="40"/>
      <c r="AC143" s="40"/>
      <c r="AD143" s="40"/>
      <c r="AE143" s="40"/>
      <c r="AT143" s="18" t="s">
        <v>189</v>
      </c>
      <c r="AU143" s="18" t="s">
        <v>89</v>
      </c>
    </row>
    <row r="144" spans="1:51" s="13" customFormat="1" ht="12">
      <c r="A144" s="13"/>
      <c r="B144" s="234"/>
      <c r="C144" s="235"/>
      <c r="D144" s="228" t="s">
        <v>191</v>
      </c>
      <c r="E144" s="236" t="s">
        <v>39</v>
      </c>
      <c r="F144" s="237" t="s">
        <v>897</v>
      </c>
      <c r="G144" s="235"/>
      <c r="H144" s="236" t="s">
        <v>39</v>
      </c>
      <c r="I144" s="238"/>
      <c r="J144" s="235"/>
      <c r="K144" s="235"/>
      <c r="L144" s="239"/>
      <c r="M144" s="240"/>
      <c r="N144" s="241"/>
      <c r="O144" s="241"/>
      <c r="P144" s="241"/>
      <c r="Q144" s="241"/>
      <c r="R144" s="241"/>
      <c r="S144" s="241"/>
      <c r="T144" s="242"/>
      <c r="U144" s="13"/>
      <c r="V144" s="13"/>
      <c r="W144" s="13"/>
      <c r="X144" s="13"/>
      <c r="Y144" s="13"/>
      <c r="Z144" s="13"/>
      <c r="AA144" s="13"/>
      <c r="AB144" s="13"/>
      <c r="AC144" s="13"/>
      <c r="AD144" s="13"/>
      <c r="AE144" s="13"/>
      <c r="AT144" s="243" t="s">
        <v>191</v>
      </c>
      <c r="AU144" s="243" t="s">
        <v>89</v>
      </c>
      <c r="AV144" s="13" t="s">
        <v>87</v>
      </c>
      <c r="AW144" s="13" t="s">
        <v>41</v>
      </c>
      <c r="AX144" s="13" t="s">
        <v>80</v>
      </c>
      <c r="AY144" s="243" t="s">
        <v>177</v>
      </c>
    </row>
    <row r="145" spans="1:51" s="14" customFormat="1" ht="12">
      <c r="A145" s="14"/>
      <c r="B145" s="244"/>
      <c r="C145" s="245"/>
      <c r="D145" s="228" t="s">
        <v>191</v>
      </c>
      <c r="E145" s="246" t="s">
        <v>39</v>
      </c>
      <c r="F145" s="247" t="s">
        <v>223</v>
      </c>
      <c r="G145" s="245"/>
      <c r="H145" s="248">
        <v>6</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191</v>
      </c>
      <c r="AU145" s="254" t="s">
        <v>89</v>
      </c>
      <c r="AV145" s="14" t="s">
        <v>89</v>
      </c>
      <c r="AW145" s="14" t="s">
        <v>41</v>
      </c>
      <c r="AX145" s="14" t="s">
        <v>80</v>
      </c>
      <c r="AY145" s="254" t="s">
        <v>177</v>
      </c>
    </row>
    <row r="146" spans="1:51" s="15" customFormat="1" ht="12">
      <c r="A146" s="15"/>
      <c r="B146" s="255"/>
      <c r="C146" s="256"/>
      <c r="D146" s="228" t="s">
        <v>191</v>
      </c>
      <c r="E146" s="257" t="s">
        <v>39</v>
      </c>
      <c r="F146" s="258" t="s">
        <v>194</v>
      </c>
      <c r="G146" s="256"/>
      <c r="H146" s="259">
        <v>6</v>
      </c>
      <c r="I146" s="260"/>
      <c r="J146" s="256"/>
      <c r="K146" s="256"/>
      <c r="L146" s="261"/>
      <c r="M146" s="262"/>
      <c r="N146" s="263"/>
      <c r="O146" s="263"/>
      <c r="P146" s="263"/>
      <c r="Q146" s="263"/>
      <c r="R146" s="263"/>
      <c r="S146" s="263"/>
      <c r="T146" s="264"/>
      <c r="U146" s="15"/>
      <c r="V146" s="15"/>
      <c r="W146" s="15"/>
      <c r="X146" s="15"/>
      <c r="Y146" s="15"/>
      <c r="Z146" s="15"/>
      <c r="AA146" s="15"/>
      <c r="AB146" s="15"/>
      <c r="AC146" s="15"/>
      <c r="AD146" s="15"/>
      <c r="AE146" s="15"/>
      <c r="AT146" s="265" t="s">
        <v>191</v>
      </c>
      <c r="AU146" s="265" t="s">
        <v>89</v>
      </c>
      <c r="AV146" s="15" t="s">
        <v>185</v>
      </c>
      <c r="AW146" s="15" t="s">
        <v>41</v>
      </c>
      <c r="AX146" s="15" t="s">
        <v>87</v>
      </c>
      <c r="AY146" s="265" t="s">
        <v>177</v>
      </c>
    </row>
    <row r="147" spans="1:65" s="2" customFormat="1" ht="24.15" customHeight="1">
      <c r="A147" s="40"/>
      <c r="B147" s="41"/>
      <c r="C147" s="215" t="s">
        <v>245</v>
      </c>
      <c r="D147" s="215" t="s">
        <v>180</v>
      </c>
      <c r="E147" s="216" t="s">
        <v>898</v>
      </c>
      <c r="F147" s="217" t="s">
        <v>899</v>
      </c>
      <c r="G147" s="218" t="s">
        <v>392</v>
      </c>
      <c r="H147" s="219">
        <v>0.595</v>
      </c>
      <c r="I147" s="220"/>
      <c r="J147" s="221">
        <f>ROUND(I147*H147,2)</f>
        <v>0</v>
      </c>
      <c r="K147" s="217" t="s">
        <v>184</v>
      </c>
      <c r="L147" s="46"/>
      <c r="M147" s="222" t="s">
        <v>39</v>
      </c>
      <c r="N147" s="223" t="s">
        <v>53</v>
      </c>
      <c r="O147" s="87"/>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185</v>
      </c>
      <c r="AT147" s="226" t="s">
        <v>180</v>
      </c>
      <c r="AU147" s="226" t="s">
        <v>89</v>
      </c>
      <c r="AY147" s="18" t="s">
        <v>177</v>
      </c>
      <c r="BE147" s="227">
        <f>IF(N147="základní",J147,0)</f>
        <v>0</v>
      </c>
      <c r="BF147" s="227">
        <f>IF(N147="snížená",J147,0)</f>
        <v>0</v>
      </c>
      <c r="BG147" s="227">
        <f>IF(N147="zákl. přenesená",J147,0)</f>
        <v>0</v>
      </c>
      <c r="BH147" s="227">
        <f>IF(N147="sníž. přenesená",J147,0)</f>
        <v>0</v>
      </c>
      <c r="BI147" s="227">
        <f>IF(N147="nulová",J147,0)</f>
        <v>0</v>
      </c>
      <c r="BJ147" s="18" t="s">
        <v>185</v>
      </c>
      <c r="BK147" s="227">
        <f>ROUND(I147*H147,2)</f>
        <v>0</v>
      </c>
      <c r="BL147" s="18" t="s">
        <v>185</v>
      </c>
      <c r="BM147" s="226" t="s">
        <v>900</v>
      </c>
    </row>
    <row r="148" spans="1:47" s="2" customFormat="1" ht="12">
      <c r="A148" s="40"/>
      <c r="B148" s="41"/>
      <c r="C148" s="42"/>
      <c r="D148" s="228" t="s">
        <v>187</v>
      </c>
      <c r="E148" s="42"/>
      <c r="F148" s="229" t="s">
        <v>901</v>
      </c>
      <c r="G148" s="42"/>
      <c r="H148" s="42"/>
      <c r="I148" s="230"/>
      <c r="J148" s="42"/>
      <c r="K148" s="42"/>
      <c r="L148" s="46"/>
      <c r="M148" s="231"/>
      <c r="N148" s="232"/>
      <c r="O148" s="87"/>
      <c r="P148" s="87"/>
      <c r="Q148" s="87"/>
      <c r="R148" s="87"/>
      <c r="S148" s="87"/>
      <c r="T148" s="88"/>
      <c r="U148" s="40"/>
      <c r="V148" s="40"/>
      <c r="W148" s="40"/>
      <c r="X148" s="40"/>
      <c r="Y148" s="40"/>
      <c r="Z148" s="40"/>
      <c r="AA148" s="40"/>
      <c r="AB148" s="40"/>
      <c r="AC148" s="40"/>
      <c r="AD148" s="40"/>
      <c r="AE148" s="40"/>
      <c r="AT148" s="18" t="s">
        <v>187</v>
      </c>
      <c r="AU148" s="18" t="s">
        <v>89</v>
      </c>
    </row>
    <row r="149" spans="1:47" s="2" customFormat="1" ht="12">
      <c r="A149" s="40"/>
      <c r="B149" s="41"/>
      <c r="C149" s="42"/>
      <c r="D149" s="228" t="s">
        <v>189</v>
      </c>
      <c r="E149" s="42"/>
      <c r="F149" s="233" t="s">
        <v>902</v>
      </c>
      <c r="G149" s="42"/>
      <c r="H149" s="42"/>
      <c r="I149" s="230"/>
      <c r="J149" s="42"/>
      <c r="K149" s="42"/>
      <c r="L149" s="46"/>
      <c r="M149" s="231"/>
      <c r="N149" s="232"/>
      <c r="O149" s="87"/>
      <c r="P149" s="87"/>
      <c r="Q149" s="87"/>
      <c r="R149" s="87"/>
      <c r="S149" s="87"/>
      <c r="T149" s="88"/>
      <c r="U149" s="40"/>
      <c r="V149" s="40"/>
      <c r="W149" s="40"/>
      <c r="X149" s="40"/>
      <c r="Y149" s="40"/>
      <c r="Z149" s="40"/>
      <c r="AA149" s="40"/>
      <c r="AB149" s="40"/>
      <c r="AC149" s="40"/>
      <c r="AD149" s="40"/>
      <c r="AE149" s="40"/>
      <c r="AT149" s="18" t="s">
        <v>189</v>
      </c>
      <c r="AU149" s="18" t="s">
        <v>89</v>
      </c>
    </row>
    <row r="150" spans="1:51" s="13" customFormat="1" ht="12">
      <c r="A150" s="13"/>
      <c r="B150" s="234"/>
      <c r="C150" s="235"/>
      <c r="D150" s="228" t="s">
        <v>191</v>
      </c>
      <c r="E150" s="236" t="s">
        <v>39</v>
      </c>
      <c r="F150" s="237" t="s">
        <v>875</v>
      </c>
      <c r="G150" s="235"/>
      <c r="H150" s="236" t="s">
        <v>39</v>
      </c>
      <c r="I150" s="238"/>
      <c r="J150" s="235"/>
      <c r="K150" s="235"/>
      <c r="L150" s="239"/>
      <c r="M150" s="240"/>
      <c r="N150" s="241"/>
      <c r="O150" s="241"/>
      <c r="P150" s="241"/>
      <c r="Q150" s="241"/>
      <c r="R150" s="241"/>
      <c r="S150" s="241"/>
      <c r="T150" s="242"/>
      <c r="U150" s="13"/>
      <c r="V150" s="13"/>
      <c r="W150" s="13"/>
      <c r="X150" s="13"/>
      <c r="Y150" s="13"/>
      <c r="Z150" s="13"/>
      <c r="AA150" s="13"/>
      <c r="AB150" s="13"/>
      <c r="AC150" s="13"/>
      <c r="AD150" s="13"/>
      <c r="AE150" s="13"/>
      <c r="AT150" s="243" t="s">
        <v>191</v>
      </c>
      <c r="AU150" s="243" t="s">
        <v>89</v>
      </c>
      <c r="AV150" s="13" t="s">
        <v>87</v>
      </c>
      <c r="AW150" s="13" t="s">
        <v>41</v>
      </c>
      <c r="AX150" s="13" t="s">
        <v>80</v>
      </c>
      <c r="AY150" s="243" t="s">
        <v>177</v>
      </c>
    </row>
    <row r="151" spans="1:51" s="14" customFormat="1" ht="12">
      <c r="A151" s="14"/>
      <c r="B151" s="244"/>
      <c r="C151" s="245"/>
      <c r="D151" s="228" t="s">
        <v>191</v>
      </c>
      <c r="E151" s="246" t="s">
        <v>39</v>
      </c>
      <c r="F151" s="247" t="s">
        <v>876</v>
      </c>
      <c r="G151" s="245"/>
      <c r="H151" s="248">
        <v>0.381</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191</v>
      </c>
      <c r="AU151" s="254" t="s">
        <v>89</v>
      </c>
      <c r="AV151" s="14" t="s">
        <v>89</v>
      </c>
      <c r="AW151" s="14" t="s">
        <v>41</v>
      </c>
      <c r="AX151" s="14" t="s">
        <v>80</v>
      </c>
      <c r="AY151" s="254" t="s">
        <v>177</v>
      </c>
    </row>
    <row r="152" spans="1:51" s="13" customFormat="1" ht="12">
      <c r="A152" s="13"/>
      <c r="B152" s="234"/>
      <c r="C152" s="235"/>
      <c r="D152" s="228" t="s">
        <v>191</v>
      </c>
      <c r="E152" s="236" t="s">
        <v>39</v>
      </c>
      <c r="F152" s="237" t="s">
        <v>877</v>
      </c>
      <c r="G152" s="235"/>
      <c r="H152" s="236" t="s">
        <v>39</v>
      </c>
      <c r="I152" s="238"/>
      <c r="J152" s="235"/>
      <c r="K152" s="235"/>
      <c r="L152" s="239"/>
      <c r="M152" s="240"/>
      <c r="N152" s="241"/>
      <c r="O152" s="241"/>
      <c r="P152" s="241"/>
      <c r="Q152" s="241"/>
      <c r="R152" s="241"/>
      <c r="S152" s="241"/>
      <c r="T152" s="242"/>
      <c r="U152" s="13"/>
      <c r="V152" s="13"/>
      <c r="W152" s="13"/>
      <c r="X152" s="13"/>
      <c r="Y152" s="13"/>
      <c r="Z152" s="13"/>
      <c r="AA152" s="13"/>
      <c r="AB152" s="13"/>
      <c r="AC152" s="13"/>
      <c r="AD152" s="13"/>
      <c r="AE152" s="13"/>
      <c r="AT152" s="243" t="s">
        <v>191</v>
      </c>
      <c r="AU152" s="243" t="s">
        <v>89</v>
      </c>
      <c r="AV152" s="13" t="s">
        <v>87</v>
      </c>
      <c r="AW152" s="13" t="s">
        <v>41</v>
      </c>
      <c r="AX152" s="13" t="s">
        <v>80</v>
      </c>
      <c r="AY152" s="243" t="s">
        <v>177</v>
      </c>
    </row>
    <row r="153" spans="1:51" s="14" customFormat="1" ht="12">
      <c r="A153" s="14"/>
      <c r="B153" s="244"/>
      <c r="C153" s="245"/>
      <c r="D153" s="228" t="s">
        <v>191</v>
      </c>
      <c r="E153" s="246" t="s">
        <v>39</v>
      </c>
      <c r="F153" s="247" t="s">
        <v>878</v>
      </c>
      <c r="G153" s="245"/>
      <c r="H153" s="248">
        <v>0.15</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191</v>
      </c>
      <c r="AU153" s="254" t="s">
        <v>89</v>
      </c>
      <c r="AV153" s="14" t="s">
        <v>89</v>
      </c>
      <c r="AW153" s="14" t="s">
        <v>41</v>
      </c>
      <c r="AX153" s="14" t="s">
        <v>80</v>
      </c>
      <c r="AY153" s="254" t="s">
        <v>177</v>
      </c>
    </row>
    <row r="154" spans="1:51" s="13" customFormat="1" ht="12">
      <c r="A154" s="13"/>
      <c r="B154" s="234"/>
      <c r="C154" s="235"/>
      <c r="D154" s="228" t="s">
        <v>191</v>
      </c>
      <c r="E154" s="236" t="s">
        <v>39</v>
      </c>
      <c r="F154" s="237" t="s">
        <v>885</v>
      </c>
      <c r="G154" s="235"/>
      <c r="H154" s="236" t="s">
        <v>39</v>
      </c>
      <c r="I154" s="238"/>
      <c r="J154" s="235"/>
      <c r="K154" s="235"/>
      <c r="L154" s="239"/>
      <c r="M154" s="240"/>
      <c r="N154" s="241"/>
      <c r="O154" s="241"/>
      <c r="P154" s="241"/>
      <c r="Q154" s="241"/>
      <c r="R154" s="241"/>
      <c r="S154" s="241"/>
      <c r="T154" s="242"/>
      <c r="U154" s="13"/>
      <c r="V154" s="13"/>
      <c r="W154" s="13"/>
      <c r="X154" s="13"/>
      <c r="Y154" s="13"/>
      <c r="Z154" s="13"/>
      <c r="AA154" s="13"/>
      <c r="AB154" s="13"/>
      <c r="AC154" s="13"/>
      <c r="AD154" s="13"/>
      <c r="AE154" s="13"/>
      <c r="AT154" s="243" t="s">
        <v>191</v>
      </c>
      <c r="AU154" s="243" t="s">
        <v>89</v>
      </c>
      <c r="AV154" s="13" t="s">
        <v>87</v>
      </c>
      <c r="AW154" s="13" t="s">
        <v>41</v>
      </c>
      <c r="AX154" s="13" t="s">
        <v>80</v>
      </c>
      <c r="AY154" s="243" t="s">
        <v>177</v>
      </c>
    </row>
    <row r="155" spans="1:51" s="14" customFormat="1" ht="12">
      <c r="A155" s="14"/>
      <c r="B155" s="244"/>
      <c r="C155" s="245"/>
      <c r="D155" s="228" t="s">
        <v>191</v>
      </c>
      <c r="E155" s="246" t="s">
        <v>39</v>
      </c>
      <c r="F155" s="247" t="s">
        <v>886</v>
      </c>
      <c r="G155" s="245"/>
      <c r="H155" s="248">
        <v>0.059</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191</v>
      </c>
      <c r="AU155" s="254" t="s">
        <v>89</v>
      </c>
      <c r="AV155" s="14" t="s">
        <v>89</v>
      </c>
      <c r="AW155" s="14" t="s">
        <v>41</v>
      </c>
      <c r="AX155" s="14" t="s">
        <v>80</v>
      </c>
      <c r="AY155" s="254" t="s">
        <v>177</v>
      </c>
    </row>
    <row r="156" spans="1:51" s="13" customFormat="1" ht="12">
      <c r="A156" s="13"/>
      <c r="B156" s="234"/>
      <c r="C156" s="235"/>
      <c r="D156" s="228" t="s">
        <v>191</v>
      </c>
      <c r="E156" s="236" t="s">
        <v>39</v>
      </c>
      <c r="F156" s="237" t="s">
        <v>879</v>
      </c>
      <c r="G156" s="235"/>
      <c r="H156" s="236" t="s">
        <v>39</v>
      </c>
      <c r="I156" s="238"/>
      <c r="J156" s="235"/>
      <c r="K156" s="235"/>
      <c r="L156" s="239"/>
      <c r="M156" s="240"/>
      <c r="N156" s="241"/>
      <c r="O156" s="241"/>
      <c r="P156" s="241"/>
      <c r="Q156" s="241"/>
      <c r="R156" s="241"/>
      <c r="S156" s="241"/>
      <c r="T156" s="242"/>
      <c r="U156" s="13"/>
      <c r="V156" s="13"/>
      <c r="W156" s="13"/>
      <c r="X156" s="13"/>
      <c r="Y156" s="13"/>
      <c r="Z156" s="13"/>
      <c r="AA156" s="13"/>
      <c r="AB156" s="13"/>
      <c r="AC156" s="13"/>
      <c r="AD156" s="13"/>
      <c r="AE156" s="13"/>
      <c r="AT156" s="243" t="s">
        <v>191</v>
      </c>
      <c r="AU156" s="243" t="s">
        <v>89</v>
      </c>
      <c r="AV156" s="13" t="s">
        <v>87</v>
      </c>
      <c r="AW156" s="13" t="s">
        <v>41</v>
      </c>
      <c r="AX156" s="13" t="s">
        <v>80</v>
      </c>
      <c r="AY156" s="243" t="s">
        <v>177</v>
      </c>
    </row>
    <row r="157" spans="1:51" s="14" customFormat="1" ht="12">
      <c r="A157" s="14"/>
      <c r="B157" s="244"/>
      <c r="C157" s="245"/>
      <c r="D157" s="228" t="s">
        <v>191</v>
      </c>
      <c r="E157" s="246" t="s">
        <v>39</v>
      </c>
      <c r="F157" s="247" t="s">
        <v>880</v>
      </c>
      <c r="G157" s="245"/>
      <c r="H157" s="248">
        <v>0.016</v>
      </c>
      <c r="I157" s="249"/>
      <c r="J157" s="245"/>
      <c r="K157" s="245"/>
      <c r="L157" s="250"/>
      <c r="M157" s="251"/>
      <c r="N157" s="252"/>
      <c r="O157" s="252"/>
      <c r="P157" s="252"/>
      <c r="Q157" s="252"/>
      <c r="R157" s="252"/>
      <c r="S157" s="252"/>
      <c r="T157" s="253"/>
      <c r="U157" s="14"/>
      <c r="V157" s="14"/>
      <c r="W157" s="14"/>
      <c r="X157" s="14"/>
      <c r="Y157" s="14"/>
      <c r="Z157" s="14"/>
      <c r="AA157" s="14"/>
      <c r="AB157" s="14"/>
      <c r="AC157" s="14"/>
      <c r="AD157" s="14"/>
      <c r="AE157" s="14"/>
      <c r="AT157" s="254" t="s">
        <v>191</v>
      </c>
      <c r="AU157" s="254" t="s">
        <v>89</v>
      </c>
      <c r="AV157" s="14" t="s">
        <v>89</v>
      </c>
      <c r="AW157" s="14" t="s">
        <v>41</v>
      </c>
      <c r="AX157" s="14" t="s">
        <v>80</v>
      </c>
      <c r="AY157" s="254" t="s">
        <v>177</v>
      </c>
    </row>
    <row r="158" spans="1:51" s="13" customFormat="1" ht="12">
      <c r="A158" s="13"/>
      <c r="B158" s="234"/>
      <c r="C158" s="235"/>
      <c r="D158" s="228" t="s">
        <v>191</v>
      </c>
      <c r="E158" s="236" t="s">
        <v>39</v>
      </c>
      <c r="F158" s="237" t="s">
        <v>903</v>
      </c>
      <c r="G158" s="235"/>
      <c r="H158" s="236" t="s">
        <v>39</v>
      </c>
      <c r="I158" s="238"/>
      <c r="J158" s="235"/>
      <c r="K158" s="235"/>
      <c r="L158" s="239"/>
      <c r="M158" s="240"/>
      <c r="N158" s="241"/>
      <c r="O158" s="241"/>
      <c r="P158" s="241"/>
      <c r="Q158" s="241"/>
      <c r="R158" s="241"/>
      <c r="S158" s="241"/>
      <c r="T158" s="242"/>
      <c r="U158" s="13"/>
      <c r="V158" s="13"/>
      <c r="W158" s="13"/>
      <c r="X158" s="13"/>
      <c r="Y158" s="13"/>
      <c r="Z158" s="13"/>
      <c r="AA158" s="13"/>
      <c r="AB158" s="13"/>
      <c r="AC158" s="13"/>
      <c r="AD158" s="13"/>
      <c r="AE158" s="13"/>
      <c r="AT158" s="243" t="s">
        <v>191</v>
      </c>
      <c r="AU158" s="243" t="s">
        <v>89</v>
      </c>
      <c r="AV158" s="13" t="s">
        <v>87</v>
      </c>
      <c r="AW158" s="13" t="s">
        <v>41</v>
      </c>
      <c r="AX158" s="13" t="s">
        <v>80</v>
      </c>
      <c r="AY158" s="243" t="s">
        <v>177</v>
      </c>
    </row>
    <row r="159" spans="1:51" s="14" customFormat="1" ht="12">
      <c r="A159" s="14"/>
      <c r="B159" s="244"/>
      <c r="C159" s="245"/>
      <c r="D159" s="228" t="s">
        <v>191</v>
      </c>
      <c r="E159" s="246" t="s">
        <v>39</v>
      </c>
      <c r="F159" s="247" t="s">
        <v>904</v>
      </c>
      <c r="G159" s="245"/>
      <c r="H159" s="248">
        <v>-0.011</v>
      </c>
      <c r="I159" s="249"/>
      <c r="J159" s="245"/>
      <c r="K159" s="245"/>
      <c r="L159" s="250"/>
      <c r="M159" s="251"/>
      <c r="N159" s="252"/>
      <c r="O159" s="252"/>
      <c r="P159" s="252"/>
      <c r="Q159" s="252"/>
      <c r="R159" s="252"/>
      <c r="S159" s="252"/>
      <c r="T159" s="253"/>
      <c r="U159" s="14"/>
      <c r="V159" s="14"/>
      <c r="W159" s="14"/>
      <c r="X159" s="14"/>
      <c r="Y159" s="14"/>
      <c r="Z159" s="14"/>
      <c r="AA159" s="14"/>
      <c r="AB159" s="14"/>
      <c r="AC159" s="14"/>
      <c r="AD159" s="14"/>
      <c r="AE159" s="14"/>
      <c r="AT159" s="254" t="s">
        <v>191</v>
      </c>
      <c r="AU159" s="254" t="s">
        <v>89</v>
      </c>
      <c r="AV159" s="14" t="s">
        <v>89</v>
      </c>
      <c r="AW159" s="14" t="s">
        <v>41</v>
      </c>
      <c r="AX159" s="14" t="s">
        <v>80</v>
      </c>
      <c r="AY159" s="254" t="s">
        <v>177</v>
      </c>
    </row>
    <row r="160" spans="1:51" s="15" customFormat="1" ht="12">
      <c r="A160" s="15"/>
      <c r="B160" s="255"/>
      <c r="C160" s="256"/>
      <c r="D160" s="228" t="s">
        <v>191</v>
      </c>
      <c r="E160" s="257" t="s">
        <v>39</v>
      </c>
      <c r="F160" s="258" t="s">
        <v>194</v>
      </c>
      <c r="G160" s="256"/>
      <c r="H160" s="259">
        <v>0.595</v>
      </c>
      <c r="I160" s="260"/>
      <c r="J160" s="256"/>
      <c r="K160" s="256"/>
      <c r="L160" s="261"/>
      <c r="M160" s="262"/>
      <c r="N160" s="263"/>
      <c r="O160" s="263"/>
      <c r="P160" s="263"/>
      <c r="Q160" s="263"/>
      <c r="R160" s="263"/>
      <c r="S160" s="263"/>
      <c r="T160" s="264"/>
      <c r="U160" s="15"/>
      <c r="V160" s="15"/>
      <c r="W160" s="15"/>
      <c r="X160" s="15"/>
      <c r="Y160" s="15"/>
      <c r="Z160" s="15"/>
      <c r="AA160" s="15"/>
      <c r="AB160" s="15"/>
      <c r="AC160" s="15"/>
      <c r="AD160" s="15"/>
      <c r="AE160" s="15"/>
      <c r="AT160" s="265" t="s">
        <v>191</v>
      </c>
      <c r="AU160" s="265" t="s">
        <v>89</v>
      </c>
      <c r="AV160" s="15" t="s">
        <v>185</v>
      </c>
      <c r="AW160" s="15" t="s">
        <v>41</v>
      </c>
      <c r="AX160" s="15" t="s">
        <v>87</v>
      </c>
      <c r="AY160" s="265" t="s">
        <v>177</v>
      </c>
    </row>
    <row r="161" spans="1:65" s="2" customFormat="1" ht="24.15" customHeight="1">
      <c r="A161" s="40"/>
      <c r="B161" s="41"/>
      <c r="C161" s="215" t="s">
        <v>250</v>
      </c>
      <c r="D161" s="215" t="s">
        <v>180</v>
      </c>
      <c r="E161" s="216" t="s">
        <v>905</v>
      </c>
      <c r="F161" s="217" t="s">
        <v>906</v>
      </c>
      <c r="G161" s="218" t="s">
        <v>392</v>
      </c>
      <c r="H161" s="219">
        <v>0.547</v>
      </c>
      <c r="I161" s="220"/>
      <c r="J161" s="221">
        <f>ROUND(I161*H161,2)</f>
        <v>0</v>
      </c>
      <c r="K161" s="217" t="s">
        <v>184</v>
      </c>
      <c r="L161" s="46"/>
      <c r="M161" s="222" t="s">
        <v>39</v>
      </c>
      <c r="N161" s="223" t="s">
        <v>53</v>
      </c>
      <c r="O161" s="87"/>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185</v>
      </c>
      <c r="AT161" s="226" t="s">
        <v>180</v>
      </c>
      <c r="AU161" s="226" t="s">
        <v>89</v>
      </c>
      <c r="AY161" s="18" t="s">
        <v>177</v>
      </c>
      <c r="BE161" s="227">
        <f>IF(N161="základní",J161,0)</f>
        <v>0</v>
      </c>
      <c r="BF161" s="227">
        <f>IF(N161="snížená",J161,0)</f>
        <v>0</v>
      </c>
      <c r="BG161" s="227">
        <f>IF(N161="zákl. přenesená",J161,0)</f>
        <v>0</v>
      </c>
      <c r="BH161" s="227">
        <f>IF(N161="sníž. přenesená",J161,0)</f>
        <v>0</v>
      </c>
      <c r="BI161" s="227">
        <f>IF(N161="nulová",J161,0)</f>
        <v>0</v>
      </c>
      <c r="BJ161" s="18" t="s">
        <v>185</v>
      </c>
      <c r="BK161" s="227">
        <f>ROUND(I161*H161,2)</f>
        <v>0</v>
      </c>
      <c r="BL161" s="18" t="s">
        <v>185</v>
      </c>
      <c r="BM161" s="226" t="s">
        <v>907</v>
      </c>
    </row>
    <row r="162" spans="1:47" s="2" customFormat="1" ht="12">
      <c r="A162" s="40"/>
      <c r="B162" s="41"/>
      <c r="C162" s="42"/>
      <c r="D162" s="228" t="s">
        <v>187</v>
      </c>
      <c r="E162" s="42"/>
      <c r="F162" s="229" t="s">
        <v>908</v>
      </c>
      <c r="G162" s="42"/>
      <c r="H162" s="42"/>
      <c r="I162" s="230"/>
      <c r="J162" s="42"/>
      <c r="K162" s="42"/>
      <c r="L162" s="46"/>
      <c r="M162" s="231"/>
      <c r="N162" s="232"/>
      <c r="O162" s="87"/>
      <c r="P162" s="87"/>
      <c r="Q162" s="87"/>
      <c r="R162" s="87"/>
      <c r="S162" s="87"/>
      <c r="T162" s="88"/>
      <c r="U162" s="40"/>
      <c r="V162" s="40"/>
      <c r="W162" s="40"/>
      <c r="X162" s="40"/>
      <c r="Y162" s="40"/>
      <c r="Z162" s="40"/>
      <c r="AA162" s="40"/>
      <c r="AB162" s="40"/>
      <c r="AC162" s="40"/>
      <c r="AD162" s="40"/>
      <c r="AE162" s="40"/>
      <c r="AT162" s="18" t="s">
        <v>187</v>
      </c>
      <c r="AU162" s="18" t="s">
        <v>89</v>
      </c>
    </row>
    <row r="163" spans="1:47" s="2" customFormat="1" ht="12">
      <c r="A163" s="40"/>
      <c r="B163" s="41"/>
      <c r="C163" s="42"/>
      <c r="D163" s="228" t="s">
        <v>189</v>
      </c>
      <c r="E163" s="42"/>
      <c r="F163" s="233" t="s">
        <v>909</v>
      </c>
      <c r="G163" s="42"/>
      <c r="H163" s="42"/>
      <c r="I163" s="230"/>
      <c r="J163" s="42"/>
      <c r="K163" s="42"/>
      <c r="L163" s="46"/>
      <c r="M163" s="231"/>
      <c r="N163" s="232"/>
      <c r="O163" s="87"/>
      <c r="P163" s="87"/>
      <c r="Q163" s="87"/>
      <c r="R163" s="87"/>
      <c r="S163" s="87"/>
      <c r="T163" s="88"/>
      <c r="U163" s="40"/>
      <c r="V163" s="40"/>
      <c r="W163" s="40"/>
      <c r="X163" s="40"/>
      <c r="Y163" s="40"/>
      <c r="Z163" s="40"/>
      <c r="AA163" s="40"/>
      <c r="AB163" s="40"/>
      <c r="AC163" s="40"/>
      <c r="AD163" s="40"/>
      <c r="AE163" s="40"/>
      <c r="AT163" s="18" t="s">
        <v>189</v>
      </c>
      <c r="AU163" s="18" t="s">
        <v>89</v>
      </c>
    </row>
    <row r="164" spans="1:51" s="13" customFormat="1" ht="12">
      <c r="A164" s="13"/>
      <c r="B164" s="234"/>
      <c r="C164" s="235"/>
      <c r="D164" s="228" t="s">
        <v>191</v>
      </c>
      <c r="E164" s="236" t="s">
        <v>39</v>
      </c>
      <c r="F164" s="237" t="s">
        <v>875</v>
      </c>
      <c r="G164" s="235"/>
      <c r="H164" s="236" t="s">
        <v>39</v>
      </c>
      <c r="I164" s="238"/>
      <c r="J164" s="235"/>
      <c r="K164" s="235"/>
      <c r="L164" s="239"/>
      <c r="M164" s="240"/>
      <c r="N164" s="241"/>
      <c r="O164" s="241"/>
      <c r="P164" s="241"/>
      <c r="Q164" s="241"/>
      <c r="R164" s="241"/>
      <c r="S164" s="241"/>
      <c r="T164" s="242"/>
      <c r="U164" s="13"/>
      <c r="V164" s="13"/>
      <c r="W164" s="13"/>
      <c r="X164" s="13"/>
      <c r="Y164" s="13"/>
      <c r="Z164" s="13"/>
      <c r="AA164" s="13"/>
      <c r="AB164" s="13"/>
      <c r="AC164" s="13"/>
      <c r="AD164" s="13"/>
      <c r="AE164" s="13"/>
      <c r="AT164" s="243" t="s">
        <v>191</v>
      </c>
      <c r="AU164" s="243" t="s">
        <v>89</v>
      </c>
      <c r="AV164" s="13" t="s">
        <v>87</v>
      </c>
      <c r="AW164" s="13" t="s">
        <v>41</v>
      </c>
      <c r="AX164" s="13" t="s">
        <v>80</v>
      </c>
      <c r="AY164" s="243" t="s">
        <v>177</v>
      </c>
    </row>
    <row r="165" spans="1:51" s="14" customFormat="1" ht="12">
      <c r="A165" s="14"/>
      <c r="B165" s="244"/>
      <c r="C165" s="245"/>
      <c r="D165" s="228" t="s">
        <v>191</v>
      </c>
      <c r="E165" s="246" t="s">
        <v>39</v>
      </c>
      <c r="F165" s="247" t="s">
        <v>876</v>
      </c>
      <c r="G165" s="245"/>
      <c r="H165" s="248">
        <v>0.381</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191</v>
      </c>
      <c r="AU165" s="254" t="s">
        <v>89</v>
      </c>
      <c r="AV165" s="14" t="s">
        <v>89</v>
      </c>
      <c r="AW165" s="14" t="s">
        <v>41</v>
      </c>
      <c r="AX165" s="14" t="s">
        <v>80</v>
      </c>
      <c r="AY165" s="254" t="s">
        <v>177</v>
      </c>
    </row>
    <row r="166" spans="1:51" s="13" customFormat="1" ht="12">
      <c r="A166" s="13"/>
      <c r="B166" s="234"/>
      <c r="C166" s="235"/>
      <c r="D166" s="228" t="s">
        <v>191</v>
      </c>
      <c r="E166" s="236" t="s">
        <v>39</v>
      </c>
      <c r="F166" s="237" t="s">
        <v>877</v>
      </c>
      <c r="G166" s="235"/>
      <c r="H166" s="236" t="s">
        <v>39</v>
      </c>
      <c r="I166" s="238"/>
      <c r="J166" s="235"/>
      <c r="K166" s="235"/>
      <c r="L166" s="239"/>
      <c r="M166" s="240"/>
      <c r="N166" s="241"/>
      <c r="O166" s="241"/>
      <c r="P166" s="241"/>
      <c r="Q166" s="241"/>
      <c r="R166" s="241"/>
      <c r="S166" s="241"/>
      <c r="T166" s="242"/>
      <c r="U166" s="13"/>
      <c r="V166" s="13"/>
      <c r="W166" s="13"/>
      <c r="X166" s="13"/>
      <c r="Y166" s="13"/>
      <c r="Z166" s="13"/>
      <c r="AA166" s="13"/>
      <c r="AB166" s="13"/>
      <c r="AC166" s="13"/>
      <c r="AD166" s="13"/>
      <c r="AE166" s="13"/>
      <c r="AT166" s="243" t="s">
        <v>191</v>
      </c>
      <c r="AU166" s="243" t="s">
        <v>89</v>
      </c>
      <c r="AV166" s="13" t="s">
        <v>87</v>
      </c>
      <c r="AW166" s="13" t="s">
        <v>41</v>
      </c>
      <c r="AX166" s="13" t="s">
        <v>80</v>
      </c>
      <c r="AY166" s="243" t="s">
        <v>177</v>
      </c>
    </row>
    <row r="167" spans="1:51" s="14" customFormat="1" ht="12">
      <c r="A167" s="14"/>
      <c r="B167" s="244"/>
      <c r="C167" s="245"/>
      <c r="D167" s="228" t="s">
        <v>191</v>
      </c>
      <c r="E167" s="246" t="s">
        <v>39</v>
      </c>
      <c r="F167" s="247" t="s">
        <v>878</v>
      </c>
      <c r="G167" s="245"/>
      <c r="H167" s="248">
        <v>0.15</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191</v>
      </c>
      <c r="AU167" s="254" t="s">
        <v>89</v>
      </c>
      <c r="AV167" s="14" t="s">
        <v>89</v>
      </c>
      <c r="AW167" s="14" t="s">
        <v>41</v>
      </c>
      <c r="AX167" s="14" t="s">
        <v>80</v>
      </c>
      <c r="AY167" s="254" t="s">
        <v>177</v>
      </c>
    </row>
    <row r="168" spans="1:51" s="13" customFormat="1" ht="12">
      <c r="A168" s="13"/>
      <c r="B168" s="234"/>
      <c r="C168" s="235"/>
      <c r="D168" s="228" t="s">
        <v>191</v>
      </c>
      <c r="E168" s="236" t="s">
        <v>39</v>
      </c>
      <c r="F168" s="237" t="s">
        <v>879</v>
      </c>
      <c r="G168" s="235"/>
      <c r="H168" s="236" t="s">
        <v>39</v>
      </c>
      <c r="I168" s="238"/>
      <c r="J168" s="235"/>
      <c r="K168" s="235"/>
      <c r="L168" s="239"/>
      <c r="M168" s="240"/>
      <c r="N168" s="241"/>
      <c r="O168" s="241"/>
      <c r="P168" s="241"/>
      <c r="Q168" s="241"/>
      <c r="R168" s="241"/>
      <c r="S168" s="241"/>
      <c r="T168" s="242"/>
      <c r="U168" s="13"/>
      <c r="V168" s="13"/>
      <c r="W168" s="13"/>
      <c r="X168" s="13"/>
      <c r="Y168" s="13"/>
      <c r="Z168" s="13"/>
      <c r="AA168" s="13"/>
      <c r="AB168" s="13"/>
      <c r="AC168" s="13"/>
      <c r="AD168" s="13"/>
      <c r="AE168" s="13"/>
      <c r="AT168" s="243" t="s">
        <v>191</v>
      </c>
      <c r="AU168" s="243" t="s">
        <v>89</v>
      </c>
      <c r="AV168" s="13" t="s">
        <v>87</v>
      </c>
      <c r="AW168" s="13" t="s">
        <v>41</v>
      </c>
      <c r="AX168" s="13" t="s">
        <v>80</v>
      </c>
      <c r="AY168" s="243" t="s">
        <v>177</v>
      </c>
    </row>
    <row r="169" spans="1:51" s="14" customFormat="1" ht="12">
      <c r="A169" s="14"/>
      <c r="B169" s="244"/>
      <c r="C169" s="245"/>
      <c r="D169" s="228" t="s">
        <v>191</v>
      </c>
      <c r="E169" s="246" t="s">
        <v>39</v>
      </c>
      <c r="F169" s="247" t="s">
        <v>880</v>
      </c>
      <c r="G169" s="245"/>
      <c r="H169" s="248">
        <v>0.016</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191</v>
      </c>
      <c r="AU169" s="254" t="s">
        <v>89</v>
      </c>
      <c r="AV169" s="14" t="s">
        <v>89</v>
      </c>
      <c r="AW169" s="14" t="s">
        <v>41</v>
      </c>
      <c r="AX169" s="14" t="s">
        <v>80</v>
      </c>
      <c r="AY169" s="254" t="s">
        <v>177</v>
      </c>
    </row>
    <row r="170" spans="1:51" s="15" customFormat="1" ht="12">
      <c r="A170" s="15"/>
      <c r="B170" s="255"/>
      <c r="C170" s="256"/>
      <c r="D170" s="228" t="s">
        <v>191</v>
      </c>
      <c r="E170" s="257" t="s">
        <v>39</v>
      </c>
      <c r="F170" s="258" t="s">
        <v>194</v>
      </c>
      <c r="G170" s="256"/>
      <c r="H170" s="259">
        <v>0.547</v>
      </c>
      <c r="I170" s="260"/>
      <c r="J170" s="256"/>
      <c r="K170" s="256"/>
      <c r="L170" s="261"/>
      <c r="M170" s="262"/>
      <c r="N170" s="263"/>
      <c r="O170" s="263"/>
      <c r="P170" s="263"/>
      <c r="Q170" s="263"/>
      <c r="R170" s="263"/>
      <c r="S170" s="263"/>
      <c r="T170" s="264"/>
      <c r="U170" s="15"/>
      <c r="V170" s="15"/>
      <c r="W170" s="15"/>
      <c r="X170" s="15"/>
      <c r="Y170" s="15"/>
      <c r="Z170" s="15"/>
      <c r="AA170" s="15"/>
      <c r="AB170" s="15"/>
      <c r="AC170" s="15"/>
      <c r="AD170" s="15"/>
      <c r="AE170" s="15"/>
      <c r="AT170" s="265" t="s">
        <v>191</v>
      </c>
      <c r="AU170" s="265" t="s">
        <v>89</v>
      </c>
      <c r="AV170" s="15" t="s">
        <v>185</v>
      </c>
      <c r="AW170" s="15" t="s">
        <v>41</v>
      </c>
      <c r="AX170" s="15" t="s">
        <v>87</v>
      </c>
      <c r="AY170" s="265" t="s">
        <v>177</v>
      </c>
    </row>
    <row r="171" spans="1:65" s="2" customFormat="1" ht="24.15" customHeight="1">
      <c r="A171" s="40"/>
      <c r="B171" s="41"/>
      <c r="C171" s="215" t="s">
        <v>256</v>
      </c>
      <c r="D171" s="215" t="s">
        <v>180</v>
      </c>
      <c r="E171" s="216" t="s">
        <v>910</v>
      </c>
      <c r="F171" s="217" t="s">
        <v>911</v>
      </c>
      <c r="G171" s="218" t="s">
        <v>392</v>
      </c>
      <c r="H171" s="219">
        <v>0.059</v>
      </c>
      <c r="I171" s="220"/>
      <c r="J171" s="221">
        <f>ROUND(I171*H171,2)</f>
        <v>0</v>
      </c>
      <c r="K171" s="217" t="s">
        <v>184</v>
      </c>
      <c r="L171" s="46"/>
      <c r="M171" s="222" t="s">
        <v>39</v>
      </c>
      <c r="N171" s="223" t="s">
        <v>53</v>
      </c>
      <c r="O171" s="87"/>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185</v>
      </c>
      <c r="AT171" s="226" t="s">
        <v>180</v>
      </c>
      <c r="AU171" s="226" t="s">
        <v>89</v>
      </c>
      <c r="AY171" s="18" t="s">
        <v>177</v>
      </c>
      <c r="BE171" s="227">
        <f>IF(N171="základní",J171,0)</f>
        <v>0</v>
      </c>
      <c r="BF171" s="227">
        <f>IF(N171="snížená",J171,0)</f>
        <v>0</v>
      </c>
      <c r="BG171" s="227">
        <f>IF(N171="zákl. přenesená",J171,0)</f>
        <v>0</v>
      </c>
      <c r="BH171" s="227">
        <f>IF(N171="sníž. přenesená",J171,0)</f>
        <v>0</v>
      </c>
      <c r="BI171" s="227">
        <f>IF(N171="nulová",J171,0)</f>
        <v>0</v>
      </c>
      <c r="BJ171" s="18" t="s">
        <v>185</v>
      </c>
      <c r="BK171" s="227">
        <f>ROUND(I171*H171,2)</f>
        <v>0</v>
      </c>
      <c r="BL171" s="18" t="s">
        <v>185</v>
      </c>
      <c r="BM171" s="226" t="s">
        <v>912</v>
      </c>
    </row>
    <row r="172" spans="1:47" s="2" customFormat="1" ht="12">
      <c r="A172" s="40"/>
      <c r="B172" s="41"/>
      <c r="C172" s="42"/>
      <c r="D172" s="228" t="s">
        <v>187</v>
      </c>
      <c r="E172" s="42"/>
      <c r="F172" s="229" t="s">
        <v>913</v>
      </c>
      <c r="G172" s="42"/>
      <c r="H172" s="42"/>
      <c r="I172" s="230"/>
      <c r="J172" s="42"/>
      <c r="K172" s="42"/>
      <c r="L172" s="46"/>
      <c r="M172" s="231"/>
      <c r="N172" s="232"/>
      <c r="O172" s="87"/>
      <c r="P172" s="87"/>
      <c r="Q172" s="87"/>
      <c r="R172" s="87"/>
      <c r="S172" s="87"/>
      <c r="T172" s="88"/>
      <c r="U172" s="40"/>
      <c r="V172" s="40"/>
      <c r="W172" s="40"/>
      <c r="X172" s="40"/>
      <c r="Y172" s="40"/>
      <c r="Z172" s="40"/>
      <c r="AA172" s="40"/>
      <c r="AB172" s="40"/>
      <c r="AC172" s="40"/>
      <c r="AD172" s="40"/>
      <c r="AE172" s="40"/>
      <c r="AT172" s="18" t="s">
        <v>187</v>
      </c>
      <c r="AU172" s="18" t="s">
        <v>89</v>
      </c>
    </row>
    <row r="173" spans="1:47" s="2" customFormat="1" ht="12">
      <c r="A173" s="40"/>
      <c r="B173" s="41"/>
      <c r="C173" s="42"/>
      <c r="D173" s="228" t="s">
        <v>189</v>
      </c>
      <c r="E173" s="42"/>
      <c r="F173" s="233" t="s">
        <v>909</v>
      </c>
      <c r="G173" s="42"/>
      <c r="H173" s="42"/>
      <c r="I173" s="230"/>
      <c r="J173" s="42"/>
      <c r="K173" s="42"/>
      <c r="L173" s="46"/>
      <c r="M173" s="231"/>
      <c r="N173" s="232"/>
      <c r="O173" s="87"/>
      <c r="P173" s="87"/>
      <c r="Q173" s="87"/>
      <c r="R173" s="87"/>
      <c r="S173" s="87"/>
      <c r="T173" s="88"/>
      <c r="U173" s="40"/>
      <c r="V173" s="40"/>
      <c r="W173" s="40"/>
      <c r="X173" s="40"/>
      <c r="Y173" s="40"/>
      <c r="Z173" s="40"/>
      <c r="AA173" s="40"/>
      <c r="AB173" s="40"/>
      <c r="AC173" s="40"/>
      <c r="AD173" s="40"/>
      <c r="AE173" s="40"/>
      <c r="AT173" s="18" t="s">
        <v>189</v>
      </c>
      <c r="AU173" s="18" t="s">
        <v>89</v>
      </c>
    </row>
    <row r="174" spans="1:51" s="13" customFormat="1" ht="12">
      <c r="A174" s="13"/>
      <c r="B174" s="234"/>
      <c r="C174" s="235"/>
      <c r="D174" s="228" t="s">
        <v>191</v>
      </c>
      <c r="E174" s="236" t="s">
        <v>39</v>
      </c>
      <c r="F174" s="237" t="s">
        <v>885</v>
      </c>
      <c r="G174" s="235"/>
      <c r="H174" s="236" t="s">
        <v>39</v>
      </c>
      <c r="I174" s="238"/>
      <c r="J174" s="235"/>
      <c r="K174" s="235"/>
      <c r="L174" s="239"/>
      <c r="M174" s="240"/>
      <c r="N174" s="241"/>
      <c r="O174" s="241"/>
      <c r="P174" s="241"/>
      <c r="Q174" s="241"/>
      <c r="R174" s="241"/>
      <c r="S174" s="241"/>
      <c r="T174" s="242"/>
      <c r="U174" s="13"/>
      <c r="V174" s="13"/>
      <c r="W174" s="13"/>
      <c r="X174" s="13"/>
      <c r="Y174" s="13"/>
      <c r="Z174" s="13"/>
      <c r="AA174" s="13"/>
      <c r="AB174" s="13"/>
      <c r="AC174" s="13"/>
      <c r="AD174" s="13"/>
      <c r="AE174" s="13"/>
      <c r="AT174" s="243" t="s">
        <v>191</v>
      </c>
      <c r="AU174" s="243" t="s">
        <v>89</v>
      </c>
      <c r="AV174" s="13" t="s">
        <v>87</v>
      </c>
      <c r="AW174" s="13" t="s">
        <v>41</v>
      </c>
      <c r="AX174" s="13" t="s">
        <v>80</v>
      </c>
      <c r="AY174" s="243" t="s">
        <v>177</v>
      </c>
    </row>
    <row r="175" spans="1:51" s="14" customFormat="1" ht="12">
      <c r="A175" s="14"/>
      <c r="B175" s="244"/>
      <c r="C175" s="245"/>
      <c r="D175" s="228" t="s">
        <v>191</v>
      </c>
      <c r="E175" s="246" t="s">
        <v>39</v>
      </c>
      <c r="F175" s="247" t="s">
        <v>886</v>
      </c>
      <c r="G175" s="245"/>
      <c r="H175" s="248">
        <v>0.059</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191</v>
      </c>
      <c r="AU175" s="254" t="s">
        <v>89</v>
      </c>
      <c r="AV175" s="14" t="s">
        <v>89</v>
      </c>
      <c r="AW175" s="14" t="s">
        <v>41</v>
      </c>
      <c r="AX175" s="14" t="s">
        <v>80</v>
      </c>
      <c r="AY175" s="254" t="s">
        <v>177</v>
      </c>
    </row>
    <row r="176" spans="1:51" s="15" customFormat="1" ht="12">
      <c r="A176" s="15"/>
      <c r="B176" s="255"/>
      <c r="C176" s="256"/>
      <c r="D176" s="228" t="s">
        <v>191</v>
      </c>
      <c r="E176" s="257" t="s">
        <v>39</v>
      </c>
      <c r="F176" s="258" t="s">
        <v>194</v>
      </c>
      <c r="G176" s="256"/>
      <c r="H176" s="259">
        <v>0.059</v>
      </c>
      <c r="I176" s="260"/>
      <c r="J176" s="256"/>
      <c r="K176" s="256"/>
      <c r="L176" s="261"/>
      <c r="M176" s="262"/>
      <c r="N176" s="263"/>
      <c r="O176" s="263"/>
      <c r="P176" s="263"/>
      <c r="Q176" s="263"/>
      <c r="R176" s="263"/>
      <c r="S176" s="263"/>
      <c r="T176" s="264"/>
      <c r="U176" s="15"/>
      <c r="V176" s="15"/>
      <c r="W176" s="15"/>
      <c r="X176" s="15"/>
      <c r="Y176" s="15"/>
      <c r="Z176" s="15"/>
      <c r="AA176" s="15"/>
      <c r="AB176" s="15"/>
      <c r="AC176" s="15"/>
      <c r="AD176" s="15"/>
      <c r="AE176" s="15"/>
      <c r="AT176" s="265" t="s">
        <v>191</v>
      </c>
      <c r="AU176" s="265" t="s">
        <v>89</v>
      </c>
      <c r="AV176" s="15" t="s">
        <v>185</v>
      </c>
      <c r="AW176" s="15" t="s">
        <v>41</v>
      </c>
      <c r="AX176" s="15" t="s">
        <v>87</v>
      </c>
      <c r="AY176" s="265" t="s">
        <v>177</v>
      </c>
    </row>
    <row r="177" spans="1:65" s="2" customFormat="1" ht="16.5" customHeight="1">
      <c r="A177" s="40"/>
      <c r="B177" s="41"/>
      <c r="C177" s="215" t="s">
        <v>262</v>
      </c>
      <c r="D177" s="215" t="s">
        <v>180</v>
      </c>
      <c r="E177" s="216" t="s">
        <v>914</v>
      </c>
      <c r="F177" s="217" t="s">
        <v>915</v>
      </c>
      <c r="G177" s="218" t="s">
        <v>203</v>
      </c>
      <c r="H177" s="219">
        <v>8</v>
      </c>
      <c r="I177" s="220"/>
      <c r="J177" s="221">
        <f>ROUND(I177*H177,2)</f>
        <v>0</v>
      </c>
      <c r="K177" s="217" t="s">
        <v>184</v>
      </c>
      <c r="L177" s="46"/>
      <c r="M177" s="222" t="s">
        <v>39</v>
      </c>
      <c r="N177" s="223" t="s">
        <v>53</v>
      </c>
      <c r="O177" s="87"/>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185</v>
      </c>
      <c r="AT177" s="226" t="s">
        <v>180</v>
      </c>
      <c r="AU177" s="226" t="s">
        <v>89</v>
      </c>
      <c r="AY177" s="18" t="s">
        <v>177</v>
      </c>
      <c r="BE177" s="227">
        <f>IF(N177="základní",J177,0)</f>
        <v>0</v>
      </c>
      <c r="BF177" s="227">
        <f>IF(N177="snížená",J177,0)</f>
        <v>0</v>
      </c>
      <c r="BG177" s="227">
        <f>IF(N177="zákl. přenesená",J177,0)</f>
        <v>0</v>
      </c>
      <c r="BH177" s="227">
        <f>IF(N177="sníž. přenesená",J177,0)</f>
        <v>0</v>
      </c>
      <c r="BI177" s="227">
        <f>IF(N177="nulová",J177,0)</f>
        <v>0</v>
      </c>
      <c r="BJ177" s="18" t="s">
        <v>185</v>
      </c>
      <c r="BK177" s="227">
        <f>ROUND(I177*H177,2)</f>
        <v>0</v>
      </c>
      <c r="BL177" s="18" t="s">
        <v>185</v>
      </c>
      <c r="BM177" s="226" t="s">
        <v>916</v>
      </c>
    </row>
    <row r="178" spans="1:47" s="2" customFormat="1" ht="12">
      <c r="A178" s="40"/>
      <c r="B178" s="41"/>
      <c r="C178" s="42"/>
      <c r="D178" s="228" t="s">
        <v>187</v>
      </c>
      <c r="E178" s="42"/>
      <c r="F178" s="229" t="s">
        <v>917</v>
      </c>
      <c r="G178" s="42"/>
      <c r="H178" s="42"/>
      <c r="I178" s="230"/>
      <c r="J178" s="42"/>
      <c r="K178" s="42"/>
      <c r="L178" s="46"/>
      <c r="M178" s="231"/>
      <c r="N178" s="232"/>
      <c r="O178" s="87"/>
      <c r="P178" s="87"/>
      <c r="Q178" s="87"/>
      <c r="R178" s="87"/>
      <c r="S178" s="87"/>
      <c r="T178" s="88"/>
      <c r="U178" s="40"/>
      <c r="V178" s="40"/>
      <c r="W178" s="40"/>
      <c r="X178" s="40"/>
      <c r="Y178" s="40"/>
      <c r="Z178" s="40"/>
      <c r="AA178" s="40"/>
      <c r="AB178" s="40"/>
      <c r="AC178" s="40"/>
      <c r="AD178" s="40"/>
      <c r="AE178" s="40"/>
      <c r="AT178" s="18" t="s">
        <v>187</v>
      </c>
      <c r="AU178" s="18" t="s">
        <v>89</v>
      </c>
    </row>
    <row r="179" spans="1:47" s="2" customFormat="1" ht="12">
      <c r="A179" s="40"/>
      <c r="B179" s="41"/>
      <c r="C179" s="42"/>
      <c r="D179" s="228" t="s">
        <v>189</v>
      </c>
      <c r="E179" s="42"/>
      <c r="F179" s="233" t="s">
        <v>486</v>
      </c>
      <c r="G179" s="42"/>
      <c r="H179" s="42"/>
      <c r="I179" s="230"/>
      <c r="J179" s="42"/>
      <c r="K179" s="42"/>
      <c r="L179" s="46"/>
      <c r="M179" s="231"/>
      <c r="N179" s="232"/>
      <c r="O179" s="87"/>
      <c r="P179" s="87"/>
      <c r="Q179" s="87"/>
      <c r="R179" s="87"/>
      <c r="S179" s="87"/>
      <c r="T179" s="88"/>
      <c r="U179" s="40"/>
      <c r="V179" s="40"/>
      <c r="W179" s="40"/>
      <c r="X179" s="40"/>
      <c r="Y179" s="40"/>
      <c r="Z179" s="40"/>
      <c r="AA179" s="40"/>
      <c r="AB179" s="40"/>
      <c r="AC179" s="40"/>
      <c r="AD179" s="40"/>
      <c r="AE179" s="40"/>
      <c r="AT179" s="18" t="s">
        <v>189</v>
      </c>
      <c r="AU179" s="18" t="s">
        <v>89</v>
      </c>
    </row>
    <row r="180" spans="1:51" s="13" customFormat="1" ht="12">
      <c r="A180" s="13"/>
      <c r="B180" s="234"/>
      <c r="C180" s="235"/>
      <c r="D180" s="228" t="s">
        <v>191</v>
      </c>
      <c r="E180" s="236" t="s">
        <v>39</v>
      </c>
      <c r="F180" s="237" t="s">
        <v>918</v>
      </c>
      <c r="G180" s="235"/>
      <c r="H180" s="236" t="s">
        <v>39</v>
      </c>
      <c r="I180" s="238"/>
      <c r="J180" s="235"/>
      <c r="K180" s="235"/>
      <c r="L180" s="239"/>
      <c r="M180" s="240"/>
      <c r="N180" s="241"/>
      <c r="O180" s="241"/>
      <c r="P180" s="241"/>
      <c r="Q180" s="241"/>
      <c r="R180" s="241"/>
      <c r="S180" s="241"/>
      <c r="T180" s="242"/>
      <c r="U180" s="13"/>
      <c r="V180" s="13"/>
      <c r="W180" s="13"/>
      <c r="X180" s="13"/>
      <c r="Y180" s="13"/>
      <c r="Z180" s="13"/>
      <c r="AA180" s="13"/>
      <c r="AB180" s="13"/>
      <c r="AC180" s="13"/>
      <c r="AD180" s="13"/>
      <c r="AE180" s="13"/>
      <c r="AT180" s="243" t="s">
        <v>191</v>
      </c>
      <c r="AU180" s="243" t="s">
        <v>89</v>
      </c>
      <c r="AV180" s="13" t="s">
        <v>87</v>
      </c>
      <c r="AW180" s="13" t="s">
        <v>41</v>
      </c>
      <c r="AX180" s="13" t="s">
        <v>80</v>
      </c>
      <c r="AY180" s="243" t="s">
        <v>177</v>
      </c>
    </row>
    <row r="181" spans="1:51" s="14" customFormat="1" ht="12">
      <c r="A181" s="14"/>
      <c r="B181" s="244"/>
      <c r="C181" s="245"/>
      <c r="D181" s="228" t="s">
        <v>191</v>
      </c>
      <c r="E181" s="246" t="s">
        <v>39</v>
      </c>
      <c r="F181" s="247" t="s">
        <v>919</v>
      </c>
      <c r="G181" s="245"/>
      <c r="H181" s="248">
        <v>8</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191</v>
      </c>
      <c r="AU181" s="254" t="s">
        <v>89</v>
      </c>
      <c r="AV181" s="14" t="s">
        <v>89</v>
      </c>
      <c r="AW181" s="14" t="s">
        <v>41</v>
      </c>
      <c r="AX181" s="14" t="s">
        <v>80</v>
      </c>
      <c r="AY181" s="254" t="s">
        <v>177</v>
      </c>
    </row>
    <row r="182" spans="1:51" s="15" customFormat="1" ht="12">
      <c r="A182" s="15"/>
      <c r="B182" s="255"/>
      <c r="C182" s="256"/>
      <c r="D182" s="228" t="s">
        <v>191</v>
      </c>
      <c r="E182" s="257" t="s">
        <v>39</v>
      </c>
      <c r="F182" s="258" t="s">
        <v>194</v>
      </c>
      <c r="G182" s="256"/>
      <c r="H182" s="259">
        <v>8</v>
      </c>
      <c r="I182" s="260"/>
      <c r="J182" s="256"/>
      <c r="K182" s="256"/>
      <c r="L182" s="261"/>
      <c r="M182" s="262"/>
      <c r="N182" s="263"/>
      <c r="O182" s="263"/>
      <c r="P182" s="263"/>
      <c r="Q182" s="263"/>
      <c r="R182" s="263"/>
      <c r="S182" s="263"/>
      <c r="T182" s="264"/>
      <c r="U182" s="15"/>
      <c r="V182" s="15"/>
      <c r="W182" s="15"/>
      <c r="X182" s="15"/>
      <c r="Y182" s="15"/>
      <c r="Z182" s="15"/>
      <c r="AA182" s="15"/>
      <c r="AB182" s="15"/>
      <c r="AC182" s="15"/>
      <c r="AD182" s="15"/>
      <c r="AE182" s="15"/>
      <c r="AT182" s="265" t="s">
        <v>191</v>
      </c>
      <c r="AU182" s="265" t="s">
        <v>89</v>
      </c>
      <c r="AV182" s="15" t="s">
        <v>185</v>
      </c>
      <c r="AW182" s="15" t="s">
        <v>41</v>
      </c>
      <c r="AX182" s="15" t="s">
        <v>87</v>
      </c>
      <c r="AY182" s="265" t="s">
        <v>177</v>
      </c>
    </row>
    <row r="183" spans="1:65" s="2" customFormat="1" ht="24.15" customHeight="1">
      <c r="A183" s="40"/>
      <c r="B183" s="41"/>
      <c r="C183" s="215" t="s">
        <v>267</v>
      </c>
      <c r="D183" s="215" t="s">
        <v>180</v>
      </c>
      <c r="E183" s="216" t="s">
        <v>920</v>
      </c>
      <c r="F183" s="217" t="s">
        <v>921</v>
      </c>
      <c r="G183" s="218" t="s">
        <v>203</v>
      </c>
      <c r="H183" s="219">
        <v>1212</v>
      </c>
      <c r="I183" s="220"/>
      <c r="J183" s="221">
        <f>ROUND(I183*H183,2)</f>
        <v>0</v>
      </c>
      <c r="K183" s="217" t="s">
        <v>184</v>
      </c>
      <c r="L183" s="46"/>
      <c r="M183" s="222" t="s">
        <v>39</v>
      </c>
      <c r="N183" s="223" t="s">
        <v>53</v>
      </c>
      <c r="O183" s="87"/>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185</v>
      </c>
      <c r="AT183" s="226" t="s">
        <v>180</v>
      </c>
      <c r="AU183" s="226" t="s">
        <v>89</v>
      </c>
      <c r="AY183" s="18" t="s">
        <v>177</v>
      </c>
      <c r="BE183" s="227">
        <f>IF(N183="základní",J183,0)</f>
        <v>0</v>
      </c>
      <c r="BF183" s="227">
        <f>IF(N183="snížená",J183,0)</f>
        <v>0</v>
      </c>
      <c r="BG183" s="227">
        <f>IF(N183="zákl. přenesená",J183,0)</f>
        <v>0</v>
      </c>
      <c r="BH183" s="227">
        <f>IF(N183="sníž. přenesená",J183,0)</f>
        <v>0</v>
      </c>
      <c r="BI183" s="227">
        <f>IF(N183="nulová",J183,0)</f>
        <v>0</v>
      </c>
      <c r="BJ183" s="18" t="s">
        <v>185</v>
      </c>
      <c r="BK183" s="227">
        <f>ROUND(I183*H183,2)</f>
        <v>0</v>
      </c>
      <c r="BL183" s="18" t="s">
        <v>185</v>
      </c>
      <c r="BM183" s="226" t="s">
        <v>922</v>
      </c>
    </row>
    <row r="184" spans="1:47" s="2" customFormat="1" ht="12">
      <c r="A184" s="40"/>
      <c r="B184" s="41"/>
      <c r="C184" s="42"/>
      <c r="D184" s="228" t="s">
        <v>187</v>
      </c>
      <c r="E184" s="42"/>
      <c r="F184" s="229" t="s">
        <v>923</v>
      </c>
      <c r="G184" s="42"/>
      <c r="H184" s="42"/>
      <c r="I184" s="230"/>
      <c r="J184" s="42"/>
      <c r="K184" s="42"/>
      <c r="L184" s="46"/>
      <c r="M184" s="231"/>
      <c r="N184" s="232"/>
      <c r="O184" s="87"/>
      <c r="P184" s="87"/>
      <c r="Q184" s="87"/>
      <c r="R184" s="87"/>
      <c r="S184" s="87"/>
      <c r="T184" s="88"/>
      <c r="U184" s="40"/>
      <c r="V184" s="40"/>
      <c r="W184" s="40"/>
      <c r="X184" s="40"/>
      <c r="Y184" s="40"/>
      <c r="Z184" s="40"/>
      <c r="AA184" s="40"/>
      <c r="AB184" s="40"/>
      <c r="AC184" s="40"/>
      <c r="AD184" s="40"/>
      <c r="AE184" s="40"/>
      <c r="AT184" s="18" t="s">
        <v>187</v>
      </c>
      <c r="AU184" s="18" t="s">
        <v>89</v>
      </c>
    </row>
    <row r="185" spans="1:47" s="2" customFormat="1" ht="12">
      <c r="A185" s="40"/>
      <c r="B185" s="41"/>
      <c r="C185" s="42"/>
      <c r="D185" s="228" t="s">
        <v>189</v>
      </c>
      <c r="E185" s="42"/>
      <c r="F185" s="233" t="s">
        <v>924</v>
      </c>
      <c r="G185" s="42"/>
      <c r="H185" s="42"/>
      <c r="I185" s="230"/>
      <c r="J185" s="42"/>
      <c r="K185" s="42"/>
      <c r="L185" s="46"/>
      <c r="M185" s="231"/>
      <c r="N185" s="232"/>
      <c r="O185" s="87"/>
      <c r="P185" s="87"/>
      <c r="Q185" s="87"/>
      <c r="R185" s="87"/>
      <c r="S185" s="87"/>
      <c r="T185" s="88"/>
      <c r="U185" s="40"/>
      <c r="V185" s="40"/>
      <c r="W185" s="40"/>
      <c r="X185" s="40"/>
      <c r="Y185" s="40"/>
      <c r="Z185" s="40"/>
      <c r="AA185" s="40"/>
      <c r="AB185" s="40"/>
      <c r="AC185" s="40"/>
      <c r="AD185" s="40"/>
      <c r="AE185" s="40"/>
      <c r="AT185" s="18" t="s">
        <v>189</v>
      </c>
      <c r="AU185" s="18" t="s">
        <v>89</v>
      </c>
    </row>
    <row r="186" spans="1:51" s="14" customFormat="1" ht="12">
      <c r="A186" s="14"/>
      <c r="B186" s="244"/>
      <c r="C186" s="245"/>
      <c r="D186" s="228" t="s">
        <v>191</v>
      </c>
      <c r="E186" s="246" t="s">
        <v>39</v>
      </c>
      <c r="F186" s="247" t="s">
        <v>925</v>
      </c>
      <c r="G186" s="245"/>
      <c r="H186" s="248">
        <v>1212</v>
      </c>
      <c r="I186" s="249"/>
      <c r="J186" s="245"/>
      <c r="K186" s="245"/>
      <c r="L186" s="250"/>
      <c r="M186" s="251"/>
      <c r="N186" s="252"/>
      <c r="O186" s="252"/>
      <c r="P186" s="252"/>
      <c r="Q186" s="252"/>
      <c r="R186" s="252"/>
      <c r="S186" s="252"/>
      <c r="T186" s="253"/>
      <c r="U186" s="14"/>
      <c r="V186" s="14"/>
      <c r="W186" s="14"/>
      <c r="X186" s="14"/>
      <c r="Y186" s="14"/>
      <c r="Z186" s="14"/>
      <c r="AA186" s="14"/>
      <c r="AB186" s="14"/>
      <c r="AC186" s="14"/>
      <c r="AD186" s="14"/>
      <c r="AE186" s="14"/>
      <c r="AT186" s="254" t="s">
        <v>191</v>
      </c>
      <c r="AU186" s="254" t="s">
        <v>89</v>
      </c>
      <c r="AV186" s="14" t="s">
        <v>89</v>
      </c>
      <c r="AW186" s="14" t="s">
        <v>41</v>
      </c>
      <c r="AX186" s="14" t="s">
        <v>80</v>
      </c>
      <c r="AY186" s="254" t="s">
        <v>177</v>
      </c>
    </row>
    <row r="187" spans="1:51" s="15" customFormat="1" ht="12">
      <c r="A187" s="15"/>
      <c r="B187" s="255"/>
      <c r="C187" s="256"/>
      <c r="D187" s="228" t="s">
        <v>191</v>
      </c>
      <c r="E187" s="257" t="s">
        <v>39</v>
      </c>
      <c r="F187" s="258" t="s">
        <v>194</v>
      </c>
      <c r="G187" s="256"/>
      <c r="H187" s="259">
        <v>1212</v>
      </c>
      <c r="I187" s="260"/>
      <c r="J187" s="256"/>
      <c r="K187" s="256"/>
      <c r="L187" s="261"/>
      <c r="M187" s="262"/>
      <c r="N187" s="263"/>
      <c r="O187" s="263"/>
      <c r="P187" s="263"/>
      <c r="Q187" s="263"/>
      <c r="R187" s="263"/>
      <c r="S187" s="263"/>
      <c r="T187" s="264"/>
      <c r="U187" s="15"/>
      <c r="V187" s="15"/>
      <c r="W187" s="15"/>
      <c r="X187" s="15"/>
      <c r="Y187" s="15"/>
      <c r="Z187" s="15"/>
      <c r="AA187" s="15"/>
      <c r="AB187" s="15"/>
      <c r="AC187" s="15"/>
      <c r="AD187" s="15"/>
      <c r="AE187" s="15"/>
      <c r="AT187" s="265" t="s">
        <v>191</v>
      </c>
      <c r="AU187" s="265" t="s">
        <v>89</v>
      </c>
      <c r="AV187" s="15" t="s">
        <v>185</v>
      </c>
      <c r="AW187" s="15" t="s">
        <v>41</v>
      </c>
      <c r="AX187" s="15" t="s">
        <v>87</v>
      </c>
      <c r="AY187" s="265" t="s">
        <v>177</v>
      </c>
    </row>
    <row r="188" spans="1:65" s="2" customFormat="1" ht="21.75" customHeight="1">
      <c r="A188" s="40"/>
      <c r="B188" s="41"/>
      <c r="C188" s="215" t="s">
        <v>274</v>
      </c>
      <c r="D188" s="215" t="s">
        <v>180</v>
      </c>
      <c r="E188" s="216" t="s">
        <v>926</v>
      </c>
      <c r="F188" s="217" t="s">
        <v>927</v>
      </c>
      <c r="G188" s="218" t="s">
        <v>270</v>
      </c>
      <c r="H188" s="219">
        <v>100</v>
      </c>
      <c r="I188" s="220"/>
      <c r="J188" s="221">
        <f>ROUND(I188*H188,2)</f>
        <v>0</v>
      </c>
      <c r="K188" s="217" t="s">
        <v>184</v>
      </c>
      <c r="L188" s="46"/>
      <c r="M188" s="222" t="s">
        <v>39</v>
      </c>
      <c r="N188" s="223" t="s">
        <v>53</v>
      </c>
      <c r="O188" s="87"/>
      <c r="P188" s="224">
        <f>O188*H188</f>
        <v>0</v>
      </c>
      <c r="Q188" s="224">
        <v>0</v>
      </c>
      <c r="R188" s="224">
        <f>Q188*H188</f>
        <v>0</v>
      </c>
      <c r="S188" s="224">
        <v>0</v>
      </c>
      <c r="T188" s="225">
        <f>S188*H188</f>
        <v>0</v>
      </c>
      <c r="U188" s="40"/>
      <c r="V188" s="40"/>
      <c r="W188" s="40"/>
      <c r="X188" s="40"/>
      <c r="Y188" s="40"/>
      <c r="Z188" s="40"/>
      <c r="AA188" s="40"/>
      <c r="AB188" s="40"/>
      <c r="AC188" s="40"/>
      <c r="AD188" s="40"/>
      <c r="AE188" s="40"/>
      <c r="AR188" s="226" t="s">
        <v>185</v>
      </c>
      <c r="AT188" s="226" t="s">
        <v>180</v>
      </c>
      <c r="AU188" s="226" t="s">
        <v>89</v>
      </c>
      <c r="AY188" s="18" t="s">
        <v>177</v>
      </c>
      <c r="BE188" s="227">
        <f>IF(N188="základní",J188,0)</f>
        <v>0</v>
      </c>
      <c r="BF188" s="227">
        <f>IF(N188="snížená",J188,0)</f>
        <v>0</v>
      </c>
      <c r="BG188" s="227">
        <f>IF(N188="zákl. přenesená",J188,0)</f>
        <v>0</v>
      </c>
      <c r="BH188" s="227">
        <f>IF(N188="sníž. přenesená",J188,0)</f>
        <v>0</v>
      </c>
      <c r="BI188" s="227">
        <f>IF(N188="nulová",J188,0)</f>
        <v>0</v>
      </c>
      <c r="BJ188" s="18" t="s">
        <v>185</v>
      </c>
      <c r="BK188" s="227">
        <f>ROUND(I188*H188,2)</f>
        <v>0</v>
      </c>
      <c r="BL188" s="18" t="s">
        <v>185</v>
      </c>
      <c r="BM188" s="226" t="s">
        <v>928</v>
      </c>
    </row>
    <row r="189" spans="1:47" s="2" customFormat="1" ht="12">
      <c r="A189" s="40"/>
      <c r="B189" s="41"/>
      <c r="C189" s="42"/>
      <c r="D189" s="228" t="s">
        <v>187</v>
      </c>
      <c r="E189" s="42"/>
      <c r="F189" s="229" t="s">
        <v>929</v>
      </c>
      <c r="G189" s="42"/>
      <c r="H189" s="42"/>
      <c r="I189" s="230"/>
      <c r="J189" s="42"/>
      <c r="K189" s="42"/>
      <c r="L189" s="46"/>
      <c r="M189" s="231"/>
      <c r="N189" s="232"/>
      <c r="O189" s="87"/>
      <c r="P189" s="87"/>
      <c r="Q189" s="87"/>
      <c r="R189" s="87"/>
      <c r="S189" s="87"/>
      <c r="T189" s="88"/>
      <c r="U189" s="40"/>
      <c r="V189" s="40"/>
      <c r="W189" s="40"/>
      <c r="X189" s="40"/>
      <c r="Y189" s="40"/>
      <c r="Z189" s="40"/>
      <c r="AA189" s="40"/>
      <c r="AB189" s="40"/>
      <c r="AC189" s="40"/>
      <c r="AD189" s="40"/>
      <c r="AE189" s="40"/>
      <c r="AT189" s="18" t="s">
        <v>187</v>
      </c>
      <c r="AU189" s="18" t="s">
        <v>89</v>
      </c>
    </row>
    <row r="190" spans="1:47" s="2" customFormat="1" ht="12">
      <c r="A190" s="40"/>
      <c r="B190" s="41"/>
      <c r="C190" s="42"/>
      <c r="D190" s="228" t="s">
        <v>189</v>
      </c>
      <c r="E190" s="42"/>
      <c r="F190" s="233" t="s">
        <v>477</v>
      </c>
      <c r="G190" s="42"/>
      <c r="H190" s="42"/>
      <c r="I190" s="230"/>
      <c r="J190" s="42"/>
      <c r="K190" s="42"/>
      <c r="L190" s="46"/>
      <c r="M190" s="231"/>
      <c r="N190" s="232"/>
      <c r="O190" s="87"/>
      <c r="P190" s="87"/>
      <c r="Q190" s="87"/>
      <c r="R190" s="87"/>
      <c r="S190" s="87"/>
      <c r="T190" s="88"/>
      <c r="U190" s="40"/>
      <c r="V190" s="40"/>
      <c r="W190" s="40"/>
      <c r="X190" s="40"/>
      <c r="Y190" s="40"/>
      <c r="Z190" s="40"/>
      <c r="AA190" s="40"/>
      <c r="AB190" s="40"/>
      <c r="AC190" s="40"/>
      <c r="AD190" s="40"/>
      <c r="AE190" s="40"/>
      <c r="AT190" s="18" t="s">
        <v>189</v>
      </c>
      <c r="AU190" s="18" t="s">
        <v>89</v>
      </c>
    </row>
    <row r="191" spans="1:51" s="14" customFormat="1" ht="12">
      <c r="A191" s="14"/>
      <c r="B191" s="244"/>
      <c r="C191" s="245"/>
      <c r="D191" s="228" t="s">
        <v>191</v>
      </c>
      <c r="E191" s="246" t="s">
        <v>39</v>
      </c>
      <c r="F191" s="247" t="s">
        <v>415</v>
      </c>
      <c r="G191" s="245"/>
      <c r="H191" s="248">
        <v>100</v>
      </c>
      <c r="I191" s="249"/>
      <c r="J191" s="245"/>
      <c r="K191" s="245"/>
      <c r="L191" s="250"/>
      <c r="M191" s="251"/>
      <c r="N191" s="252"/>
      <c r="O191" s="252"/>
      <c r="P191" s="252"/>
      <c r="Q191" s="252"/>
      <c r="R191" s="252"/>
      <c r="S191" s="252"/>
      <c r="T191" s="253"/>
      <c r="U191" s="14"/>
      <c r="V191" s="14"/>
      <c r="W191" s="14"/>
      <c r="X191" s="14"/>
      <c r="Y191" s="14"/>
      <c r="Z191" s="14"/>
      <c r="AA191" s="14"/>
      <c r="AB191" s="14"/>
      <c r="AC191" s="14"/>
      <c r="AD191" s="14"/>
      <c r="AE191" s="14"/>
      <c r="AT191" s="254" t="s">
        <v>191</v>
      </c>
      <c r="AU191" s="254" t="s">
        <v>89</v>
      </c>
      <c r="AV191" s="14" t="s">
        <v>89</v>
      </c>
      <c r="AW191" s="14" t="s">
        <v>41</v>
      </c>
      <c r="AX191" s="14" t="s">
        <v>80</v>
      </c>
      <c r="AY191" s="254" t="s">
        <v>177</v>
      </c>
    </row>
    <row r="192" spans="1:51" s="15" customFormat="1" ht="12">
      <c r="A192" s="15"/>
      <c r="B192" s="255"/>
      <c r="C192" s="256"/>
      <c r="D192" s="228" t="s">
        <v>191</v>
      </c>
      <c r="E192" s="257" t="s">
        <v>39</v>
      </c>
      <c r="F192" s="258" t="s">
        <v>194</v>
      </c>
      <c r="G192" s="256"/>
      <c r="H192" s="259">
        <v>100</v>
      </c>
      <c r="I192" s="260"/>
      <c r="J192" s="256"/>
      <c r="K192" s="256"/>
      <c r="L192" s="261"/>
      <c r="M192" s="262"/>
      <c r="N192" s="263"/>
      <c r="O192" s="263"/>
      <c r="P192" s="263"/>
      <c r="Q192" s="263"/>
      <c r="R192" s="263"/>
      <c r="S192" s="263"/>
      <c r="T192" s="264"/>
      <c r="U192" s="15"/>
      <c r="V192" s="15"/>
      <c r="W192" s="15"/>
      <c r="X192" s="15"/>
      <c r="Y192" s="15"/>
      <c r="Z192" s="15"/>
      <c r="AA192" s="15"/>
      <c r="AB192" s="15"/>
      <c r="AC192" s="15"/>
      <c r="AD192" s="15"/>
      <c r="AE192" s="15"/>
      <c r="AT192" s="265" t="s">
        <v>191</v>
      </c>
      <c r="AU192" s="265" t="s">
        <v>89</v>
      </c>
      <c r="AV192" s="15" t="s">
        <v>185</v>
      </c>
      <c r="AW192" s="15" t="s">
        <v>41</v>
      </c>
      <c r="AX192" s="15" t="s">
        <v>87</v>
      </c>
      <c r="AY192" s="265" t="s">
        <v>177</v>
      </c>
    </row>
    <row r="193" spans="1:65" s="2" customFormat="1" ht="24.15" customHeight="1">
      <c r="A193" s="40"/>
      <c r="B193" s="41"/>
      <c r="C193" s="215" t="s">
        <v>8</v>
      </c>
      <c r="D193" s="301" t="s">
        <v>180</v>
      </c>
      <c r="E193" s="216" t="s">
        <v>511</v>
      </c>
      <c r="F193" s="217" t="s">
        <v>512</v>
      </c>
      <c r="G193" s="218" t="s">
        <v>392</v>
      </c>
      <c r="H193" s="219">
        <v>0.69</v>
      </c>
      <c r="I193" s="220"/>
      <c r="J193" s="221">
        <f>ROUND(I193*H193,2)</f>
        <v>0</v>
      </c>
      <c r="K193" s="217" t="s">
        <v>184</v>
      </c>
      <c r="L193" s="46"/>
      <c r="M193" s="222" t="s">
        <v>39</v>
      </c>
      <c r="N193" s="223" t="s">
        <v>53</v>
      </c>
      <c r="O193" s="87"/>
      <c r="P193" s="224">
        <f>O193*H193</f>
        <v>0</v>
      </c>
      <c r="Q193" s="224">
        <v>0</v>
      </c>
      <c r="R193" s="224">
        <f>Q193*H193</f>
        <v>0</v>
      </c>
      <c r="S193" s="224">
        <v>0</v>
      </c>
      <c r="T193" s="225">
        <f>S193*H193</f>
        <v>0</v>
      </c>
      <c r="U193" s="40"/>
      <c r="V193" s="40"/>
      <c r="W193" s="40"/>
      <c r="X193" s="40"/>
      <c r="Y193" s="40"/>
      <c r="Z193" s="40"/>
      <c r="AA193" s="40"/>
      <c r="AB193" s="40"/>
      <c r="AC193" s="40"/>
      <c r="AD193" s="40"/>
      <c r="AE193" s="40"/>
      <c r="AR193" s="226" t="s">
        <v>185</v>
      </c>
      <c r="AT193" s="226" t="s">
        <v>180</v>
      </c>
      <c r="AU193" s="226" t="s">
        <v>89</v>
      </c>
      <c r="AY193" s="18" t="s">
        <v>177</v>
      </c>
      <c r="BE193" s="227">
        <f>IF(N193="základní",J193,0)</f>
        <v>0</v>
      </c>
      <c r="BF193" s="227">
        <f>IF(N193="snížená",J193,0)</f>
        <v>0</v>
      </c>
      <c r="BG193" s="227">
        <f>IF(N193="zákl. přenesená",J193,0)</f>
        <v>0</v>
      </c>
      <c r="BH193" s="227">
        <f>IF(N193="sníž. přenesená",J193,0)</f>
        <v>0</v>
      </c>
      <c r="BI193" s="227">
        <f>IF(N193="nulová",J193,0)</f>
        <v>0</v>
      </c>
      <c r="BJ193" s="18" t="s">
        <v>185</v>
      </c>
      <c r="BK193" s="227">
        <f>ROUND(I193*H193,2)</f>
        <v>0</v>
      </c>
      <c r="BL193" s="18" t="s">
        <v>185</v>
      </c>
      <c r="BM193" s="226" t="s">
        <v>930</v>
      </c>
    </row>
    <row r="194" spans="1:47" s="2" customFormat="1" ht="12">
      <c r="A194" s="40"/>
      <c r="B194" s="41"/>
      <c r="C194" s="42"/>
      <c r="D194" s="228" t="s">
        <v>187</v>
      </c>
      <c r="E194" s="42"/>
      <c r="F194" s="229" t="s">
        <v>513</v>
      </c>
      <c r="G194" s="42"/>
      <c r="H194" s="42"/>
      <c r="I194" s="230"/>
      <c r="J194" s="42"/>
      <c r="K194" s="42"/>
      <c r="L194" s="46"/>
      <c r="M194" s="231"/>
      <c r="N194" s="232"/>
      <c r="O194" s="87"/>
      <c r="P194" s="87"/>
      <c r="Q194" s="87"/>
      <c r="R194" s="87"/>
      <c r="S194" s="87"/>
      <c r="T194" s="88"/>
      <c r="U194" s="40"/>
      <c r="V194" s="40"/>
      <c r="W194" s="40"/>
      <c r="X194" s="40"/>
      <c r="Y194" s="40"/>
      <c r="Z194" s="40"/>
      <c r="AA194" s="40"/>
      <c r="AB194" s="40"/>
      <c r="AC194" s="40"/>
      <c r="AD194" s="40"/>
      <c r="AE194" s="40"/>
      <c r="AT194" s="18" t="s">
        <v>187</v>
      </c>
      <c r="AU194" s="18" t="s">
        <v>89</v>
      </c>
    </row>
    <row r="195" spans="1:47" s="2" customFormat="1" ht="12">
      <c r="A195" s="40"/>
      <c r="B195" s="41"/>
      <c r="C195" s="42"/>
      <c r="D195" s="228" t="s">
        <v>189</v>
      </c>
      <c r="E195" s="42"/>
      <c r="F195" s="233" t="s">
        <v>514</v>
      </c>
      <c r="G195" s="42"/>
      <c r="H195" s="42"/>
      <c r="I195" s="230"/>
      <c r="J195" s="42"/>
      <c r="K195" s="42"/>
      <c r="L195" s="46"/>
      <c r="M195" s="231"/>
      <c r="N195" s="232"/>
      <c r="O195" s="87"/>
      <c r="P195" s="87"/>
      <c r="Q195" s="87"/>
      <c r="R195" s="87"/>
      <c r="S195" s="87"/>
      <c r="T195" s="88"/>
      <c r="U195" s="40"/>
      <c r="V195" s="40"/>
      <c r="W195" s="40"/>
      <c r="X195" s="40"/>
      <c r="Y195" s="40"/>
      <c r="Z195" s="40"/>
      <c r="AA195" s="40"/>
      <c r="AB195" s="40"/>
      <c r="AC195" s="40"/>
      <c r="AD195" s="40"/>
      <c r="AE195" s="40"/>
      <c r="AT195" s="18" t="s">
        <v>189</v>
      </c>
      <c r="AU195" s="18" t="s">
        <v>89</v>
      </c>
    </row>
    <row r="196" spans="1:51" s="13" customFormat="1" ht="12">
      <c r="A196" s="13"/>
      <c r="B196" s="234"/>
      <c r="C196" s="235"/>
      <c r="D196" s="228" t="s">
        <v>191</v>
      </c>
      <c r="E196" s="236" t="s">
        <v>39</v>
      </c>
      <c r="F196" s="237" t="s">
        <v>931</v>
      </c>
      <c r="G196" s="235"/>
      <c r="H196" s="236" t="s">
        <v>39</v>
      </c>
      <c r="I196" s="238"/>
      <c r="J196" s="235"/>
      <c r="K196" s="235"/>
      <c r="L196" s="239"/>
      <c r="M196" s="240"/>
      <c r="N196" s="241"/>
      <c r="O196" s="241"/>
      <c r="P196" s="241"/>
      <c r="Q196" s="241"/>
      <c r="R196" s="241"/>
      <c r="S196" s="241"/>
      <c r="T196" s="242"/>
      <c r="U196" s="13"/>
      <c r="V196" s="13"/>
      <c r="W196" s="13"/>
      <c r="X196" s="13"/>
      <c r="Y196" s="13"/>
      <c r="Z196" s="13"/>
      <c r="AA196" s="13"/>
      <c r="AB196" s="13"/>
      <c r="AC196" s="13"/>
      <c r="AD196" s="13"/>
      <c r="AE196" s="13"/>
      <c r="AT196" s="243" t="s">
        <v>191</v>
      </c>
      <c r="AU196" s="243" t="s">
        <v>89</v>
      </c>
      <c r="AV196" s="13" t="s">
        <v>87</v>
      </c>
      <c r="AW196" s="13" t="s">
        <v>41</v>
      </c>
      <c r="AX196" s="13" t="s">
        <v>80</v>
      </c>
      <c r="AY196" s="243" t="s">
        <v>177</v>
      </c>
    </row>
    <row r="197" spans="1:51" s="14" customFormat="1" ht="12">
      <c r="A197" s="14"/>
      <c r="B197" s="244"/>
      <c r="C197" s="245"/>
      <c r="D197" s="228" t="s">
        <v>191</v>
      </c>
      <c r="E197" s="246" t="s">
        <v>39</v>
      </c>
      <c r="F197" s="247" t="s">
        <v>932</v>
      </c>
      <c r="G197" s="245"/>
      <c r="H197" s="248">
        <v>0.042</v>
      </c>
      <c r="I197" s="249"/>
      <c r="J197" s="245"/>
      <c r="K197" s="245"/>
      <c r="L197" s="250"/>
      <c r="M197" s="251"/>
      <c r="N197" s="252"/>
      <c r="O197" s="252"/>
      <c r="P197" s="252"/>
      <c r="Q197" s="252"/>
      <c r="R197" s="252"/>
      <c r="S197" s="252"/>
      <c r="T197" s="253"/>
      <c r="U197" s="14"/>
      <c r="V197" s="14"/>
      <c r="W197" s="14"/>
      <c r="X197" s="14"/>
      <c r="Y197" s="14"/>
      <c r="Z197" s="14"/>
      <c r="AA197" s="14"/>
      <c r="AB197" s="14"/>
      <c r="AC197" s="14"/>
      <c r="AD197" s="14"/>
      <c r="AE197" s="14"/>
      <c r="AT197" s="254" t="s">
        <v>191</v>
      </c>
      <c r="AU197" s="254" t="s">
        <v>89</v>
      </c>
      <c r="AV197" s="14" t="s">
        <v>89</v>
      </c>
      <c r="AW197" s="14" t="s">
        <v>41</v>
      </c>
      <c r="AX197" s="14" t="s">
        <v>80</v>
      </c>
      <c r="AY197" s="254" t="s">
        <v>177</v>
      </c>
    </row>
    <row r="198" spans="1:51" s="13" customFormat="1" ht="12">
      <c r="A198" s="13"/>
      <c r="B198" s="234"/>
      <c r="C198" s="235"/>
      <c r="D198" s="228" t="s">
        <v>191</v>
      </c>
      <c r="E198" s="236" t="s">
        <v>39</v>
      </c>
      <c r="F198" s="237" t="s">
        <v>933</v>
      </c>
      <c r="G198" s="235"/>
      <c r="H198" s="236" t="s">
        <v>39</v>
      </c>
      <c r="I198" s="238"/>
      <c r="J198" s="235"/>
      <c r="K198" s="235"/>
      <c r="L198" s="239"/>
      <c r="M198" s="240"/>
      <c r="N198" s="241"/>
      <c r="O198" s="241"/>
      <c r="P198" s="241"/>
      <c r="Q198" s="241"/>
      <c r="R198" s="241"/>
      <c r="S198" s="241"/>
      <c r="T198" s="242"/>
      <c r="U198" s="13"/>
      <c r="V198" s="13"/>
      <c r="W198" s="13"/>
      <c r="X198" s="13"/>
      <c r="Y198" s="13"/>
      <c r="Z198" s="13"/>
      <c r="AA198" s="13"/>
      <c r="AB198" s="13"/>
      <c r="AC198" s="13"/>
      <c r="AD198" s="13"/>
      <c r="AE198" s="13"/>
      <c r="AT198" s="243" t="s">
        <v>191</v>
      </c>
      <c r="AU198" s="243" t="s">
        <v>89</v>
      </c>
      <c r="AV198" s="13" t="s">
        <v>87</v>
      </c>
      <c r="AW198" s="13" t="s">
        <v>41</v>
      </c>
      <c r="AX198" s="13" t="s">
        <v>80</v>
      </c>
      <c r="AY198" s="243" t="s">
        <v>177</v>
      </c>
    </row>
    <row r="199" spans="1:51" s="13" customFormat="1" ht="12">
      <c r="A199" s="13"/>
      <c r="B199" s="234"/>
      <c r="C199" s="235"/>
      <c r="D199" s="228" t="s">
        <v>191</v>
      </c>
      <c r="E199" s="236" t="s">
        <v>39</v>
      </c>
      <c r="F199" s="237" t="s">
        <v>934</v>
      </c>
      <c r="G199" s="235"/>
      <c r="H199" s="236" t="s">
        <v>39</v>
      </c>
      <c r="I199" s="238"/>
      <c r="J199" s="235"/>
      <c r="K199" s="235"/>
      <c r="L199" s="239"/>
      <c r="M199" s="240"/>
      <c r="N199" s="241"/>
      <c r="O199" s="241"/>
      <c r="P199" s="241"/>
      <c r="Q199" s="241"/>
      <c r="R199" s="241"/>
      <c r="S199" s="241"/>
      <c r="T199" s="242"/>
      <c r="U199" s="13"/>
      <c r="V199" s="13"/>
      <c r="W199" s="13"/>
      <c r="X199" s="13"/>
      <c r="Y199" s="13"/>
      <c r="Z199" s="13"/>
      <c r="AA199" s="13"/>
      <c r="AB199" s="13"/>
      <c r="AC199" s="13"/>
      <c r="AD199" s="13"/>
      <c r="AE199" s="13"/>
      <c r="AT199" s="243" t="s">
        <v>191</v>
      </c>
      <c r="AU199" s="243" t="s">
        <v>89</v>
      </c>
      <c r="AV199" s="13" t="s">
        <v>87</v>
      </c>
      <c r="AW199" s="13" t="s">
        <v>41</v>
      </c>
      <c r="AX199" s="13" t="s">
        <v>80</v>
      </c>
      <c r="AY199" s="243" t="s">
        <v>177</v>
      </c>
    </row>
    <row r="200" spans="1:51" s="14" customFormat="1" ht="12">
      <c r="A200" s="14"/>
      <c r="B200" s="244"/>
      <c r="C200" s="245"/>
      <c r="D200" s="228" t="s">
        <v>191</v>
      </c>
      <c r="E200" s="246" t="s">
        <v>39</v>
      </c>
      <c r="F200" s="247" t="s">
        <v>935</v>
      </c>
      <c r="G200" s="245"/>
      <c r="H200" s="248">
        <v>0.648</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191</v>
      </c>
      <c r="AU200" s="254" t="s">
        <v>89</v>
      </c>
      <c r="AV200" s="14" t="s">
        <v>89</v>
      </c>
      <c r="AW200" s="14" t="s">
        <v>41</v>
      </c>
      <c r="AX200" s="14" t="s">
        <v>80</v>
      </c>
      <c r="AY200" s="254" t="s">
        <v>177</v>
      </c>
    </row>
    <row r="201" spans="1:51" s="15" customFormat="1" ht="12">
      <c r="A201" s="15"/>
      <c r="B201" s="255"/>
      <c r="C201" s="256"/>
      <c r="D201" s="228" t="s">
        <v>191</v>
      </c>
      <c r="E201" s="257" t="s">
        <v>39</v>
      </c>
      <c r="F201" s="258" t="s">
        <v>194</v>
      </c>
      <c r="G201" s="256"/>
      <c r="H201" s="259">
        <v>0.69</v>
      </c>
      <c r="I201" s="260"/>
      <c r="J201" s="256"/>
      <c r="K201" s="256"/>
      <c r="L201" s="261"/>
      <c r="M201" s="262"/>
      <c r="N201" s="263"/>
      <c r="O201" s="263"/>
      <c r="P201" s="263"/>
      <c r="Q201" s="263"/>
      <c r="R201" s="263"/>
      <c r="S201" s="263"/>
      <c r="T201" s="264"/>
      <c r="U201" s="15"/>
      <c r="V201" s="15"/>
      <c r="W201" s="15"/>
      <c r="X201" s="15"/>
      <c r="Y201" s="15"/>
      <c r="Z201" s="15"/>
      <c r="AA201" s="15"/>
      <c r="AB201" s="15"/>
      <c r="AC201" s="15"/>
      <c r="AD201" s="15"/>
      <c r="AE201" s="15"/>
      <c r="AT201" s="265" t="s">
        <v>191</v>
      </c>
      <c r="AU201" s="265" t="s">
        <v>89</v>
      </c>
      <c r="AV201" s="15" t="s">
        <v>185</v>
      </c>
      <c r="AW201" s="15" t="s">
        <v>41</v>
      </c>
      <c r="AX201" s="15" t="s">
        <v>87</v>
      </c>
      <c r="AY201" s="265" t="s">
        <v>177</v>
      </c>
    </row>
    <row r="202" spans="1:65" s="2" customFormat="1" ht="24.15" customHeight="1">
      <c r="A202" s="40"/>
      <c r="B202" s="41"/>
      <c r="C202" s="215" t="s">
        <v>289</v>
      </c>
      <c r="D202" s="215" t="s">
        <v>180</v>
      </c>
      <c r="E202" s="216" t="s">
        <v>517</v>
      </c>
      <c r="F202" s="217" t="s">
        <v>518</v>
      </c>
      <c r="G202" s="218" t="s">
        <v>392</v>
      </c>
      <c r="H202" s="219">
        <v>1.296</v>
      </c>
      <c r="I202" s="220"/>
      <c r="J202" s="221">
        <f>ROUND(I202*H202,2)</f>
        <v>0</v>
      </c>
      <c r="K202" s="217" t="s">
        <v>184</v>
      </c>
      <c r="L202" s="46"/>
      <c r="M202" s="222" t="s">
        <v>39</v>
      </c>
      <c r="N202" s="223" t="s">
        <v>53</v>
      </c>
      <c r="O202" s="87"/>
      <c r="P202" s="224">
        <f>O202*H202</f>
        <v>0</v>
      </c>
      <c r="Q202" s="224">
        <v>0</v>
      </c>
      <c r="R202" s="224">
        <f>Q202*H202</f>
        <v>0</v>
      </c>
      <c r="S202" s="224">
        <v>0</v>
      </c>
      <c r="T202" s="225">
        <f>S202*H202</f>
        <v>0</v>
      </c>
      <c r="U202" s="40"/>
      <c r="V202" s="40"/>
      <c r="W202" s="40"/>
      <c r="X202" s="40"/>
      <c r="Y202" s="40"/>
      <c r="Z202" s="40"/>
      <c r="AA202" s="40"/>
      <c r="AB202" s="40"/>
      <c r="AC202" s="40"/>
      <c r="AD202" s="40"/>
      <c r="AE202" s="40"/>
      <c r="AR202" s="226" t="s">
        <v>185</v>
      </c>
      <c r="AT202" s="226" t="s">
        <v>180</v>
      </c>
      <c r="AU202" s="226" t="s">
        <v>89</v>
      </c>
      <c r="AY202" s="18" t="s">
        <v>177</v>
      </c>
      <c r="BE202" s="227">
        <f>IF(N202="základní",J202,0)</f>
        <v>0</v>
      </c>
      <c r="BF202" s="227">
        <f>IF(N202="snížená",J202,0)</f>
        <v>0</v>
      </c>
      <c r="BG202" s="227">
        <f>IF(N202="zákl. přenesená",J202,0)</f>
        <v>0</v>
      </c>
      <c r="BH202" s="227">
        <f>IF(N202="sníž. přenesená",J202,0)</f>
        <v>0</v>
      </c>
      <c r="BI202" s="227">
        <f>IF(N202="nulová",J202,0)</f>
        <v>0</v>
      </c>
      <c r="BJ202" s="18" t="s">
        <v>185</v>
      </c>
      <c r="BK202" s="227">
        <f>ROUND(I202*H202,2)</f>
        <v>0</v>
      </c>
      <c r="BL202" s="18" t="s">
        <v>185</v>
      </c>
      <c r="BM202" s="226" t="s">
        <v>936</v>
      </c>
    </row>
    <row r="203" spans="1:47" s="2" customFormat="1" ht="12">
      <c r="A203" s="40"/>
      <c r="B203" s="41"/>
      <c r="C203" s="42"/>
      <c r="D203" s="228" t="s">
        <v>187</v>
      </c>
      <c r="E203" s="42"/>
      <c r="F203" s="229" t="s">
        <v>520</v>
      </c>
      <c r="G203" s="42"/>
      <c r="H203" s="42"/>
      <c r="I203" s="230"/>
      <c r="J203" s="42"/>
      <c r="K203" s="42"/>
      <c r="L203" s="46"/>
      <c r="M203" s="231"/>
      <c r="N203" s="232"/>
      <c r="O203" s="87"/>
      <c r="P203" s="87"/>
      <c r="Q203" s="87"/>
      <c r="R203" s="87"/>
      <c r="S203" s="87"/>
      <c r="T203" s="88"/>
      <c r="U203" s="40"/>
      <c r="V203" s="40"/>
      <c r="W203" s="40"/>
      <c r="X203" s="40"/>
      <c r="Y203" s="40"/>
      <c r="Z203" s="40"/>
      <c r="AA203" s="40"/>
      <c r="AB203" s="40"/>
      <c r="AC203" s="40"/>
      <c r="AD203" s="40"/>
      <c r="AE203" s="40"/>
      <c r="AT203" s="18" t="s">
        <v>187</v>
      </c>
      <c r="AU203" s="18" t="s">
        <v>89</v>
      </c>
    </row>
    <row r="204" spans="1:47" s="2" customFormat="1" ht="12">
      <c r="A204" s="40"/>
      <c r="B204" s="41"/>
      <c r="C204" s="42"/>
      <c r="D204" s="228" t="s">
        <v>189</v>
      </c>
      <c r="E204" s="42"/>
      <c r="F204" s="233" t="s">
        <v>235</v>
      </c>
      <c r="G204" s="42"/>
      <c r="H204" s="42"/>
      <c r="I204" s="230"/>
      <c r="J204" s="42"/>
      <c r="K204" s="42"/>
      <c r="L204" s="46"/>
      <c r="M204" s="231"/>
      <c r="N204" s="232"/>
      <c r="O204" s="87"/>
      <c r="P204" s="87"/>
      <c r="Q204" s="87"/>
      <c r="R204" s="87"/>
      <c r="S204" s="87"/>
      <c r="T204" s="88"/>
      <c r="U204" s="40"/>
      <c r="V204" s="40"/>
      <c r="W204" s="40"/>
      <c r="X204" s="40"/>
      <c r="Y204" s="40"/>
      <c r="Z204" s="40"/>
      <c r="AA204" s="40"/>
      <c r="AB204" s="40"/>
      <c r="AC204" s="40"/>
      <c r="AD204" s="40"/>
      <c r="AE204" s="40"/>
      <c r="AT204" s="18" t="s">
        <v>189</v>
      </c>
      <c r="AU204" s="18" t="s">
        <v>89</v>
      </c>
    </row>
    <row r="205" spans="1:51" s="13" customFormat="1" ht="12">
      <c r="A205" s="13"/>
      <c r="B205" s="234"/>
      <c r="C205" s="235"/>
      <c r="D205" s="228" t="s">
        <v>191</v>
      </c>
      <c r="E205" s="236" t="s">
        <v>39</v>
      </c>
      <c r="F205" s="237" t="s">
        <v>934</v>
      </c>
      <c r="G205" s="235"/>
      <c r="H205" s="236" t="s">
        <v>39</v>
      </c>
      <c r="I205" s="238"/>
      <c r="J205" s="235"/>
      <c r="K205" s="235"/>
      <c r="L205" s="239"/>
      <c r="M205" s="240"/>
      <c r="N205" s="241"/>
      <c r="O205" s="241"/>
      <c r="P205" s="241"/>
      <c r="Q205" s="241"/>
      <c r="R205" s="241"/>
      <c r="S205" s="241"/>
      <c r="T205" s="242"/>
      <c r="U205" s="13"/>
      <c r="V205" s="13"/>
      <c r="W205" s="13"/>
      <c r="X205" s="13"/>
      <c r="Y205" s="13"/>
      <c r="Z205" s="13"/>
      <c r="AA205" s="13"/>
      <c r="AB205" s="13"/>
      <c r="AC205" s="13"/>
      <c r="AD205" s="13"/>
      <c r="AE205" s="13"/>
      <c r="AT205" s="243" t="s">
        <v>191</v>
      </c>
      <c r="AU205" s="243" t="s">
        <v>89</v>
      </c>
      <c r="AV205" s="13" t="s">
        <v>87</v>
      </c>
      <c r="AW205" s="13" t="s">
        <v>41</v>
      </c>
      <c r="AX205" s="13" t="s">
        <v>80</v>
      </c>
      <c r="AY205" s="243" t="s">
        <v>177</v>
      </c>
    </row>
    <row r="206" spans="1:51" s="14" customFormat="1" ht="12">
      <c r="A206" s="14"/>
      <c r="B206" s="244"/>
      <c r="C206" s="245"/>
      <c r="D206" s="228" t="s">
        <v>191</v>
      </c>
      <c r="E206" s="246" t="s">
        <v>39</v>
      </c>
      <c r="F206" s="247" t="s">
        <v>935</v>
      </c>
      <c r="G206" s="245"/>
      <c r="H206" s="248">
        <v>0.648</v>
      </c>
      <c r="I206" s="249"/>
      <c r="J206" s="245"/>
      <c r="K206" s="245"/>
      <c r="L206" s="250"/>
      <c r="M206" s="251"/>
      <c r="N206" s="252"/>
      <c r="O206" s="252"/>
      <c r="P206" s="252"/>
      <c r="Q206" s="252"/>
      <c r="R206" s="252"/>
      <c r="S206" s="252"/>
      <c r="T206" s="253"/>
      <c r="U206" s="14"/>
      <c r="V206" s="14"/>
      <c r="W206" s="14"/>
      <c r="X206" s="14"/>
      <c r="Y206" s="14"/>
      <c r="Z206" s="14"/>
      <c r="AA206" s="14"/>
      <c r="AB206" s="14"/>
      <c r="AC206" s="14"/>
      <c r="AD206" s="14"/>
      <c r="AE206" s="14"/>
      <c r="AT206" s="254" t="s">
        <v>191</v>
      </c>
      <c r="AU206" s="254" t="s">
        <v>89</v>
      </c>
      <c r="AV206" s="14" t="s">
        <v>89</v>
      </c>
      <c r="AW206" s="14" t="s">
        <v>41</v>
      </c>
      <c r="AX206" s="14" t="s">
        <v>80</v>
      </c>
      <c r="AY206" s="254" t="s">
        <v>177</v>
      </c>
    </row>
    <row r="207" spans="1:51" s="13" customFormat="1" ht="12">
      <c r="A207" s="13"/>
      <c r="B207" s="234"/>
      <c r="C207" s="235"/>
      <c r="D207" s="228" t="s">
        <v>191</v>
      </c>
      <c r="E207" s="236" t="s">
        <v>39</v>
      </c>
      <c r="F207" s="237" t="s">
        <v>937</v>
      </c>
      <c r="G207" s="235"/>
      <c r="H207" s="236" t="s">
        <v>39</v>
      </c>
      <c r="I207" s="238"/>
      <c r="J207" s="235"/>
      <c r="K207" s="235"/>
      <c r="L207" s="239"/>
      <c r="M207" s="240"/>
      <c r="N207" s="241"/>
      <c r="O207" s="241"/>
      <c r="P207" s="241"/>
      <c r="Q207" s="241"/>
      <c r="R207" s="241"/>
      <c r="S207" s="241"/>
      <c r="T207" s="242"/>
      <c r="U207" s="13"/>
      <c r="V207" s="13"/>
      <c r="W207" s="13"/>
      <c r="X207" s="13"/>
      <c r="Y207" s="13"/>
      <c r="Z207" s="13"/>
      <c r="AA207" s="13"/>
      <c r="AB207" s="13"/>
      <c r="AC207" s="13"/>
      <c r="AD207" s="13"/>
      <c r="AE207" s="13"/>
      <c r="AT207" s="243" t="s">
        <v>191</v>
      </c>
      <c r="AU207" s="243" t="s">
        <v>89</v>
      </c>
      <c r="AV207" s="13" t="s">
        <v>87</v>
      </c>
      <c r="AW207" s="13" t="s">
        <v>41</v>
      </c>
      <c r="AX207" s="13" t="s">
        <v>80</v>
      </c>
      <c r="AY207" s="243" t="s">
        <v>177</v>
      </c>
    </row>
    <row r="208" spans="1:51" s="14" customFormat="1" ht="12">
      <c r="A208" s="14"/>
      <c r="B208" s="244"/>
      <c r="C208" s="245"/>
      <c r="D208" s="228" t="s">
        <v>191</v>
      </c>
      <c r="E208" s="246" t="s">
        <v>39</v>
      </c>
      <c r="F208" s="247" t="s">
        <v>935</v>
      </c>
      <c r="G208" s="245"/>
      <c r="H208" s="248">
        <v>0.648</v>
      </c>
      <c r="I208" s="249"/>
      <c r="J208" s="245"/>
      <c r="K208" s="245"/>
      <c r="L208" s="250"/>
      <c r="M208" s="251"/>
      <c r="N208" s="252"/>
      <c r="O208" s="252"/>
      <c r="P208" s="252"/>
      <c r="Q208" s="252"/>
      <c r="R208" s="252"/>
      <c r="S208" s="252"/>
      <c r="T208" s="253"/>
      <c r="U208" s="14"/>
      <c r="V208" s="14"/>
      <c r="W208" s="14"/>
      <c r="X208" s="14"/>
      <c r="Y208" s="14"/>
      <c r="Z208" s="14"/>
      <c r="AA208" s="14"/>
      <c r="AB208" s="14"/>
      <c r="AC208" s="14"/>
      <c r="AD208" s="14"/>
      <c r="AE208" s="14"/>
      <c r="AT208" s="254" t="s">
        <v>191</v>
      </c>
      <c r="AU208" s="254" t="s">
        <v>89</v>
      </c>
      <c r="AV208" s="14" t="s">
        <v>89</v>
      </c>
      <c r="AW208" s="14" t="s">
        <v>41</v>
      </c>
      <c r="AX208" s="14" t="s">
        <v>80</v>
      </c>
      <c r="AY208" s="254" t="s">
        <v>177</v>
      </c>
    </row>
    <row r="209" spans="1:51" s="15" customFormat="1" ht="12">
      <c r="A209" s="15"/>
      <c r="B209" s="255"/>
      <c r="C209" s="256"/>
      <c r="D209" s="228" t="s">
        <v>191</v>
      </c>
      <c r="E209" s="257" t="s">
        <v>39</v>
      </c>
      <c r="F209" s="258" t="s">
        <v>194</v>
      </c>
      <c r="G209" s="256"/>
      <c r="H209" s="259">
        <v>1.296</v>
      </c>
      <c r="I209" s="260"/>
      <c r="J209" s="256"/>
      <c r="K209" s="256"/>
      <c r="L209" s="261"/>
      <c r="M209" s="262"/>
      <c r="N209" s="263"/>
      <c r="O209" s="263"/>
      <c r="P209" s="263"/>
      <c r="Q209" s="263"/>
      <c r="R209" s="263"/>
      <c r="S209" s="263"/>
      <c r="T209" s="264"/>
      <c r="U209" s="15"/>
      <c r="V209" s="15"/>
      <c r="W209" s="15"/>
      <c r="X209" s="15"/>
      <c r="Y209" s="15"/>
      <c r="Z209" s="15"/>
      <c r="AA209" s="15"/>
      <c r="AB209" s="15"/>
      <c r="AC209" s="15"/>
      <c r="AD209" s="15"/>
      <c r="AE209" s="15"/>
      <c r="AT209" s="265" t="s">
        <v>191</v>
      </c>
      <c r="AU209" s="265" t="s">
        <v>89</v>
      </c>
      <c r="AV209" s="15" t="s">
        <v>185</v>
      </c>
      <c r="AW209" s="15" t="s">
        <v>41</v>
      </c>
      <c r="AX209" s="15" t="s">
        <v>87</v>
      </c>
      <c r="AY209" s="265" t="s">
        <v>177</v>
      </c>
    </row>
    <row r="210" spans="1:65" s="2" customFormat="1" ht="24.15" customHeight="1">
      <c r="A210" s="40"/>
      <c r="B210" s="41"/>
      <c r="C210" s="215" t="s">
        <v>295</v>
      </c>
      <c r="D210" s="215" t="s">
        <v>180</v>
      </c>
      <c r="E210" s="216" t="s">
        <v>239</v>
      </c>
      <c r="F210" s="217" t="s">
        <v>240</v>
      </c>
      <c r="G210" s="218" t="s">
        <v>241</v>
      </c>
      <c r="H210" s="219">
        <v>20</v>
      </c>
      <c r="I210" s="220"/>
      <c r="J210" s="221">
        <f>ROUND(I210*H210,2)</f>
        <v>0</v>
      </c>
      <c r="K210" s="217" t="s">
        <v>184</v>
      </c>
      <c r="L210" s="46"/>
      <c r="M210" s="222" t="s">
        <v>39</v>
      </c>
      <c r="N210" s="223" t="s">
        <v>53</v>
      </c>
      <c r="O210" s="87"/>
      <c r="P210" s="224">
        <f>O210*H210</f>
        <v>0</v>
      </c>
      <c r="Q210" s="224">
        <v>0</v>
      </c>
      <c r="R210" s="224">
        <f>Q210*H210</f>
        <v>0</v>
      </c>
      <c r="S210" s="224">
        <v>0</v>
      </c>
      <c r="T210" s="225">
        <f>S210*H210</f>
        <v>0</v>
      </c>
      <c r="U210" s="40"/>
      <c r="V210" s="40"/>
      <c r="W210" s="40"/>
      <c r="X210" s="40"/>
      <c r="Y210" s="40"/>
      <c r="Z210" s="40"/>
      <c r="AA210" s="40"/>
      <c r="AB210" s="40"/>
      <c r="AC210" s="40"/>
      <c r="AD210" s="40"/>
      <c r="AE210" s="40"/>
      <c r="AR210" s="226" t="s">
        <v>185</v>
      </c>
      <c r="AT210" s="226" t="s">
        <v>180</v>
      </c>
      <c r="AU210" s="226" t="s">
        <v>89</v>
      </c>
      <c r="AY210" s="18" t="s">
        <v>177</v>
      </c>
      <c r="BE210" s="227">
        <f>IF(N210="základní",J210,0)</f>
        <v>0</v>
      </c>
      <c r="BF210" s="227">
        <f>IF(N210="snížená",J210,0)</f>
        <v>0</v>
      </c>
      <c r="BG210" s="227">
        <f>IF(N210="zákl. přenesená",J210,0)</f>
        <v>0</v>
      </c>
      <c r="BH210" s="227">
        <f>IF(N210="sníž. přenesená",J210,0)</f>
        <v>0</v>
      </c>
      <c r="BI210" s="227">
        <f>IF(N210="nulová",J210,0)</f>
        <v>0</v>
      </c>
      <c r="BJ210" s="18" t="s">
        <v>185</v>
      </c>
      <c r="BK210" s="227">
        <f>ROUND(I210*H210,2)</f>
        <v>0</v>
      </c>
      <c r="BL210" s="18" t="s">
        <v>185</v>
      </c>
      <c r="BM210" s="226" t="s">
        <v>938</v>
      </c>
    </row>
    <row r="211" spans="1:47" s="2" customFormat="1" ht="12">
      <c r="A211" s="40"/>
      <c r="B211" s="41"/>
      <c r="C211" s="42"/>
      <c r="D211" s="228" t="s">
        <v>187</v>
      </c>
      <c r="E211" s="42"/>
      <c r="F211" s="229" t="s">
        <v>243</v>
      </c>
      <c r="G211" s="42"/>
      <c r="H211" s="42"/>
      <c r="I211" s="230"/>
      <c r="J211" s="42"/>
      <c r="K211" s="42"/>
      <c r="L211" s="46"/>
      <c r="M211" s="231"/>
      <c r="N211" s="232"/>
      <c r="O211" s="87"/>
      <c r="P211" s="87"/>
      <c r="Q211" s="87"/>
      <c r="R211" s="87"/>
      <c r="S211" s="87"/>
      <c r="T211" s="88"/>
      <c r="U211" s="40"/>
      <c r="V211" s="40"/>
      <c r="W211" s="40"/>
      <c r="X211" s="40"/>
      <c r="Y211" s="40"/>
      <c r="Z211" s="40"/>
      <c r="AA211" s="40"/>
      <c r="AB211" s="40"/>
      <c r="AC211" s="40"/>
      <c r="AD211" s="40"/>
      <c r="AE211" s="40"/>
      <c r="AT211" s="18" t="s">
        <v>187</v>
      </c>
      <c r="AU211" s="18" t="s">
        <v>89</v>
      </c>
    </row>
    <row r="212" spans="1:47" s="2" customFormat="1" ht="12">
      <c r="A212" s="40"/>
      <c r="B212" s="41"/>
      <c r="C212" s="42"/>
      <c r="D212" s="228" t="s">
        <v>189</v>
      </c>
      <c r="E212" s="42"/>
      <c r="F212" s="233" t="s">
        <v>244</v>
      </c>
      <c r="G212" s="42"/>
      <c r="H212" s="42"/>
      <c r="I212" s="230"/>
      <c r="J212" s="42"/>
      <c r="K212" s="42"/>
      <c r="L212" s="46"/>
      <c r="M212" s="231"/>
      <c r="N212" s="232"/>
      <c r="O212" s="87"/>
      <c r="P212" s="87"/>
      <c r="Q212" s="87"/>
      <c r="R212" s="87"/>
      <c r="S212" s="87"/>
      <c r="T212" s="88"/>
      <c r="U212" s="40"/>
      <c r="V212" s="40"/>
      <c r="W212" s="40"/>
      <c r="X212" s="40"/>
      <c r="Y212" s="40"/>
      <c r="Z212" s="40"/>
      <c r="AA212" s="40"/>
      <c r="AB212" s="40"/>
      <c r="AC212" s="40"/>
      <c r="AD212" s="40"/>
      <c r="AE212" s="40"/>
      <c r="AT212" s="18" t="s">
        <v>189</v>
      </c>
      <c r="AU212" s="18" t="s">
        <v>89</v>
      </c>
    </row>
    <row r="213" spans="1:65" s="2" customFormat="1" ht="24.15" customHeight="1">
      <c r="A213" s="40"/>
      <c r="B213" s="41"/>
      <c r="C213" s="215" t="s">
        <v>301</v>
      </c>
      <c r="D213" s="215" t="s">
        <v>180</v>
      </c>
      <c r="E213" s="216" t="s">
        <v>246</v>
      </c>
      <c r="F213" s="217" t="s">
        <v>247</v>
      </c>
      <c r="G213" s="218" t="s">
        <v>241</v>
      </c>
      <c r="H213" s="219">
        <v>4</v>
      </c>
      <c r="I213" s="220"/>
      <c r="J213" s="221">
        <f>ROUND(I213*H213,2)</f>
        <v>0</v>
      </c>
      <c r="K213" s="217" t="s">
        <v>184</v>
      </c>
      <c r="L213" s="46"/>
      <c r="M213" s="222" t="s">
        <v>39</v>
      </c>
      <c r="N213" s="223" t="s">
        <v>53</v>
      </c>
      <c r="O213" s="87"/>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185</v>
      </c>
      <c r="AT213" s="226" t="s">
        <v>180</v>
      </c>
      <c r="AU213" s="226" t="s">
        <v>89</v>
      </c>
      <c r="AY213" s="18" t="s">
        <v>177</v>
      </c>
      <c r="BE213" s="227">
        <f>IF(N213="základní",J213,0)</f>
        <v>0</v>
      </c>
      <c r="BF213" s="227">
        <f>IF(N213="snížená",J213,0)</f>
        <v>0</v>
      </c>
      <c r="BG213" s="227">
        <f>IF(N213="zákl. přenesená",J213,0)</f>
        <v>0</v>
      </c>
      <c r="BH213" s="227">
        <f>IF(N213="sníž. přenesená",J213,0)</f>
        <v>0</v>
      </c>
      <c r="BI213" s="227">
        <f>IF(N213="nulová",J213,0)</f>
        <v>0</v>
      </c>
      <c r="BJ213" s="18" t="s">
        <v>185</v>
      </c>
      <c r="BK213" s="227">
        <f>ROUND(I213*H213,2)</f>
        <v>0</v>
      </c>
      <c r="BL213" s="18" t="s">
        <v>185</v>
      </c>
      <c r="BM213" s="226" t="s">
        <v>939</v>
      </c>
    </row>
    <row r="214" spans="1:47" s="2" customFormat="1" ht="12">
      <c r="A214" s="40"/>
      <c r="B214" s="41"/>
      <c r="C214" s="42"/>
      <c r="D214" s="228" t="s">
        <v>187</v>
      </c>
      <c r="E214" s="42"/>
      <c r="F214" s="229" t="s">
        <v>249</v>
      </c>
      <c r="G214" s="42"/>
      <c r="H214" s="42"/>
      <c r="I214" s="230"/>
      <c r="J214" s="42"/>
      <c r="K214" s="42"/>
      <c r="L214" s="46"/>
      <c r="M214" s="231"/>
      <c r="N214" s="232"/>
      <c r="O214" s="87"/>
      <c r="P214" s="87"/>
      <c r="Q214" s="87"/>
      <c r="R214" s="87"/>
      <c r="S214" s="87"/>
      <c r="T214" s="88"/>
      <c r="U214" s="40"/>
      <c r="V214" s="40"/>
      <c r="W214" s="40"/>
      <c r="X214" s="40"/>
      <c r="Y214" s="40"/>
      <c r="Z214" s="40"/>
      <c r="AA214" s="40"/>
      <c r="AB214" s="40"/>
      <c r="AC214" s="40"/>
      <c r="AD214" s="40"/>
      <c r="AE214" s="40"/>
      <c r="AT214" s="18" t="s">
        <v>187</v>
      </c>
      <c r="AU214" s="18" t="s">
        <v>89</v>
      </c>
    </row>
    <row r="215" spans="1:47" s="2" customFormat="1" ht="12">
      <c r="A215" s="40"/>
      <c r="B215" s="41"/>
      <c r="C215" s="42"/>
      <c r="D215" s="228" t="s">
        <v>189</v>
      </c>
      <c r="E215" s="42"/>
      <c r="F215" s="233" t="s">
        <v>244</v>
      </c>
      <c r="G215" s="42"/>
      <c r="H215" s="42"/>
      <c r="I215" s="230"/>
      <c r="J215" s="42"/>
      <c r="K215" s="42"/>
      <c r="L215" s="46"/>
      <c r="M215" s="231"/>
      <c r="N215" s="232"/>
      <c r="O215" s="87"/>
      <c r="P215" s="87"/>
      <c r="Q215" s="87"/>
      <c r="R215" s="87"/>
      <c r="S215" s="87"/>
      <c r="T215" s="88"/>
      <c r="U215" s="40"/>
      <c r="V215" s="40"/>
      <c r="W215" s="40"/>
      <c r="X215" s="40"/>
      <c r="Y215" s="40"/>
      <c r="Z215" s="40"/>
      <c r="AA215" s="40"/>
      <c r="AB215" s="40"/>
      <c r="AC215" s="40"/>
      <c r="AD215" s="40"/>
      <c r="AE215" s="40"/>
      <c r="AT215" s="18" t="s">
        <v>189</v>
      </c>
      <c r="AU215" s="18" t="s">
        <v>89</v>
      </c>
    </row>
    <row r="216" spans="1:65" s="2" customFormat="1" ht="24.15" customHeight="1">
      <c r="A216" s="40"/>
      <c r="B216" s="41"/>
      <c r="C216" s="215" t="s">
        <v>309</v>
      </c>
      <c r="D216" s="215" t="s">
        <v>180</v>
      </c>
      <c r="E216" s="216" t="s">
        <v>940</v>
      </c>
      <c r="F216" s="217" t="s">
        <v>941</v>
      </c>
      <c r="G216" s="218" t="s">
        <v>241</v>
      </c>
      <c r="H216" s="219">
        <v>4</v>
      </c>
      <c r="I216" s="220"/>
      <c r="J216" s="221">
        <f>ROUND(I216*H216,2)</f>
        <v>0</v>
      </c>
      <c r="K216" s="217" t="s">
        <v>184</v>
      </c>
      <c r="L216" s="46"/>
      <c r="M216" s="222" t="s">
        <v>39</v>
      </c>
      <c r="N216" s="223" t="s">
        <v>53</v>
      </c>
      <c r="O216" s="87"/>
      <c r="P216" s="224">
        <f>O216*H216</f>
        <v>0</v>
      </c>
      <c r="Q216" s="224">
        <v>0</v>
      </c>
      <c r="R216" s="224">
        <f>Q216*H216</f>
        <v>0</v>
      </c>
      <c r="S216" s="224">
        <v>0</v>
      </c>
      <c r="T216" s="225">
        <f>S216*H216</f>
        <v>0</v>
      </c>
      <c r="U216" s="40"/>
      <c r="V216" s="40"/>
      <c r="W216" s="40"/>
      <c r="X216" s="40"/>
      <c r="Y216" s="40"/>
      <c r="Z216" s="40"/>
      <c r="AA216" s="40"/>
      <c r="AB216" s="40"/>
      <c r="AC216" s="40"/>
      <c r="AD216" s="40"/>
      <c r="AE216" s="40"/>
      <c r="AR216" s="226" t="s">
        <v>185</v>
      </c>
      <c r="AT216" s="226" t="s">
        <v>180</v>
      </c>
      <c r="AU216" s="226" t="s">
        <v>89</v>
      </c>
      <c r="AY216" s="18" t="s">
        <v>177</v>
      </c>
      <c r="BE216" s="227">
        <f>IF(N216="základní",J216,0)</f>
        <v>0</v>
      </c>
      <c r="BF216" s="227">
        <f>IF(N216="snížená",J216,0)</f>
        <v>0</v>
      </c>
      <c r="BG216" s="227">
        <f>IF(N216="zákl. přenesená",J216,0)</f>
        <v>0</v>
      </c>
      <c r="BH216" s="227">
        <f>IF(N216="sníž. přenesená",J216,0)</f>
        <v>0</v>
      </c>
      <c r="BI216" s="227">
        <f>IF(N216="nulová",J216,0)</f>
        <v>0</v>
      </c>
      <c r="BJ216" s="18" t="s">
        <v>185</v>
      </c>
      <c r="BK216" s="227">
        <f>ROUND(I216*H216,2)</f>
        <v>0</v>
      </c>
      <c r="BL216" s="18" t="s">
        <v>185</v>
      </c>
      <c r="BM216" s="226" t="s">
        <v>942</v>
      </c>
    </row>
    <row r="217" spans="1:47" s="2" customFormat="1" ht="12">
      <c r="A217" s="40"/>
      <c r="B217" s="41"/>
      <c r="C217" s="42"/>
      <c r="D217" s="228" t="s">
        <v>187</v>
      </c>
      <c r="E217" s="42"/>
      <c r="F217" s="229" t="s">
        <v>943</v>
      </c>
      <c r="G217" s="42"/>
      <c r="H217" s="42"/>
      <c r="I217" s="230"/>
      <c r="J217" s="42"/>
      <c r="K217" s="42"/>
      <c r="L217" s="46"/>
      <c r="M217" s="231"/>
      <c r="N217" s="232"/>
      <c r="O217" s="87"/>
      <c r="P217" s="87"/>
      <c r="Q217" s="87"/>
      <c r="R217" s="87"/>
      <c r="S217" s="87"/>
      <c r="T217" s="88"/>
      <c r="U217" s="40"/>
      <c r="V217" s="40"/>
      <c r="W217" s="40"/>
      <c r="X217" s="40"/>
      <c r="Y217" s="40"/>
      <c r="Z217" s="40"/>
      <c r="AA217" s="40"/>
      <c r="AB217" s="40"/>
      <c r="AC217" s="40"/>
      <c r="AD217" s="40"/>
      <c r="AE217" s="40"/>
      <c r="AT217" s="18" t="s">
        <v>187</v>
      </c>
      <c r="AU217" s="18" t="s">
        <v>89</v>
      </c>
    </row>
    <row r="218" spans="1:47" s="2" customFormat="1" ht="12">
      <c r="A218" s="40"/>
      <c r="B218" s="41"/>
      <c r="C218" s="42"/>
      <c r="D218" s="228" t="s">
        <v>189</v>
      </c>
      <c r="E218" s="42"/>
      <c r="F218" s="233" t="s">
        <v>255</v>
      </c>
      <c r="G218" s="42"/>
      <c r="H218" s="42"/>
      <c r="I218" s="230"/>
      <c r="J218" s="42"/>
      <c r="K218" s="42"/>
      <c r="L218" s="46"/>
      <c r="M218" s="231"/>
      <c r="N218" s="232"/>
      <c r="O218" s="87"/>
      <c r="P218" s="87"/>
      <c r="Q218" s="87"/>
      <c r="R218" s="87"/>
      <c r="S218" s="87"/>
      <c r="T218" s="88"/>
      <c r="U218" s="40"/>
      <c r="V218" s="40"/>
      <c r="W218" s="40"/>
      <c r="X218" s="40"/>
      <c r="Y218" s="40"/>
      <c r="Z218" s="40"/>
      <c r="AA218" s="40"/>
      <c r="AB218" s="40"/>
      <c r="AC218" s="40"/>
      <c r="AD218" s="40"/>
      <c r="AE218" s="40"/>
      <c r="AT218" s="18" t="s">
        <v>189</v>
      </c>
      <c r="AU218" s="18" t="s">
        <v>89</v>
      </c>
    </row>
    <row r="219" spans="1:65" s="2" customFormat="1" ht="44.25" customHeight="1">
      <c r="A219" s="40"/>
      <c r="B219" s="41"/>
      <c r="C219" s="215" t="s">
        <v>319</v>
      </c>
      <c r="D219" s="215" t="s">
        <v>180</v>
      </c>
      <c r="E219" s="216" t="s">
        <v>944</v>
      </c>
      <c r="F219" s="217" t="s">
        <v>945</v>
      </c>
      <c r="G219" s="218" t="s">
        <v>203</v>
      </c>
      <c r="H219" s="219">
        <v>1310</v>
      </c>
      <c r="I219" s="220"/>
      <c r="J219" s="221">
        <f>ROUND(I219*H219,2)</f>
        <v>0</v>
      </c>
      <c r="K219" s="217" t="s">
        <v>184</v>
      </c>
      <c r="L219" s="46"/>
      <c r="M219" s="222" t="s">
        <v>39</v>
      </c>
      <c r="N219" s="223" t="s">
        <v>53</v>
      </c>
      <c r="O219" s="87"/>
      <c r="P219" s="224">
        <f>O219*H219</f>
        <v>0</v>
      </c>
      <c r="Q219" s="224">
        <v>0</v>
      </c>
      <c r="R219" s="224">
        <f>Q219*H219</f>
        <v>0</v>
      </c>
      <c r="S219" s="224">
        <v>0</v>
      </c>
      <c r="T219" s="225">
        <f>S219*H219</f>
        <v>0</v>
      </c>
      <c r="U219" s="40"/>
      <c r="V219" s="40"/>
      <c r="W219" s="40"/>
      <c r="X219" s="40"/>
      <c r="Y219" s="40"/>
      <c r="Z219" s="40"/>
      <c r="AA219" s="40"/>
      <c r="AB219" s="40"/>
      <c r="AC219" s="40"/>
      <c r="AD219" s="40"/>
      <c r="AE219" s="40"/>
      <c r="AR219" s="226" t="s">
        <v>185</v>
      </c>
      <c r="AT219" s="226" t="s">
        <v>180</v>
      </c>
      <c r="AU219" s="226" t="s">
        <v>89</v>
      </c>
      <c r="AY219" s="18" t="s">
        <v>177</v>
      </c>
      <c r="BE219" s="227">
        <f>IF(N219="základní",J219,0)</f>
        <v>0</v>
      </c>
      <c r="BF219" s="227">
        <f>IF(N219="snížená",J219,0)</f>
        <v>0</v>
      </c>
      <c r="BG219" s="227">
        <f>IF(N219="zákl. přenesená",J219,0)</f>
        <v>0</v>
      </c>
      <c r="BH219" s="227">
        <f>IF(N219="sníž. přenesená",J219,0)</f>
        <v>0</v>
      </c>
      <c r="BI219" s="227">
        <f>IF(N219="nulová",J219,0)</f>
        <v>0</v>
      </c>
      <c r="BJ219" s="18" t="s">
        <v>185</v>
      </c>
      <c r="BK219" s="227">
        <f>ROUND(I219*H219,2)</f>
        <v>0</v>
      </c>
      <c r="BL219" s="18" t="s">
        <v>185</v>
      </c>
      <c r="BM219" s="226" t="s">
        <v>946</v>
      </c>
    </row>
    <row r="220" spans="1:47" s="2" customFormat="1" ht="12">
      <c r="A220" s="40"/>
      <c r="B220" s="41"/>
      <c r="C220" s="42"/>
      <c r="D220" s="228" t="s">
        <v>187</v>
      </c>
      <c r="E220" s="42"/>
      <c r="F220" s="229" t="s">
        <v>947</v>
      </c>
      <c r="G220" s="42"/>
      <c r="H220" s="42"/>
      <c r="I220" s="230"/>
      <c r="J220" s="42"/>
      <c r="K220" s="42"/>
      <c r="L220" s="46"/>
      <c r="M220" s="231"/>
      <c r="N220" s="232"/>
      <c r="O220" s="87"/>
      <c r="P220" s="87"/>
      <c r="Q220" s="87"/>
      <c r="R220" s="87"/>
      <c r="S220" s="87"/>
      <c r="T220" s="88"/>
      <c r="U220" s="40"/>
      <c r="V220" s="40"/>
      <c r="W220" s="40"/>
      <c r="X220" s="40"/>
      <c r="Y220" s="40"/>
      <c r="Z220" s="40"/>
      <c r="AA220" s="40"/>
      <c r="AB220" s="40"/>
      <c r="AC220" s="40"/>
      <c r="AD220" s="40"/>
      <c r="AE220" s="40"/>
      <c r="AT220" s="18" t="s">
        <v>187</v>
      </c>
      <c r="AU220" s="18" t="s">
        <v>89</v>
      </c>
    </row>
    <row r="221" spans="1:47" s="2" customFormat="1" ht="12">
      <c r="A221" s="40"/>
      <c r="B221" s="41"/>
      <c r="C221" s="42"/>
      <c r="D221" s="228" t="s">
        <v>189</v>
      </c>
      <c r="E221" s="42"/>
      <c r="F221" s="233" t="s">
        <v>545</v>
      </c>
      <c r="G221" s="42"/>
      <c r="H221" s="42"/>
      <c r="I221" s="230"/>
      <c r="J221" s="42"/>
      <c r="K221" s="42"/>
      <c r="L221" s="46"/>
      <c r="M221" s="231"/>
      <c r="N221" s="232"/>
      <c r="O221" s="87"/>
      <c r="P221" s="87"/>
      <c r="Q221" s="87"/>
      <c r="R221" s="87"/>
      <c r="S221" s="87"/>
      <c r="T221" s="88"/>
      <c r="U221" s="40"/>
      <c r="V221" s="40"/>
      <c r="W221" s="40"/>
      <c r="X221" s="40"/>
      <c r="Y221" s="40"/>
      <c r="Z221" s="40"/>
      <c r="AA221" s="40"/>
      <c r="AB221" s="40"/>
      <c r="AC221" s="40"/>
      <c r="AD221" s="40"/>
      <c r="AE221" s="40"/>
      <c r="AT221" s="18" t="s">
        <v>189</v>
      </c>
      <c r="AU221" s="18" t="s">
        <v>89</v>
      </c>
    </row>
    <row r="222" spans="1:51" s="13" customFormat="1" ht="12">
      <c r="A222" s="13"/>
      <c r="B222" s="234"/>
      <c r="C222" s="235"/>
      <c r="D222" s="228" t="s">
        <v>191</v>
      </c>
      <c r="E222" s="236" t="s">
        <v>39</v>
      </c>
      <c r="F222" s="237" t="s">
        <v>948</v>
      </c>
      <c r="G222" s="235"/>
      <c r="H222" s="236" t="s">
        <v>39</v>
      </c>
      <c r="I222" s="238"/>
      <c r="J222" s="235"/>
      <c r="K222" s="235"/>
      <c r="L222" s="239"/>
      <c r="M222" s="240"/>
      <c r="N222" s="241"/>
      <c r="O222" s="241"/>
      <c r="P222" s="241"/>
      <c r="Q222" s="241"/>
      <c r="R222" s="241"/>
      <c r="S222" s="241"/>
      <c r="T222" s="242"/>
      <c r="U222" s="13"/>
      <c r="V222" s="13"/>
      <c r="W222" s="13"/>
      <c r="X222" s="13"/>
      <c r="Y222" s="13"/>
      <c r="Z222" s="13"/>
      <c r="AA222" s="13"/>
      <c r="AB222" s="13"/>
      <c r="AC222" s="13"/>
      <c r="AD222" s="13"/>
      <c r="AE222" s="13"/>
      <c r="AT222" s="243" t="s">
        <v>191</v>
      </c>
      <c r="AU222" s="243" t="s">
        <v>89</v>
      </c>
      <c r="AV222" s="13" t="s">
        <v>87</v>
      </c>
      <c r="AW222" s="13" t="s">
        <v>41</v>
      </c>
      <c r="AX222" s="13" t="s">
        <v>80</v>
      </c>
      <c r="AY222" s="243" t="s">
        <v>177</v>
      </c>
    </row>
    <row r="223" spans="1:51" s="14" customFormat="1" ht="12">
      <c r="A223" s="14"/>
      <c r="B223" s="244"/>
      <c r="C223" s="245"/>
      <c r="D223" s="228" t="s">
        <v>191</v>
      </c>
      <c r="E223" s="246" t="s">
        <v>39</v>
      </c>
      <c r="F223" s="247" t="s">
        <v>949</v>
      </c>
      <c r="G223" s="245"/>
      <c r="H223" s="248">
        <v>1310</v>
      </c>
      <c r="I223" s="249"/>
      <c r="J223" s="245"/>
      <c r="K223" s="245"/>
      <c r="L223" s="250"/>
      <c r="M223" s="251"/>
      <c r="N223" s="252"/>
      <c r="O223" s="252"/>
      <c r="P223" s="252"/>
      <c r="Q223" s="252"/>
      <c r="R223" s="252"/>
      <c r="S223" s="252"/>
      <c r="T223" s="253"/>
      <c r="U223" s="14"/>
      <c r="V223" s="14"/>
      <c r="W223" s="14"/>
      <c r="X223" s="14"/>
      <c r="Y223" s="14"/>
      <c r="Z223" s="14"/>
      <c r="AA223" s="14"/>
      <c r="AB223" s="14"/>
      <c r="AC223" s="14"/>
      <c r="AD223" s="14"/>
      <c r="AE223" s="14"/>
      <c r="AT223" s="254" t="s">
        <v>191</v>
      </c>
      <c r="AU223" s="254" t="s">
        <v>89</v>
      </c>
      <c r="AV223" s="14" t="s">
        <v>89</v>
      </c>
      <c r="AW223" s="14" t="s">
        <v>41</v>
      </c>
      <c r="AX223" s="14" t="s">
        <v>80</v>
      </c>
      <c r="AY223" s="254" t="s">
        <v>177</v>
      </c>
    </row>
    <row r="224" spans="1:51" s="15" customFormat="1" ht="12">
      <c r="A224" s="15"/>
      <c r="B224" s="255"/>
      <c r="C224" s="256"/>
      <c r="D224" s="228" t="s">
        <v>191</v>
      </c>
      <c r="E224" s="257" t="s">
        <v>39</v>
      </c>
      <c r="F224" s="258" t="s">
        <v>194</v>
      </c>
      <c r="G224" s="256"/>
      <c r="H224" s="259">
        <v>1310</v>
      </c>
      <c r="I224" s="260"/>
      <c r="J224" s="256"/>
      <c r="K224" s="256"/>
      <c r="L224" s="261"/>
      <c r="M224" s="262"/>
      <c r="N224" s="263"/>
      <c r="O224" s="263"/>
      <c r="P224" s="263"/>
      <c r="Q224" s="263"/>
      <c r="R224" s="263"/>
      <c r="S224" s="263"/>
      <c r="T224" s="264"/>
      <c r="U224" s="15"/>
      <c r="V224" s="15"/>
      <c r="W224" s="15"/>
      <c r="X224" s="15"/>
      <c r="Y224" s="15"/>
      <c r="Z224" s="15"/>
      <c r="AA224" s="15"/>
      <c r="AB224" s="15"/>
      <c r="AC224" s="15"/>
      <c r="AD224" s="15"/>
      <c r="AE224" s="15"/>
      <c r="AT224" s="265" t="s">
        <v>191</v>
      </c>
      <c r="AU224" s="265" t="s">
        <v>89</v>
      </c>
      <c r="AV224" s="15" t="s">
        <v>185</v>
      </c>
      <c r="AW224" s="15" t="s">
        <v>41</v>
      </c>
      <c r="AX224" s="15" t="s">
        <v>87</v>
      </c>
      <c r="AY224" s="265" t="s">
        <v>177</v>
      </c>
    </row>
    <row r="225" spans="1:65" s="2" customFormat="1" ht="24.15" customHeight="1">
      <c r="A225" s="40"/>
      <c r="B225" s="41"/>
      <c r="C225" s="215" t="s">
        <v>7</v>
      </c>
      <c r="D225" s="215" t="s">
        <v>180</v>
      </c>
      <c r="E225" s="216" t="s">
        <v>684</v>
      </c>
      <c r="F225" s="217" t="s">
        <v>685</v>
      </c>
      <c r="G225" s="218" t="s">
        <v>211</v>
      </c>
      <c r="H225" s="219">
        <v>1</v>
      </c>
      <c r="I225" s="220"/>
      <c r="J225" s="221">
        <f>ROUND(I225*H225,2)</f>
        <v>0</v>
      </c>
      <c r="K225" s="217" t="s">
        <v>184</v>
      </c>
      <c r="L225" s="46"/>
      <c r="M225" s="222" t="s">
        <v>39</v>
      </c>
      <c r="N225" s="223" t="s">
        <v>53</v>
      </c>
      <c r="O225" s="87"/>
      <c r="P225" s="224">
        <f>O225*H225</f>
        <v>0</v>
      </c>
      <c r="Q225" s="224">
        <v>0</v>
      </c>
      <c r="R225" s="224">
        <f>Q225*H225</f>
        <v>0</v>
      </c>
      <c r="S225" s="224">
        <v>0</v>
      </c>
      <c r="T225" s="225">
        <f>S225*H225</f>
        <v>0</v>
      </c>
      <c r="U225" s="40"/>
      <c r="V225" s="40"/>
      <c r="W225" s="40"/>
      <c r="X225" s="40"/>
      <c r="Y225" s="40"/>
      <c r="Z225" s="40"/>
      <c r="AA225" s="40"/>
      <c r="AB225" s="40"/>
      <c r="AC225" s="40"/>
      <c r="AD225" s="40"/>
      <c r="AE225" s="40"/>
      <c r="AR225" s="226" t="s">
        <v>185</v>
      </c>
      <c r="AT225" s="226" t="s">
        <v>180</v>
      </c>
      <c r="AU225" s="226" t="s">
        <v>89</v>
      </c>
      <c r="AY225" s="18" t="s">
        <v>177</v>
      </c>
      <c r="BE225" s="227">
        <f>IF(N225="základní",J225,0)</f>
        <v>0</v>
      </c>
      <c r="BF225" s="227">
        <f>IF(N225="snížená",J225,0)</f>
        <v>0</v>
      </c>
      <c r="BG225" s="227">
        <f>IF(N225="zákl. přenesená",J225,0)</f>
        <v>0</v>
      </c>
      <c r="BH225" s="227">
        <f>IF(N225="sníž. přenesená",J225,0)</f>
        <v>0</v>
      </c>
      <c r="BI225" s="227">
        <f>IF(N225="nulová",J225,0)</f>
        <v>0</v>
      </c>
      <c r="BJ225" s="18" t="s">
        <v>185</v>
      </c>
      <c r="BK225" s="227">
        <f>ROUND(I225*H225,2)</f>
        <v>0</v>
      </c>
      <c r="BL225" s="18" t="s">
        <v>185</v>
      </c>
      <c r="BM225" s="226" t="s">
        <v>950</v>
      </c>
    </row>
    <row r="226" spans="1:47" s="2" customFormat="1" ht="12">
      <c r="A226" s="40"/>
      <c r="B226" s="41"/>
      <c r="C226" s="42"/>
      <c r="D226" s="228" t="s">
        <v>187</v>
      </c>
      <c r="E226" s="42"/>
      <c r="F226" s="229" t="s">
        <v>687</v>
      </c>
      <c r="G226" s="42"/>
      <c r="H226" s="42"/>
      <c r="I226" s="230"/>
      <c r="J226" s="42"/>
      <c r="K226" s="42"/>
      <c r="L226" s="46"/>
      <c r="M226" s="231"/>
      <c r="N226" s="232"/>
      <c r="O226" s="87"/>
      <c r="P226" s="87"/>
      <c r="Q226" s="87"/>
      <c r="R226" s="87"/>
      <c r="S226" s="87"/>
      <c r="T226" s="88"/>
      <c r="U226" s="40"/>
      <c r="V226" s="40"/>
      <c r="W226" s="40"/>
      <c r="X226" s="40"/>
      <c r="Y226" s="40"/>
      <c r="Z226" s="40"/>
      <c r="AA226" s="40"/>
      <c r="AB226" s="40"/>
      <c r="AC226" s="40"/>
      <c r="AD226" s="40"/>
      <c r="AE226" s="40"/>
      <c r="AT226" s="18" t="s">
        <v>187</v>
      </c>
      <c r="AU226" s="18" t="s">
        <v>89</v>
      </c>
    </row>
    <row r="227" spans="1:47" s="2" customFormat="1" ht="12">
      <c r="A227" s="40"/>
      <c r="B227" s="41"/>
      <c r="C227" s="42"/>
      <c r="D227" s="228" t="s">
        <v>189</v>
      </c>
      <c r="E227" s="42"/>
      <c r="F227" s="233" t="s">
        <v>688</v>
      </c>
      <c r="G227" s="42"/>
      <c r="H227" s="42"/>
      <c r="I227" s="230"/>
      <c r="J227" s="42"/>
      <c r="K227" s="42"/>
      <c r="L227" s="46"/>
      <c r="M227" s="231"/>
      <c r="N227" s="232"/>
      <c r="O227" s="87"/>
      <c r="P227" s="87"/>
      <c r="Q227" s="87"/>
      <c r="R227" s="87"/>
      <c r="S227" s="87"/>
      <c r="T227" s="88"/>
      <c r="U227" s="40"/>
      <c r="V227" s="40"/>
      <c r="W227" s="40"/>
      <c r="X227" s="40"/>
      <c r="Y227" s="40"/>
      <c r="Z227" s="40"/>
      <c r="AA227" s="40"/>
      <c r="AB227" s="40"/>
      <c r="AC227" s="40"/>
      <c r="AD227" s="40"/>
      <c r="AE227" s="40"/>
      <c r="AT227" s="18" t="s">
        <v>189</v>
      </c>
      <c r="AU227" s="18" t="s">
        <v>89</v>
      </c>
    </row>
    <row r="228" spans="1:47" s="2" customFormat="1" ht="12">
      <c r="A228" s="40"/>
      <c r="B228" s="41"/>
      <c r="C228" s="42"/>
      <c r="D228" s="228" t="s">
        <v>280</v>
      </c>
      <c r="E228" s="42"/>
      <c r="F228" s="233" t="s">
        <v>951</v>
      </c>
      <c r="G228" s="42"/>
      <c r="H228" s="42"/>
      <c r="I228" s="230"/>
      <c r="J228" s="42"/>
      <c r="K228" s="42"/>
      <c r="L228" s="46"/>
      <c r="M228" s="231"/>
      <c r="N228" s="232"/>
      <c r="O228" s="87"/>
      <c r="P228" s="87"/>
      <c r="Q228" s="87"/>
      <c r="R228" s="87"/>
      <c r="S228" s="87"/>
      <c r="T228" s="88"/>
      <c r="U228" s="40"/>
      <c r="V228" s="40"/>
      <c r="W228" s="40"/>
      <c r="X228" s="40"/>
      <c r="Y228" s="40"/>
      <c r="Z228" s="40"/>
      <c r="AA228" s="40"/>
      <c r="AB228" s="40"/>
      <c r="AC228" s="40"/>
      <c r="AD228" s="40"/>
      <c r="AE228" s="40"/>
      <c r="AT228" s="18" t="s">
        <v>280</v>
      </c>
      <c r="AU228" s="18" t="s">
        <v>89</v>
      </c>
    </row>
    <row r="229" spans="1:65" s="2" customFormat="1" ht="16.5" customHeight="1">
      <c r="A229" s="40"/>
      <c r="B229" s="41"/>
      <c r="C229" s="215" t="s">
        <v>330</v>
      </c>
      <c r="D229" s="215" t="s">
        <v>180</v>
      </c>
      <c r="E229" s="216" t="s">
        <v>952</v>
      </c>
      <c r="F229" s="217" t="s">
        <v>953</v>
      </c>
      <c r="G229" s="218" t="s">
        <v>304</v>
      </c>
      <c r="H229" s="219">
        <v>8.08</v>
      </c>
      <c r="I229" s="220"/>
      <c r="J229" s="221">
        <f>ROUND(I229*H229,2)</f>
        <v>0</v>
      </c>
      <c r="K229" s="217" t="s">
        <v>184</v>
      </c>
      <c r="L229" s="46"/>
      <c r="M229" s="222" t="s">
        <v>39</v>
      </c>
      <c r="N229" s="223" t="s">
        <v>53</v>
      </c>
      <c r="O229" s="87"/>
      <c r="P229" s="224">
        <f>O229*H229</f>
        <v>0</v>
      </c>
      <c r="Q229" s="224">
        <v>0</v>
      </c>
      <c r="R229" s="224">
        <f>Q229*H229</f>
        <v>0</v>
      </c>
      <c r="S229" s="224">
        <v>0</v>
      </c>
      <c r="T229" s="225">
        <f>S229*H229</f>
        <v>0</v>
      </c>
      <c r="U229" s="40"/>
      <c r="V229" s="40"/>
      <c r="W229" s="40"/>
      <c r="X229" s="40"/>
      <c r="Y229" s="40"/>
      <c r="Z229" s="40"/>
      <c r="AA229" s="40"/>
      <c r="AB229" s="40"/>
      <c r="AC229" s="40"/>
      <c r="AD229" s="40"/>
      <c r="AE229" s="40"/>
      <c r="AR229" s="226" t="s">
        <v>185</v>
      </c>
      <c r="AT229" s="226" t="s">
        <v>180</v>
      </c>
      <c r="AU229" s="226" t="s">
        <v>89</v>
      </c>
      <c r="AY229" s="18" t="s">
        <v>177</v>
      </c>
      <c r="BE229" s="227">
        <f>IF(N229="základní",J229,0)</f>
        <v>0</v>
      </c>
      <c r="BF229" s="227">
        <f>IF(N229="snížená",J229,0)</f>
        <v>0</v>
      </c>
      <c r="BG229" s="227">
        <f>IF(N229="zákl. přenesená",J229,0)</f>
        <v>0</v>
      </c>
      <c r="BH229" s="227">
        <f>IF(N229="sníž. přenesená",J229,0)</f>
        <v>0</v>
      </c>
      <c r="BI229" s="227">
        <f>IF(N229="nulová",J229,0)</f>
        <v>0</v>
      </c>
      <c r="BJ229" s="18" t="s">
        <v>185</v>
      </c>
      <c r="BK229" s="227">
        <f>ROUND(I229*H229,2)</f>
        <v>0</v>
      </c>
      <c r="BL229" s="18" t="s">
        <v>185</v>
      </c>
      <c r="BM229" s="226" t="s">
        <v>954</v>
      </c>
    </row>
    <row r="230" spans="1:47" s="2" customFormat="1" ht="12">
      <c r="A230" s="40"/>
      <c r="B230" s="41"/>
      <c r="C230" s="42"/>
      <c r="D230" s="228" t="s">
        <v>187</v>
      </c>
      <c r="E230" s="42"/>
      <c r="F230" s="229" t="s">
        <v>955</v>
      </c>
      <c r="G230" s="42"/>
      <c r="H230" s="42"/>
      <c r="I230" s="230"/>
      <c r="J230" s="42"/>
      <c r="K230" s="42"/>
      <c r="L230" s="46"/>
      <c r="M230" s="231"/>
      <c r="N230" s="232"/>
      <c r="O230" s="87"/>
      <c r="P230" s="87"/>
      <c r="Q230" s="87"/>
      <c r="R230" s="87"/>
      <c r="S230" s="87"/>
      <c r="T230" s="88"/>
      <c r="U230" s="40"/>
      <c r="V230" s="40"/>
      <c r="W230" s="40"/>
      <c r="X230" s="40"/>
      <c r="Y230" s="40"/>
      <c r="Z230" s="40"/>
      <c r="AA230" s="40"/>
      <c r="AB230" s="40"/>
      <c r="AC230" s="40"/>
      <c r="AD230" s="40"/>
      <c r="AE230" s="40"/>
      <c r="AT230" s="18" t="s">
        <v>187</v>
      </c>
      <c r="AU230" s="18" t="s">
        <v>89</v>
      </c>
    </row>
    <row r="231" spans="1:47" s="2" customFormat="1" ht="12">
      <c r="A231" s="40"/>
      <c r="B231" s="41"/>
      <c r="C231" s="42"/>
      <c r="D231" s="228" t="s">
        <v>189</v>
      </c>
      <c r="E231" s="42"/>
      <c r="F231" s="233" t="s">
        <v>956</v>
      </c>
      <c r="G231" s="42"/>
      <c r="H231" s="42"/>
      <c r="I231" s="230"/>
      <c r="J231" s="42"/>
      <c r="K231" s="42"/>
      <c r="L231" s="46"/>
      <c r="M231" s="231"/>
      <c r="N231" s="232"/>
      <c r="O231" s="87"/>
      <c r="P231" s="87"/>
      <c r="Q231" s="87"/>
      <c r="R231" s="87"/>
      <c r="S231" s="87"/>
      <c r="T231" s="88"/>
      <c r="U231" s="40"/>
      <c r="V231" s="40"/>
      <c r="W231" s="40"/>
      <c r="X231" s="40"/>
      <c r="Y231" s="40"/>
      <c r="Z231" s="40"/>
      <c r="AA231" s="40"/>
      <c r="AB231" s="40"/>
      <c r="AC231" s="40"/>
      <c r="AD231" s="40"/>
      <c r="AE231" s="40"/>
      <c r="AT231" s="18" t="s">
        <v>189</v>
      </c>
      <c r="AU231" s="18" t="s">
        <v>89</v>
      </c>
    </row>
    <row r="232" spans="1:51" s="13" customFormat="1" ht="12">
      <c r="A232" s="13"/>
      <c r="B232" s="234"/>
      <c r="C232" s="235"/>
      <c r="D232" s="228" t="s">
        <v>191</v>
      </c>
      <c r="E232" s="236" t="s">
        <v>39</v>
      </c>
      <c r="F232" s="237" t="s">
        <v>957</v>
      </c>
      <c r="G232" s="235"/>
      <c r="H232" s="236" t="s">
        <v>39</v>
      </c>
      <c r="I232" s="238"/>
      <c r="J232" s="235"/>
      <c r="K232" s="235"/>
      <c r="L232" s="239"/>
      <c r="M232" s="240"/>
      <c r="N232" s="241"/>
      <c r="O232" s="241"/>
      <c r="P232" s="241"/>
      <c r="Q232" s="241"/>
      <c r="R232" s="241"/>
      <c r="S232" s="241"/>
      <c r="T232" s="242"/>
      <c r="U232" s="13"/>
      <c r="V232" s="13"/>
      <c r="W232" s="13"/>
      <c r="X232" s="13"/>
      <c r="Y232" s="13"/>
      <c r="Z232" s="13"/>
      <c r="AA232" s="13"/>
      <c r="AB232" s="13"/>
      <c r="AC232" s="13"/>
      <c r="AD232" s="13"/>
      <c r="AE232" s="13"/>
      <c r="AT232" s="243" t="s">
        <v>191</v>
      </c>
      <c r="AU232" s="243" t="s">
        <v>89</v>
      </c>
      <c r="AV232" s="13" t="s">
        <v>87</v>
      </c>
      <c r="AW232" s="13" t="s">
        <v>41</v>
      </c>
      <c r="AX232" s="13" t="s">
        <v>80</v>
      </c>
      <c r="AY232" s="243" t="s">
        <v>177</v>
      </c>
    </row>
    <row r="233" spans="1:51" s="14" customFormat="1" ht="12">
      <c r="A233" s="14"/>
      <c r="B233" s="244"/>
      <c r="C233" s="245"/>
      <c r="D233" s="228" t="s">
        <v>191</v>
      </c>
      <c r="E233" s="246" t="s">
        <v>39</v>
      </c>
      <c r="F233" s="247" t="s">
        <v>958</v>
      </c>
      <c r="G233" s="245"/>
      <c r="H233" s="248">
        <v>8.08</v>
      </c>
      <c r="I233" s="249"/>
      <c r="J233" s="245"/>
      <c r="K233" s="245"/>
      <c r="L233" s="250"/>
      <c r="M233" s="251"/>
      <c r="N233" s="252"/>
      <c r="O233" s="252"/>
      <c r="P233" s="252"/>
      <c r="Q233" s="252"/>
      <c r="R233" s="252"/>
      <c r="S233" s="252"/>
      <c r="T233" s="253"/>
      <c r="U233" s="14"/>
      <c r="V233" s="14"/>
      <c r="W233" s="14"/>
      <c r="X233" s="14"/>
      <c r="Y233" s="14"/>
      <c r="Z233" s="14"/>
      <c r="AA233" s="14"/>
      <c r="AB233" s="14"/>
      <c r="AC233" s="14"/>
      <c r="AD233" s="14"/>
      <c r="AE233" s="14"/>
      <c r="AT233" s="254" t="s">
        <v>191</v>
      </c>
      <c r="AU233" s="254" t="s">
        <v>89</v>
      </c>
      <c r="AV233" s="14" t="s">
        <v>89</v>
      </c>
      <c r="AW233" s="14" t="s">
        <v>41</v>
      </c>
      <c r="AX233" s="14" t="s">
        <v>80</v>
      </c>
      <c r="AY233" s="254" t="s">
        <v>177</v>
      </c>
    </row>
    <row r="234" spans="1:51" s="15" customFormat="1" ht="12">
      <c r="A234" s="15"/>
      <c r="B234" s="255"/>
      <c r="C234" s="256"/>
      <c r="D234" s="228" t="s">
        <v>191</v>
      </c>
      <c r="E234" s="257" t="s">
        <v>39</v>
      </c>
      <c r="F234" s="258" t="s">
        <v>194</v>
      </c>
      <c r="G234" s="256"/>
      <c r="H234" s="259">
        <v>8.08</v>
      </c>
      <c r="I234" s="260"/>
      <c r="J234" s="256"/>
      <c r="K234" s="256"/>
      <c r="L234" s="261"/>
      <c r="M234" s="262"/>
      <c r="N234" s="263"/>
      <c r="O234" s="263"/>
      <c r="P234" s="263"/>
      <c r="Q234" s="263"/>
      <c r="R234" s="263"/>
      <c r="S234" s="263"/>
      <c r="T234" s="264"/>
      <c r="U234" s="15"/>
      <c r="V234" s="15"/>
      <c r="W234" s="15"/>
      <c r="X234" s="15"/>
      <c r="Y234" s="15"/>
      <c r="Z234" s="15"/>
      <c r="AA234" s="15"/>
      <c r="AB234" s="15"/>
      <c r="AC234" s="15"/>
      <c r="AD234" s="15"/>
      <c r="AE234" s="15"/>
      <c r="AT234" s="265" t="s">
        <v>191</v>
      </c>
      <c r="AU234" s="265" t="s">
        <v>89</v>
      </c>
      <c r="AV234" s="15" t="s">
        <v>185</v>
      </c>
      <c r="AW234" s="15" t="s">
        <v>41</v>
      </c>
      <c r="AX234" s="15" t="s">
        <v>87</v>
      </c>
      <c r="AY234" s="265" t="s">
        <v>177</v>
      </c>
    </row>
    <row r="235" spans="1:65" s="2" customFormat="1" ht="24.15" customHeight="1">
      <c r="A235" s="40"/>
      <c r="B235" s="41"/>
      <c r="C235" s="215" t="s">
        <v>335</v>
      </c>
      <c r="D235" s="215" t="s">
        <v>180</v>
      </c>
      <c r="E235" s="216" t="s">
        <v>302</v>
      </c>
      <c r="F235" s="217" t="s">
        <v>303</v>
      </c>
      <c r="G235" s="218" t="s">
        <v>304</v>
      </c>
      <c r="H235" s="219">
        <v>224.203</v>
      </c>
      <c r="I235" s="220"/>
      <c r="J235" s="221">
        <f>ROUND(I235*H235,2)</f>
        <v>0</v>
      </c>
      <c r="K235" s="217" t="s">
        <v>184</v>
      </c>
      <c r="L235" s="46"/>
      <c r="M235" s="222" t="s">
        <v>39</v>
      </c>
      <c r="N235" s="223" t="s">
        <v>53</v>
      </c>
      <c r="O235" s="87"/>
      <c r="P235" s="224">
        <f>O235*H235</f>
        <v>0</v>
      </c>
      <c r="Q235" s="224">
        <v>0</v>
      </c>
      <c r="R235" s="224">
        <f>Q235*H235</f>
        <v>0</v>
      </c>
      <c r="S235" s="224">
        <v>0</v>
      </c>
      <c r="T235" s="225">
        <f>S235*H235</f>
        <v>0</v>
      </c>
      <c r="U235" s="40"/>
      <c r="V235" s="40"/>
      <c r="W235" s="40"/>
      <c r="X235" s="40"/>
      <c r="Y235" s="40"/>
      <c r="Z235" s="40"/>
      <c r="AA235" s="40"/>
      <c r="AB235" s="40"/>
      <c r="AC235" s="40"/>
      <c r="AD235" s="40"/>
      <c r="AE235" s="40"/>
      <c r="AR235" s="226" t="s">
        <v>185</v>
      </c>
      <c r="AT235" s="226" t="s">
        <v>180</v>
      </c>
      <c r="AU235" s="226" t="s">
        <v>89</v>
      </c>
      <c r="AY235" s="18" t="s">
        <v>177</v>
      </c>
      <c r="BE235" s="227">
        <f>IF(N235="základní",J235,0)</f>
        <v>0</v>
      </c>
      <c r="BF235" s="227">
        <f>IF(N235="snížená",J235,0)</f>
        <v>0</v>
      </c>
      <c r="BG235" s="227">
        <f>IF(N235="zákl. přenesená",J235,0)</f>
        <v>0</v>
      </c>
      <c r="BH235" s="227">
        <f>IF(N235="sníž. přenesená",J235,0)</f>
        <v>0</v>
      </c>
      <c r="BI235" s="227">
        <f>IF(N235="nulová",J235,0)</f>
        <v>0</v>
      </c>
      <c r="BJ235" s="18" t="s">
        <v>185</v>
      </c>
      <c r="BK235" s="227">
        <f>ROUND(I235*H235,2)</f>
        <v>0</v>
      </c>
      <c r="BL235" s="18" t="s">
        <v>185</v>
      </c>
      <c r="BM235" s="226" t="s">
        <v>305</v>
      </c>
    </row>
    <row r="236" spans="1:47" s="2" customFormat="1" ht="12">
      <c r="A236" s="40"/>
      <c r="B236" s="41"/>
      <c r="C236" s="42"/>
      <c r="D236" s="228" t="s">
        <v>187</v>
      </c>
      <c r="E236" s="42"/>
      <c r="F236" s="229" t="s">
        <v>306</v>
      </c>
      <c r="G236" s="42"/>
      <c r="H236" s="42"/>
      <c r="I236" s="230"/>
      <c r="J236" s="42"/>
      <c r="K236" s="42"/>
      <c r="L236" s="46"/>
      <c r="M236" s="231"/>
      <c r="N236" s="232"/>
      <c r="O236" s="87"/>
      <c r="P236" s="87"/>
      <c r="Q236" s="87"/>
      <c r="R236" s="87"/>
      <c r="S236" s="87"/>
      <c r="T236" s="88"/>
      <c r="U236" s="40"/>
      <c r="V236" s="40"/>
      <c r="W236" s="40"/>
      <c r="X236" s="40"/>
      <c r="Y236" s="40"/>
      <c r="Z236" s="40"/>
      <c r="AA236" s="40"/>
      <c r="AB236" s="40"/>
      <c r="AC236" s="40"/>
      <c r="AD236" s="40"/>
      <c r="AE236" s="40"/>
      <c r="AT236" s="18" t="s">
        <v>187</v>
      </c>
      <c r="AU236" s="18" t="s">
        <v>89</v>
      </c>
    </row>
    <row r="237" spans="1:47" s="2" customFormat="1" ht="12">
      <c r="A237" s="40"/>
      <c r="B237" s="41"/>
      <c r="C237" s="42"/>
      <c r="D237" s="228" t="s">
        <v>189</v>
      </c>
      <c r="E237" s="42"/>
      <c r="F237" s="233" t="s">
        <v>307</v>
      </c>
      <c r="G237" s="42"/>
      <c r="H237" s="42"/>
      <c r="I237" s="230"/>
      <c r="J237" s="42"/>
      <c r="K237" s="42"/>
      <c r="L237" s="46"/>
      <c r="M237" s="231"/>
      <c r="N237" s="232"/>
      <c r="O237" s="87"/>
      <c r="P237" s="87"/>
      <c r="Q237" s="87"/>
      <c r="R237" s="87"/>
      <c r="S237" s="87"/>
      <c r="T237" s="88"/>
      <c r="U237" s="40"/>
      <c r="V237" s="40"/>
      <c r="W237" s="40"/>
      <c r="X237" s="40"/>
      <c r="Y237" s="40"/>
      <c r="Z237" s="40"/>
      <c r="AA237" s="40"/>
      <c r="AB237" s="40"/>
      <c r="AC237" s="40"/>
      <c r="AD237" s="40"/>
      <c r="AE237" s="40"/>
      <c r="AT237" s="18" t="s">
        <v>189</v>
      </c>
      <c r="AU237" s="18" t="s">
        <v>89</v>
      </c>
    </row>
    <row r="238" spans="1:51" s="14" customFormat="1" ht="12">
      <c r="A238" s="14"/>
      <c r="B238" s="244"/>
      <c r="C238" s="245"/>
      <c r="D238" s="228" t="s">
        <v>191</v>
      </c>
      <c r="E238" s="246" t="s">
        <v>39</v>
      </c>
      <c r="F238" s="247" t="s">
        <v>959</v>
      </c>
      <c r="G238" s="245"/>
      <c r="H238" s="248">
        <v>187.542</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191</v>
      </c>
      <c r="AU238" s="254" t="s">
        <v>89</v>
      </c>
      <c r="AV238" s="14" t="s">
        <v>89</v>
      </c>
      <c r="AW238" s="14" t="s">
        <v>41</v>
      </c>
      <c r="AX238" s="14" t="s">
        <v>80</v>
      </c>
      <c r="AY238" s="254" t="s">
        <v>177</v>
      </c>
    </row>
    <row r="239" spans="1:51" s="14" customFormat="1" ht="12">
      <c r="A239" s="14"/>
      <c r="B239" s="244"/>
      <c r="C239" s="245"/>
      <c r="D239" s="228" t="s">
        <v>191</v>
      </c>
      <c r="E239" s="246" t="s">
        <v>39</v>
      </c>
      <c r="F239" s="247" t="s">
        <v>960</v>
      </c>
      <c r="G239" s="245"/>
      <c r="H239" s="248">
        <v>36.661</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191</v>
      </c>
      <c r="AU239" s="254" t="s">
        <v>89</v>
      </c>
      <c r="AV239" s="14" t="s">
        <v>89</v>
      </c>
      <c r="AW239" s="14" t="s">
        <v>41</v>
      </c>
      <c r="AX239" s="14" t="s">
        <v>80</v>
      </c>
      <c r="AY239" s="254" t="s">
        <v>177</v>
      </c>
    </row>
    <row r="240" spans="1:51" s="15" customFormat="1" ht="12">
      <c r="A240" s="15"/>
      <c r="B240" s="255"/>
      <c r="C240" s="256"/>
      <c r="D240" s="228" t="s">
        <v>191</v>
      </c>
      <c r="E240" s="257" t="s">
        <v>39</v>
      </c>
      <c r="F240" s="258" t="s">
        <v>194</v>
      </c>
      <c r="G240" s="256"/>
      <c r="H240" s="259">
        <v>224.203</v>
      </c>
      <c r="I240" s="260"/>
      <c r="J240" s="256"/>
      <c r="K240" s="256"/>
      <c r="L240" s="261"/>
      <c r="M240" s="262"/>
      <c r="N240" s="263"/>
      <c r="O240" s="263"/>
      <c r="P240" s="263"/>
      <c r="Q240" s="263"/>
      <c r="R240" s="263"/>
      <c r="S240" s="263"/>
      <c r="T240" s="264"/>
      <c r="U240" s="15"/>
      <c r="V240" s="15"/>
      <c r="W240" s="15"/>
      <c r="X240" s="15"/>
      <c r="Y240" s="15"/>
      <c r="Z240" s="15"/>
      <c r="AA240" s="15"/>
      <c r="AB240" s="15"/>
      <c r="AC240" s="15"/>
      <c r="AD240" s="15"/>
      <c r="AE240" s="15"/>
      <c r="AT240" s="265" t="s">
        <v>191</v>
      </c>
      <c r="AU240" s="265" t="s">
        <v>89</v>
      </c>
      <c r="AV240" s="15" t="s">
        <v>185</v>
      </c>
      <c r="AW240" s="15" t="s">
        <v>41</v>
      </c>
      <c r="AX240" s="15" t="s">
        <v>87</v>
      </c>
      <c r="AY240" s="265" t="s">
        <v>177</v>
      </c>
    </row>
    <row r="241" spans="1:65" s="2" customFormat="1" ht="24.15" customHeight="1">
      <c r="A241" s="40"/>
      <c r="B241" s="41"/>
      <c r="C241" s="215" t="s">
        <v>341</v>
      </c>
      <c r="D241" s="215" t="s">
        <v>180</v>
      </c>
      <c r="E241" s="216" t="s">
        <v>621</v>
      </c>
      <c r="F241" s="217" t="s">
        <v>622</v>
      </c>
      <c r="G241" s="218" t="s">
        <v>270</v>
      </c>
      <c r="H241" s="219">
        <v>30</v>
      </c>
      <c r="I241" s="220"/>
      <c r="J241" s="221">
        <f>ROUND(I241*H241,2)</f>
        <v>0</v>
      </c>
      <c r="K241" s="217" t="s">
        <v>184</v>
      </c>
      <c r="L241" s="46"/>
      <c r="M241" s="222" t="s">
        <v>39</v>
      </c>
      <c r="N241" s="223" t="s">
        <v>53</v>
      </c>
      <c r="O241" s="87"/>
      <c r="P241" s="224">
        <f>O241*H241</f>
        <v>0</v>
      </c>
      <c r="Q241" s="224">
        <v>0</v>
      </c>
      <c r="R241" s="224">
        <f>Q241*H241</f>
        <v>0</v>
      </c>
      <c r="S241" s="224">
        <v>0</v>
      </c>
      <c r="T241" s="225">
        <f>S241*H241</f>
        <v>0</v>
      </c>
      <c r="U241" s="40"/>
      <c r="V241" s="40"/>
      <c r="W241" s="40"/>
      <c r="X241" s="40"/>
      <c r="Y241" s="40"/>
      <c r="Z241" s="40"/>
      <c r="AA241" s="40"/>
      <c r="AB241" s="40"/>
      <c r="AC241" s="40"/>
      <c r="AD241" s="40"/>
      <c r="AE241" s="40"/>
      <c r="AR241" s="226" t="s">
        <v>323</v>
      </c>
      <c r="AT241" s="226" t="s">
        <v>180</v>
      </c>
      <c r="AU241" s="226" t="s">
        <v>89</v>
      </c>
      <c r="AY241" s="18" t="s">
        <v>177</v>
      </c>
      <c r="BE241" s="227">
        <f>IF(N241="základní",J241,0)</f>
        <v>0</v>
      </c>
      <c r="BF241" s="227">
        <f>IF(N241="snížená",J241,0)</f>
        <v>0</v>
      </c>
      <c r="BG241" s="227">
        <f>IF(N241="zákl. přenesená",J241,0)</f>
        <v>0</v>
      </c>
      <c r="BH241" s="227">
        <f>IF(N241="sníž. přenesená",J241,0)</f>
        <v>0</v>
      </c>
      <c r="BI241" s="227">
        <f>IF(N241="nulová",J241,0)</f>
        <v>0</v>
      </c>
      <c r="BJ241" s="18" t="s">
        <v>185</v>
      </c>
      <c r="BK241" s="227">
        <f>ROUND(I241*H241,2)</f>
        <v>0</v>
      </c>
      <c r="BL241" s="18" t="s">
        <v>323</v>
      </c>
      <c r="BM241" s="226" t="s">
        <v>961</v>
      </c>
    </row>
    <row r="242" spans="1:47" s="2" customFormat="1" ht="12">
      <c r="A242" s="40"/>
      <c r="B242" s="41"/>
      <c r="C242" s="42"/>
      <c r="D242" s="228" t="s">
        <v>187</v>
      </c>
      <c r="E242" s="42"/>
      <c r="F242" s="229" t="s">
        <v>622</v>
      </c>
      <c r="G242" s="42"/>
      <c r="H242" s="42"/>
      <c r="I242" s="230"/>
      <c r="J242" s="42"/>
      <c r="K242" s="42"/>
      <c r="L242" s="46"/>
      <c r="M242" s="231"/>
      <c r="N242" s="232"/>
      <c r="O242" s="87"/>
      <c r="P242" s="87"/>
      <c r="Q242" s="87"/>
      <c r="R242" s="87"/>
      <c r="S242" s="87"/>
      <c r="T242" s="88"/>
      <c r="U242" s="40"/>
      <c r="V242" s="40"/>
      <c r="W242" s="40"/>
      <c r="X242" s="40"/>
      <c r="Y242" s="40"/>
      <c r="Z242" s="40"/>
      <c r="AA242" s="40"/>
      <c r="AB242" s="40"/>
      <c r="AC242" s="40"/>
      <c r="AD242" s="40"/>
      <c r="AE242" s="40"/>
      <c r="AT242" s="18" t="s">
        <v>187</v>
      </c>
      <c r="AU242" s="18" t="s">
        <v>89</v>
      </c>
    </row>
    <row r="243" spans="1:51" s="13" customFormat="1" ht="12">
      <c r="A243" s="13"/>
      <c r="B243" s="234"/>
      <c r="C243" s="235"/>
      <c r="D243" s="228" t="s">
        <v>191</v>
      </c>
      <c r="E243" s="236" t="s">
        <v>39</v>
      </c>
      <c r="F243" s="237" t="s">
        <v>962</v>
      </c>
      <c r="G243" s="235"/>
      <c r="H243" s="236" t="s">
        <v>39</v>
      </c>
      <c r="I243" s="238"/>
      <c r="J243" s="235"/>
      <c r="K243" s="235"/>
      <c r="L243" s="239"/>
      <c r="M243" s="240"/>
      <c r="N243" s="241"/>
      <c r="O243" s="241"/>
      <c r="P243" s="241"/>
      <c r="Q243" s="241"/>
      <c r="R243" s="241"/>
      <c r="S243" s="241"/>
      <c r="T243" s="242"/>
      <c r="U243" s="13"/>
      <c r="V243" s="13"/>
      <c r="W243" s="13"/>
      <c r="X243" s="13"/>
      <c r="Y243" s="13"/>
      <c r="Z243" s="13"/>
      <c r="AA243" s="13"/>
      <c r="AB243" s="13"/>
      <c r="AC243" s="13"/>
      <c r="AD243" s="13"/>
      <c r="AE243" s="13"/>
      <c r="AT243" s="243" t="s">
        <v>191</v>
      </c>
      <c r="AU243" s="243" t="s">
        <v>89</v>
      </c>
      <c r="AV243" s="13" t="s">
        <v>87</v>
      </c>
      <c r="AW243" s="13" t="s">
        <v>41</v>
      </c>
      <c r="AX243" s="13" t="s">
        <v>80</v>
      </c>
      <c r="AY243" s="243" t="s">
        <v>177</v>
      </c>
    </row>
    <row r="244" spans="1:51" s="14" customFormat="1" ht="12">
      <c r="A244" s="14"/>
      <c r="B244" s="244"/>
      <c r="C244" s="245"/>
      <c r="D244" s="228" t="s">
        <v>191</v>
      </c>
      <c r="E244" s="246" t="s">
        <v>39</v>
      </c>
      <c r="F244" s="247" t="s">
        <v>8</v>
      </c>
      <c r="G244" s="245"/>
      <c r="H244" s="248">
        <v>15</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191</v>
      </c>
      <c r="AU244" s="254" t="s">
        <v>89</v>
      </c>
      <c r="AV244" s="14" t="s">
        <v>89</v>
      </c>
      <c r="AW244" s="14" t="s">
        <v>41</v>
      </c>
      <c r="AX244" s="14" t="s">
        <v>80</v>
      </c>
      <c r="AY244" s="254" t="s">
        <v>177</v>
      </c>
    </row>
    <row r="245" spans="1:51" s="13" customFormat="1" ht="12">
      <c r="A245" s="13"/>
      <c r="B245" s="234"/>
      <c r="C245" s="235"/>
      <c r="D245" s="228" t="s">
        <v>191</v>
      </c>
      <c r="E245" s="236" t="s">
        <v>39</v>
      </c>
      <c r="F245" s="237" t="s">
        <v>963</v>
      </c>
      <c r="G245" s="235"/>
      <c r="H245" s="236" t="s">
        <v>39</v>
      </c>
      <c r="I245" s="238"/>
      <c r="J245" s="235"/>
      <c r="K245" s="235"/>
      <c r="L245" s="239"/>
      <c r="M245" s="240"/>
      <c r="N245" s="241"/>
      <c r="O245" s="241"/>
      <c r="P245" s="241"/>
      <c r="Q245" s="241"/>
      <c r="R245" s="241"/>
      <c r="S245" s="241"/>
      <c r="T245" s="242"/>
      <c r="U245" s="13"/>
      <c r="V245" s="13"/>
      <c r="W245" s="13"/>
      <c r="X245" s="13"/>
      <c r="Y245" s="13"/>
      <c r="Z245" s="13"/>
      <c r="AA245" s="13"/>
      <c r="AB245" s="13"/>
      <c r="AC245" s="13"/>
      <c r="AD245" s="13"/>
      <c r="AE245" s="13"/>
      <c r="AT245" s="243" t="s">
        <v>191</v>
      </c>
      <c r="AU245" s="243" t="s">
        <v>89</v>
      </c>
      <c r="AV245" s="13" t="s">
        <v>87</v>
      </c>
      <c r="AW245" s="13" t="s">
        <v>41</v>
      </c>
      <c r="AX245" s="13" t="s">
        <v>80</v>
      </c>
      <c r="AY245" s="243" t="s">
        <v>177</v>
      </c>
    </row>
    <row r="246" spans="1:51" s="14" customFormat="1" ht="12">
      <c r="A246" s="14"/>
      <c r="B246" s="244"/>
      <c r="C246" s="245"/>
      <c r="D246" s="228" t="s">
        <v>191</v>
      </c>
      <c r="E246" s="246" t="s">
        <v>39</v>
      </c>
      <c r="F246" s="247" t="s">
        <v>8</v>
      </c>
      <c r="G246" s="245"/>
      <c r="H246" s="248">
        <v>15</v>
      </c>
      <c r="I246" s="249"/>
      <c r="J246" s="245"/>
      <c r="K246" s="245"/>
      <c r="L246" s="250"/>
      <c r="M246" s="251"/>
      <c r="N246" s="252"/>
      <c r="O246" s="252"/>
      <c r="P246" s="252"/>
      <c r="Q246" s="252"/>
      <c r="R246" s="252"/>
      <c r="S246" s="252"/>
      <c r="T246" s="253"/>
      <c r="U246" s="14"/>
      <c r="V246" s="14"/>
      <c r="W246" s="14"/>
      <c r="X246" s="14"/>
      <c r="Y246" s="14"/>
      <c r="Z246" s="14"/>
      <c r="AA246" s="14"/>
      <c r="AB246" s="14"/>
      <c r="AC246" s="14"/>
      <c r="AD246" s="14"/>
      <c r="AE246" s="14"/>
      <c r="AT246" s="254" t="s">
        <v>191</v>
      </c>
      <c r="AU246" s="254" t="s">
        <v>89</v>
      </c>
      <c r="AV246" s="14" t="s">
        <v>89</v>
      </c>
      <c r="AW246" s="14" t="s">
        <v>41</v>
      </c>
      <c r="AX246" s="14" t="s">
        <v>80</v>
      </c>
      <c r="AY246" s="254" t="s">
        <v>177</v>
      </c>
    </row>
    <row r="247" spans="1:51" s="15" customFormat="1" ht="12">
      <c r="A247" s="15"/>
      <c r="B247" s="255"/>
      <c r="C247" s="256"/>
      <c r="D247" s="228" t="s">
        <v>191</v>
      </c>
      <c r="E247" s="257" t="s">
        <v>39</v>
      </c>
      <c r="F247" s="258" t="s">
        <v>194</v>
      </c>
      <c r="G247" s="256"/>
      <c r="H247" s="259">
        <v>30</v>
      </c>
      <c r="I247" s="260"/>
      <c r="J247" s="256"/>
      <c r="K247" s="256"/>
      <c r="L247" s="261"/>
      <c r="M247" s="262"/>
      <c r="N247" s="263"/>
      <c r="O247" s="263"/>
      <c r="P247" s="263"/>
      <c r="Q247" s="263"/>
      <c r="R247" s="263"/>
      <c r="S247" s="263"/>
      <c r="T247" s="264"/>
      <c r="U247" s="15"/>
      <c r="V247" s="15"/>
      <c r="W247" s="15"/>
      <c r="X247" s="15"/>
      <c r="Y247" s="15"/>
      <c r="Z247" s="15"/>
      <c r="AA247" s="15"/>
      <c r="AB247" s="15"/>
      <c r="AC247" s="15"/>
      <c r="AD247" s="15"/>
      <c r="AE247" s="15"/>
      <c r="AT247" s="265" t="s">
        <v>191</v>
      </c>
      <c r="AU247" s="265" t="s">
        <v>89</v>
      </c>
      <c r="AV247" s="15" t="s">
        <v>185</v>
      </c>
      <c r="AW247" s="15" t="s">
        <v>41</v>
      </c>
      <c r="AX247" s="15" t="s">
        <v>87</v>
      </c>
      <c r="AY247" s="265" t="s">
        <v>177</v>
      </c>
    </row>
    <row r="248" spans="1:65" s="2" customFormat="1" ht="37.8" customHeight="1">
      <c r="A248" s="40"/>
      <c r="B248" s="41"/>
      <c r="C248" s="215" t="s">
        <v>349</v>
      </c>
      <c r="D248" s="215" t="s">
        <v>180</v>
      </c>
      <c r="E248" s="216" t="s">
        <v>964</v>
      </c>
      <c r="F248" s="217" t="s">
        <v>625</v>
      </c>
      <c r="G248" s="218" t="s">
        <v>270</v>
      </c>
      <c r="H248" s="219">
        <v>30</v>
      </c>
      <c r="I248" s="220"/>
      <c r="J248" s="221">
        <f>ROUND(I248*H248,2)</f>
        <v>0</v>
      </c>
      <c r="K248" s="217" t="s">
        <v>184</v>
      </c>
      <c r="L248" s="46"/>
      <c r="M248" s="222" t="s">
        <v>39</v>
      </c>
      <c r="N248" s="223" t="s">
        <v>53</v>
      </c>
      <c r="O248" s="87"/>
      <c r="P248" s="224">
        <f>O248*H248</f>
        <v>0</v>
      </c>
      <c r="Q248" s="224">
        <v>0</v>
      </c>
      <c r="R248" s="224">
        <f>Q248*H248</f>
        <v>0</v>
      </c>
      <c r="S248" s="224">
        <v>0</v>
      </c>
      <c r="T248" s="225">
        <f>S248*H248</f>
        <v>0</v>
      </c>
      <c r="U248" s="40"/>
      <c r="V248" s="40"/>
      <c r="W248" s="40"/>
      <c r="X248" s="40"/>
      <c r="Y248" s="40"/>
      <c r="Z248" s="40"/>
      <c r="AA248" s="40"/>
      <c r="AB248" s="40"/>
      <c r="AC248" s="40"/>
      <c r="AD248" s="40"/>
      <c r="AE248" s="40"/>
      <c r="AR248" s="226" t="s">
        <v>323</v>
      </c>
      <c r="AT248" s="226" t="s">
        <v>180</v>
      </c>
      <c r="AU248" s="226" t="s">
        <v>89</v>
      </c>
      <c r="AY248" s="18" t="s">
        <v>177</v>
      </c>
      <c r="BE248" s="227">
        <f>IF(N248="základní",J248,0)</f>
        <v>0</v>
      </c>
      <c r="BF248" s="227">
        <f>IF(N248="snížená",J248,0)</f>
        <v>0</v>
      </c>
      <c r="BG248" s="227">
        <f>IF(N248="zákl. přenesená",J248,0)</f>
        <v>0</v>
      </c>
      <c r="BH248" s="227">
        <f>IF(N248="sníž. přenesená",J248,0)</f>
        <v>0</v>
      </c>
      <c r="BI248" s="227">
        <f>IF(N248="nulová",J248,0)</f>
        <v>0</v>
      </c>
      <c r="BJ248" s="18" t="s">
        <v>185</v>
      </c>
      <c r="BK248" s="227">
        <f>ROUND(I248*H248,2)</f>
        <v>0</v>
      </c>
      <c r="BL248" s="18" t="s">
        <v>323</v>
      </c>
      <c r="BM248" s="226" t="s">
        <v>965</v>
      </c>
    </row>
    <row r="249" spans="1:47" s="2" customFormat="1" ht="12">
      <c r="A249" s="40"/>
      <c r="B249" s="41"/>
      <c r="C249" s="42"/>
      <c r="D249" s="228" t="s">
        <v>187</v>
      </c>
      <c r="E249" s="42"/>
      <c r="F249" s="229" t="s">
        <v>627</v>
      </c>
      <c r="G249" s="42"/>
      <c r="H249" s="42"/>
      <c r="I249" s="230"/>
      <c r="J249" s="42"/>
      <c r="K249" s="42"/>
      <c r="L249" s="46"/>
      <c r="M249" s="231"/>
      <c r="N249" s="232"/>
      <c r="O249" s="87"/>
      <c r="P249" s="87"/>
      <c r="Q249" s="87"/>
      <c r="R249" s="87"/>
      <c r="S249" s="87"/>
      <c r="T249" s="88"/>
      <c r="U249" s="40"/>
      <c r="V249" s="40"/>
      <c r="W249" s="40"/>
      <c r="X249" s="40"/>
      <c r="Y249" s="40"/>
      <c r="Z249" s="40"/>
      <c r="AA249" s="40"/>
      <c r="AB249" s="40"/>
      <c r="AC249" s="40"/>
      <c r="AD249" s="40"/>
      <c r="AE249" s="40"/>
      <c r="AT249" s="18" t="s">
        <v>187</v>
      </c>
      <c r="AU249" s="18" t="s">
        <v>89</v>
      </c>
    </row>
    <row r="250" spans="1:51" s="13" customFormat="1" ht="12">
      <c r="A250" s="13"/>
      <c r="B250" s="234"/>
      <c r="C250" s="235"/>
      <c r="D250" s="228" t="s">
        <v>191</v>
      </c>
      <c r="E250" s="236" t="s">
        <v>39</v>
      </c>
      <c r="F250" s="237" t="s">
        <v>962</v>
      </c>
      <c r="G250" s="235"/>
      <c r="H250" s="236" t="s">
        <v>39</v>
      </c>
      <c r="I250" s="238"/>
      <c r="J250" s="235"/>
      <c r="K250" s="235"/>
      <c r="L250" s="239"/>
      <c r="M250" s="240"/>
      <c r="N250" s="241"/>
      <c r="O250" s="241"/>
      <c r="P250" s="241"/>
      <c r="Q250" s="241"/>
      <c r="R250" s="241"/>
      <c r="S250" s="241"/>
      <c r="T250" s="242"/>
      <c r="U250" s="13"/>
      <c r="V250" s="13"/>
      <c r="W250" s="13"/>
      <c r="X250" s="13"/>
      <c r="Y250" s="13"/>
      <c r="Z250" s="13"/>
      <c r="AA250" s="13"/>
      <c r="AB250" s="13"/>
      <c r="AC250" s="13"/>
      <c r="AD250" s="13"/>
      <c r="AE250" s="13"/>
      <c r="AT250" s="243" t="s">
        <v>191</v>
      </c>
      <c r="AU250" s="243" t="s">
        <v>89</v>
      </c>
      <c r="AV250" s="13" t="s">
        <v>87</v>
      </c>
      <c r="AW250" s="13" t="s">
        <v>41</v>
      </c>
      <c r="AX250" s="13" t="s">
        <v>80</v>
      </c>
      <c r="AY250" s="243" t="s">
        <v>177</v>
      </c>
    </row>
    <row r="251" spans="1:51" s="14" customFormat="1" ht="12">
      <c r="A251" s="14"/>
      <c r="B251" s="244"/>
      <c r="C251" s="245"/>
      <c r="D251" s="228" t="s">
        <v>191</v>
      </c>
      <c r="E251" s="246" t="s">
        <v>39</v>
      </c>
      <c r="F251" s="247" t="s">
        <v>8</v>
      </c>
      <c r="G251" s="245"/>
      <c r="H251" s="248">
        <v>15</v>
      </c>
      <c r="I251" s="249"/>
      <c r="J251" s="245"/>
      <c r="K251" s="245"/>
      <c r="L251" s="250"/>
      <c r="M251" s="251"/>
      <c r="N251" s="252"/>
      <c r="O251" s="252"/>
      <c r="P251" s="252"/>
      <c r="Q251" s="252"/>
      <c r="R251" s="252"/>
      <c r="S251" s="252"/>
      <c r="T251" s="253"/>
      <c r="U251" s="14"/>
      <c r="V251" s="14"/>
      <c r="W251" s="14"/>
      <c r="X251" s="14"/>
      <c r="Y251" s="14"/>
      <c r="Z251" s="14"/>
      <c r="AA251" s="14"/>
      <c r="AB251" s="14"/>
      <c r="AC251" s="14"/>
      <c r="AD251" s="14"/>
      <c r="AE251" s="14"/>
      <c r="AT251" s="254" t="s">
        <v>191</v>
      </c>
      <c r="AU251" s="254" t="s">
        <v>89</v>
      </c>
      <c r="AV251" s="14" t="s">
        <v>89</v>
      </c>
      <c r="AW251" s="14" t="s">
        <v>41</v>
      </c>
      <c r="AX251" s="14" t="s">
        <v>80</v>
      </c>
      <c r="AY251" s="254" t="s">
        <v>177</v>
      </c>
    </row>
    <row r="252" spans="1:51" s="13" customFormat="1" ht="12">
      <c r="A252" s="13"/>
      <c r="B252" s="234"/>
      <c r="C252" s="235"/>
      <c r="D252" s="228" t="s">
        <v>191</v>
      </c>
      <c r="E252" s="236" t="s">
        <v>39</v>
      </c>
      <c r="F252" s="237" t="s">
        <v>963</v>
      </c>
      <c r="G252" s="235"/>
      <c r="H252" s="236" t="s">
        <v>39</v>
      </c>
      <c r="I252" s="238"/>
      <c r="J252" s="235"/>
      <c r="K252" s="235"/>
      <c r="L252" s="239"/>
      <c r="M252" s="240"/>
      <c r="N252" s="241"/>
      <c r="O252" s="241"/>
      <c r="P252" s="241"/>
      <c r="Q252" s="241"/>
      <c r="R252" s="241"/>
      <c r="S252" s="241"/>
      <c r="T252" s="242"/>
      <c r="U252" s="13"/>
      <c r="V252" s="13"/>
      <c r="W252" s="13"/>
      <c r="X252" s="13"/>
      <c r="Y252" s="13"/>
      <c r="Z252" s="13"/>
      <c r="AA252" s="13"/>
      <c r="AB252" s="13"/>
      <c r="AC252" s="13"/>
      <c r="AD252" s="13"/>
      <c r="AE252" s="13"/>
      <c r="AT252" s="243" t="s">
        <v>191</v>
      </c>
      <c r="AU252" s="243" t="s">
        <v>89</v>
      </c>
      <c r="AV252" s="13" t="s">
        <v>87</v>
      </c>
      <c r="AW252" s="13" t="s">
        <v>41</v>
      </c>
      <c r="AX252" s="13" t="s">
        <v>80</v>
      </c>
      <c r="AY252" s="243" t="s">
        <v>177</v>
      </c>
    </row>
    <row r="253" spans="1:51" s="14" customFormat="1" ht="12">
      <c r="A253" s="14"/>
      <c r="B253" s="244"/>
      <c r="C253" s="245"/>
      <c r="D253" s="228" t="s">
        <v>191</v>
      </c>
      <c r="E253" s="246" t="s">
        <v>39</v>
      </c>
      <c r="F253" s="247" t="s">
        <v>8</v>
      </c>
      <c r="G253" s="245"/>
      <c r="H253" s="248">
        <v>15</v>
      </c>
      <c r="I253" s="249"/>
      <c r="J253" s="245"/>
      <c r="K253" s="245"/>
      <c r="L253" s="250"/>
      <c r="M253" s="251"/>
      <c r="N253" s="252"/>
      <c r="O253" s="252"/>
      <c r="P253" s="252"/>
      <c r="Q253" s="252"/>
      <c r="R253" s="252"/>
      <c r="S253" s="252"/>
      <c r="T253" s="253"/>
      <c r="U253" s="14"/>
      <c r="V253" s="14"/>
      <c r="W253" s="14"/>
      <c r="X253" s="14"/>
      <c r="Y253" s="14"/>
      <c r="Z253" s="14"/>
      <c r="AA253" s="14"/>
      <c r="AB253" s="14"/>
      <c r="AC253" s="14"/>
      <c r="AD253" s="14"/>
      <c r="AE253" s="14"/>
      <c r="AT253" s="254" t="s">
        <v>191</v>
      </c>
      <c r="AU253" s="254" t="s">
        <v>89</v>
      </c>
      <c r="AV253" s="14" t="s">
        <v>89</v>
      </c>
      <c r="AW253" s="14" t="s">
        <v>41</v>
      </c>
      <c r="AX253" s="14" t="s">
        <v>80</v>
      </c>
      <c r="AY253" s="254" t="s">
        <v>177</v>
      </c>
    </row>
    <row r="254" spans="1:51" s="15" customFormat="1" ht="12">
      <c r="A254" s="15"/>
      <c r="B254" s="255"/>
      <c r="C254" s="256"/>
      <c r="D254" s="228" t="s">
        <v>191</v>
      </c>
      <c r="E254" s="257" t="s">
        <v>39</v>
      </c>
      <c r="F254" s="258" t="s">
        <v>194</v>
      </c>
      <c r="G254" s="256"/>
      <c r="H254" s="259">
        <v>30</v>
      </c>
      <c r="I254" s="260"/>
      <c r="J254" s="256"/>
      <c r="K254" s="256"/>
      <c r="L254" s="261"/>
      <c r="M254" s="262"/>
      <c r="N254" s="263"/>
      <c r="O254" s="263"/>
      <c r="P254" s="263"/>
      <c r="Q254" s="263"/>
      <c r="R254" s="263"/>
      <c r="S254" s="263"/>
      <c r="T254" s="264"/>
      <c r="U254" s="15"/>
      <c r="V254" s="15"/>
      <c r="W254" s="15"/>
      <c r="X254" s="15"/>
      <c r="Y254" s="15"/>
      <c r="Z254" s="15"/>
      <c r="AA254" s="15"/>
      <c r="AB254" s="15"/>
      <c r="AC254" s="15"/>
      <c r="AD254" s="15"/>
      <c r="AE254" s="15"/>
      <c r="AT254" s="265" t="s">
        <v>191</v>
      </c>
      <c r="AU254" s="265" t="s">
        <v>89</v>
      </c>
      <c r="AV254" s="15" t="s">
        <v>185</v>
      </c>
      <c r="AW254" s="15" t="s">
        <v>41</v>
      </c>
      <c r="AX254" s="15" t="s">
        <v>87</v>
      </c>
      <c r="AY254" s="265" t="s">
        <v>177</v>
      </c>
    </row>
    <row r="255" spans="1:65" s="2" customFormat="1" ht="21.75" customHeight="1">
      <c r="A255" s="40"/>
      <c r="B255" s="41"/>
      <c r="C255" s="266" t="s">
        <v>356</v>
      </c>
      <c r="D255" s="266" t="s">
        <v>320</v>
      </c>
      <c r="E255" s="267" t="s">
        <v>321</v>
      </c>
      <c r="F255" s="268" t="s">
        <v>322</v>
      </c>
      <c r="G255" s="269" t="s">
        <v>304</v>
      </c>
      <c r="H255" s="270">
        <v>1279.508</v>
      </c>
      <c r="I255" s="271"/>
      <c r="J255" s="272">
        <f>ROUND(I255*H255,2)</f>
        <v>0</v>
      </c>
      <c r="K255" s="268" t="s">
        <v>184</v>
      </c>
      <c r="L255" s="273"/>
      <c r="M255" s="274" t="s">
        <v>39</v>
      </c>
      <c r="N255" s="275" t="s">
        <v>53</v>
      </c>
      <c r="O255" s="87"/>
      <c r="P255" s="224">
        <f>O255*H255</f>
        <v>0</v>
      </c>
      <c r="Q255" s="224">
        <v>1</v>
      </c>
      <c r="R255" s="224">
        <f>Q255*H255</f>
        <v>1279.508</v>
      </c>
      <c r="S255" s="224">
        <v>0</v>
      </c>
      <c r="T255" s="225">
        <f>S255*H255</f>
        <v>0</v>
      </c>
      <c r="U255" s="40"/>
      <c r="V255" s="40"/>
      <c r="W255" s="40"/>
      <c r="X255" s="40"/>
      <c r="Y255" s="40"/>
      <c r="Z255" s="40"/>
      <c r="AA255" s="40"/>
      <c r="AB255" s="40"/>
      <c r="AC255" s="40"/>
      <c r="AD255" s="40"/>
      <c r="AE255" s="40"/>
      <c r="AR255" s="226" t="s">
        <v>323</v>
      </c>
      <c r="AT255" s="226" t="s">
        <v>320</v>
      </c>
      <c r="AU255" s="226" t="s">
        <v>89</v>
      </c>
      <c r="AY255" s="18" t="s">
        <v>177</v>
      </c>
      <c r="BE255" s="227">
        <f>IF(N255="základní",J255,0)</f>
        <v>0</v>
      </c>
      <c r="BF255" s="227">
        <f>IF(N255="snížená",J255,0)</f>
        <v>0</v>
      </c>
      <c r="BG255" s="227">
        <f>IF(N255="zákl. přenesená",J255,0)</f>
        <v>0</v>
      </c>
      <c r="BH255" s="227">
        <f>IF(N255="sníž. přenesená",J255,0)</f>
        <v>0</v>
      </c>
      <c r="BI255" s="227">
        <f>IF(N255="nulová",J255,0)</f>
        <v>0</v>
      </c>
      <c r="BJ255" s="18" t="s">
        <v>185</v>
      </c>
      <c r="BK255" s="227">
        <f>ROUND(I255*H255,2)</f>
        <v>0</v>
      </c>
      <c r="BL255" s="18" t="s">
        <v>323</v>
      </c>
      <c r="BM255" s="226" t="s">
        <v>324</v>
      </c>
    </row>
    <row r="256" spans="1:47" s="2" customFormat="1" ht="12">
      <c r="A256" s="40"/>
      <c r="B256" s="41"/>
      <c r="C256" s="42"/>
      <c r="D256" s="228" t="s">
        <v>187</v>
      </c>
      <c r="E256" s="42"/>
      <c r="F256" s="229" t="s">
        <v>322</v>
      </c>
      <c r="G256" s="42"/>
      <c r="H256" s="42"/>
      <c r="I256" s="230"/>
      <c r="J256" s="42"/>
      <c r="K256" s="42"/>
      <c r="L256" s="46"/>
      <c r="M256" s="231"/>
      <c r="N256" s="232"/>
      <c r="O256" s="87"/>
      <c r="P256" s="87"/>
      <c r="Q256" s="87"/>
      <c r="R256" s="87"/>
      <c r="S256" s="87"/>
      <c r="T256" s="88"/>
      <c r="U256" s="40"/>
      <c r="V256" s="40"/>
      <c r="W256" s="40"/>
      <c r="X256" s="40"/>
      <c r="Y256" s="40"/>
      <c r="Z256" s="40"/>
      <c r="AA256" s="40"/>
      <c r="AB256" s="40"/>
      <c r="AC256" s="40"/>
      <c r="AD256" s="40"/>
      <c r="AE256" s="40"/>
      <c r="AT256" s="18" t="s">
        <v>187</v>
      </c>
      <c r="AU256" s="18" t="s">
        <v>89</v>
      </c>
    </row>
    <row r="257" spans="1:51" s="14" customFormat="1" ht="12">
      <c r="A257" s="14"/>
      <c r="B257" s="244"/>
      <c r="C257" s="245"/>
      <c r="D257" s="228" t="s">
        <v>191</v>
      </c>
      <c r="E257" s="246" t="s">
        <v>39</v>
      </c>
      <c r="F257" s="247" t="s">
        <v>966</v>
      </c>
      <c r="G257" s="245"/>
      <c r="H257" s="248">
        <v>1279.508</v>
      </c>
      <c r="I257" s="249"/>
      <c r="J257" s="245"/>
      <c r="K257" s="245"/>
      <c r="L257" s="250"/>
      <c r="M257" s="251"/>
      <c r="N257" s="252"/>
      <c r="O257" s="252"/>
      <c r="P257" s="252"/>
      <c r="Q257" s="252"/>
      <c r="R257" s="252"/>
      <c r="S257" s="252"/>
      <c r="T257" s="253"/>
      <c r="U257" s="14"/>
      <c r="V257" s="14"/>
      <c r="W257" s="14"/>
      <c r="X257" s="14"/>
      <c r="Y257" s="14"/>
      <c r="Z257" s="14"/>
      <c r="AA257" s="14"/>
      <c r="AB257" s="14"/>
      <c r="AC257" s="14"/>
      <c r="AD257" s="14"/>
      <c r="AE257" s="14"/>
      <c r="AT257" s="254" t="s">
        <v>191</v>
      </c>
      <c r="AU257" s="254" t="s">
        <v>89</v>
      </c>
      <c r="AV257" s="14" t="s">
        <v>89</v>
      </c>
      <c r="AW257" s="14" t="s">
        <v>41</v>
      </c>
      <c r="AX257" s="14" t="s">
        <v>80</v>
      </c>
      <c r="AY257" s="254" t="s">
        <v>177</v>
      </c>
    </row>
    <row r="258" spans="1:51" s="15" customFormat="1" ht="12">
      <c r="A258" s="15"/>
      <c r="B258" s="255"/>
      <c r="C258" s="256"/>
      <c r="D258" s="228" t="s">
        <v>191</v>
      </c>
      <c r="E258" s="257" t="s">
        <v>39</v>
      </c>
      <c r="F258" s="258" t="s">
        <v>194</v>
      </c>
      <c r="G258" s="256"/>
      <c r="H258" s="259">
        <v>1279.508</v>
      </c>
      <c r="I258" s="260"/>
      <c r="J258" s="256"/>
      <c r="K258" s="256"/>
      <c r="L258" s="261"/>
      <c r="M258" s="262"/>
      <c r="N258" s="263"/>
      <c r="O258" s="263"/>
      <c r="P258" s="263"/>
      <c r="Q258" s="263"/>
      <c r="R258" s="263"/>
      <c r="S258" s="263"/>
      <c r="T258" s="264"/>
      <c r="U258" s="15"/>
      <c r="V258" s="15"/>
      <c r="W258" s="15"/>
      <c r="X258" s="15"/>
      <c r="Y258" s="15"/>
      <c r="Z258" s="15"/>
      <c r="AA258" s="15"/>
      <c r="AB258" s="15"/>
      <c r="AC258" s="15"/>
      <c r="AD258" s="15"/>
      <c r="AE258" s="15"/>
      <c r="AT258" s="265" t="s">
        <v>191</v>
      </c>
      <c r="AU258" s="265" t="s">
        <v>89</v>
      </c>
      <c r="AV258" s="15" t="s">
        <v>185</v>
      </c>
      <c r="AW258" s="15" t="s">
        <v>41</v>
      </c>
      <c r="AX258" s="15" t="s">
        <v>87</v>
      </c>
      <c r="AY258" s="265" t="s">
        <v>177</v>
      </c>
    </row>
    <row r="259" spans="1:65" s="2" customFormat="1" ht="16.5" customHeight="1">
      <c r="A259" s="40"/>
      <c r="B259" s="41"/>
      <c r="C259" s="266" t="s">
        <v>365</v>
      </c>
      <c r="D259" s="266" t="s">
        <v>320</v>
      </c>
      <c r="E259" s="267" t="s">
        <v>336</v>
      </c>
      <c r="F259" s="268" t="s">
        <v>337</v>
      </c>
      <c r="G259" s="269" t="s">
        <v>304</v>
      </c>
      <c r="H259" s="270">
        <v>103.36</v>
      </c>
      <c r="I259" s="271"/>
      <c r="J259" s="272">
        <f>ROUND(I259*H259,2)</f>
        <v>0</v>
      </c>
      <c r="K259" s="268" t="s">
        <v>184</v>
      </c>
      <c r="L259" s="273"/>
      <c r="M259" s="274" t="s">
        <v>39</v>
      </c>
      <c r="N259" s="275" t="s">
        <v>53</v>
      </c>
      <c r="O259" s="87"/>
      <c r="P259" s="224">
        <f>O259*H259</f>
        <v>0</v>
      </c>
      <c r="Q259" s="224">
        <v>1</v>
      </c>
      <c r="R259" s="224">
        <f>Q259*H259</f>
        <v>103.36</v>
      </c>
      <c r="S259" s="224">
        <v>0</v>
      </c>
      <c r="T259" s="225">
        <f>S259*H259</f>
        <v>0</v>
      </c>
      <c r="U259" s="40"/>
      <c r="V259" s="40"/>
      <c r="W259" s="40"/>
      <c r="X259" s="40"/>
      <c r="Y259" s="40"/>
      <c r="Z259" s="40"/>
      <c r="AA259" s="40"/>
      <c r="AB259" s="40"/>
      <c r="AC259" s="40"/>
      <c r="AD259" s="40"/>
      <c r="AE259" s="40"/>
      <c r="AR259" s="226" t="s">
        <v>323</v>
      </c>
      <c r="AT259" s="226" t="s">
        <v>320</v>
      </c>
      <c r="AU259" s="226" t="s">
        <v>89</v>
      </c>
      <c r="AY259" s="18" t="s">
        <v>177</v>
      </c>
      <c r="BE259" s="227">
        <f>IF(N259="základní",J259,0)</f>
        <v>0</v>
      </c>
      <c r="BF259" s="227">
        <f>IF(N259="snížená",J259,0)</f>
        <v>0</v>
      </c>
      <c r="BG259" s="227">
        <f>IF(N259="zákl. přenesená",J259,0)</f>
        <v>0</v>
      </c>
      <c r="BH259" s="227">
        <f>IF(N259="sníž. přenesená",J259,0)</f>
        <v>0</v>
      </c>
      <c r="BI259" s="227">
        <f>IF(N259="nulová",J259,0)</f>
        <v>0</v>
      </c>
      <c r="BJ259" s="18" t="s">
        <v>185</v>
      </c>
      <c r="BK259" s="227">
        <f>ROUND(I259*H259,2)</f>
        <v>0</v>
      </c>
      <c r="BL259" s="18" t="s">
        <v>323</v>
      </c>
      <c r="BM259" s="226" t="s">
        <v>338</v>
      </c>
    </row>
    <row r="260" spans="1:47" s="2" customFormat="1" ht="12">
      <c r="A260" s="40"/>
      <c r="B260" s="41"/>
      <c r="C260" s="42"/>
      <c r="D260" s="228" t="s">
        <v>187</v>
      </c>
      <c r="E260" s="42"/>
      <c r="F260" s="229" t="s">
        <v>337</v>
      </c>
      <c r="G260" s="42"/>
      <c r="H260" s="42"/>
      <c r="I260" s="230"/>
      <c r="J260" s="42"/>
      <c r="K260" s="42"/>
      <c r="L260" s="46"/>
      <c r="M260" s="231"/>
      <c r="N260" s="232"/>
      <c r="O260" s="87"/>
      <c r="P260" s="87"/>
      <c r="Q260" s="87"/>
      <c r="R260" s="87"/>
      <c r="S260" s="87"/>
      <c r="T260" s="88"/>
      <c r="U260" s="40"/>
      <c r="V260" s="40"/>
      <c r="W260" s="40"/>
      <c r="X260" s="40"/>
      <c r="Y260" s="40"/>
      <c r="Z260" s="40"/>
      <c r="AA260" s="40"/>
      <c r="AB260" s="40"/>
      <c r="AC260" s="40"/>
      <c r="AD260" s="40"/>
      <c r="AE260" s="40"/>
      <c r="AT260" s="18" t="s">
        <v>187</v>
      </c>
      <c r="AU260" s="18" t="s">
        <v>89</v>
      </c>
    </row>
    <row r="261" spans="1:51" s="13" customFormat="1" ht="12">
      <c r="A261" s="13"/>
      <c r="B261" s="234"/>
      <c r="C261" s="235"/>
      <c r="D261" s="228" t="s">
        <v>191</v>
      </c>
      <c r="E261" s="236" t="s">
        <v>39</v>
      </c>
      <c r="F261" s="237" t="s">
        <v>862</v>
      </c>
      <c r="G261" s="235"/>
      <c r="H261" s="236" t="s">
        <v>39</v>
      </c>
      <c r="I261" s="238"/>
      <c r="J261" s="235"/>
      <c r="K261" s="235"/>
      <c r="L261" s="239"/>
      <c r="M261" s="240"/>
      <c r="N261" s="241"/>
      <c r="O261" s="241"/>
      <c r="P261" s="241"/>
      <c r="Q261" s="241"/>
      <c r="R261" s="241"/>
      <c r="S261" s="241"/>
      <c r="T261" s="242"/>
      <c r="U261" s="13"/>
      <c r="V261" s="13"/>
      <c r="W261" s="13"/>
      <c r="X261" s="13"/>
      <c r="Y261" s="13"/>
      <c r="Z261" s="13"/>
      <c r="AA261" s="13"/>
      <c r="AB261" s="13"/>
      <c r="AC261" s="13"/>
      <c r="AD261" s="13"/>
      <c r="AE261" s="13"/>
      <c r="AT261" s="243" t="s">
        <v>191</v>
      </c>
      <c r="AU261" s="243" t="s">
        <v>89</v>
      </c>
      <c r="AV261" s="13" t="s">
        <v>87</v>
      </c>
      <c r="AW261" s="13" t="s">
        <v>41</v>
      </c>
      <c r="AX261" s="13" t="s">
        <v>80</v>
      </c>
      <c r="AY261" s="243" t="s">
        <v>177</v>
      </c>
    </row>
    <row r="262" spans="1:51" s="14" customFormat="1" ht="12">
      <c r="A262" s="14"/>
      <c r="B262" s="244"/>
      <c r="C262" s="245"/>
      <c r="D262" s="228" t="s">
        <v>191</v>
      </c>
      <c r="E262" s="246" t="s">
        <v>39</v>
      </c>
      <c r="F262" s="247" t="s">
        <v>967</v>
      </c>
      <c r="G262" s="245"/>
      <c r="H262" s="248">
        <v>103.36</v>
      </c>
      <c r="I262" s="249"/>
      <c r="J262" s="245"/>
      <c r="K262" s="245"/>
      <c r="L262" s="250"/>
      <c r="M262" s="251"/>
      <c r="N262" s="252"/>
      <c r="O262" s="252"/>
      <c r="P262" s="252"/>
      <c r="Q262" s="252"/>
      <c r="R262" s="252"/>
      <c r="S262" s="252"/>
      <c r="T262" s="253"/>
      <c r="U262" s="14"/>
      <c r="V262" s="14"/>
      <c r="W262" s="14"/>
      <c r="X262" s="14"/>
      <c r="Y262" s="14"/>
      <c r="Z262" s="14"/>
      <c r="AA262" s="14"/>
      <c r="AB262" s="14"/>
      <c r="AC262" s="14"/>
      <c r="AD262" s="14"/>
      <c r="AE262" s="14"/>
      <c r="AT262" s="254" t="s">
        <v>191</v>
      </c>
      <c r="AU262" s="254" t="s">
        <v>89</v>
      </c>
      <c r="AV262" s="14" t="s">
        <v>89</v>
      </c>
      <c r="AW262" s="14" t="s">
        <v>41</v>
      </c>
      <c r="AX262" s="14" t="s">
        <v>80</v>
      </c>
      <c r="AY262" s="254" t="s">
        <v>177</v>
      </c>
    </row>
    <row r="263" spans="1:51" s="15" customFormat="1" ht="12">
      <c r="A263" s="15"/>
      <c r="B263" s="255"/>
      <c r="C263" s="256"/>
      <c r="D263" s="228" t="s">
        <v>191</v>
      </c>
      <c r="E263" s="257" t="s">
        <v>39</v>
      </c>
      <c r="F263" s="258" t="s">
        <v>194</v>
      </c>
      <c r="G263" s="256"/>
      <c r="H263" s="259">
        <v>103.36</v>
      </c>
      <c r="I263" s="260"/>
      <c r="J263" s="256"/>
      <c r="K263" s="256"/>
      <c r="L263" s="261"/>
      <c r="M263" s="262"/>
      <c r="N263" s="263"/>
      <c r="O263" s="263"/>
      <c r="P263" s="263"/>
      <c r="Q263" s="263"/>
      <c r="R263" s="263"/>
      <c r="S263" s="263"/>
      <c r="T263" s="264"/>
      <c r="U263" s="15"/>
      <c r="V263" s="15"/>
      <c r="W263" s="15"/>
      <c r="X263" s="15"/>
      <c r="Y263" s="15"/>
      <c r="Z263" s="15"/>
      <c r="AA263" s="15"/>
      <c r="AB263" s="15"/>
      <c r="AC263" s="15"/>
      <c r="AD263" s="15"/>
      <c r="AE263" s="15"/>
      <c r="AT263" s="265" t="s">
        <v>191</v>
      </c>
      <c r="AU263" s="265" t="s">
        <v>89</v>
      </c>
      <c r="AV263" s="15" t="s">
        <v>185</v>
      </c>
      <c r="AW263" s="15" t="s">
        <v>41</v>
      </c>
      <c r="AX263" s="15" t="s">
        <v>87</v>
      </c>
      <c r="AY263" s="265" t="s">
        <v>177</v>
      </c>
    </row>
    <row r="264" spans="1:65" s="2" customFormat="1" ht="24.15" customHeight="1">
      <c r="A264" s="40"/>
      <c r="B264" s="41"/>
      <c r="C264" s="266" t="s">
        <v>373</v>
      </c>
      <c r="D264" s="266" t="s">
        <v>320</v>
      </c>
      <c r="E264" s="267" t="s">
        <v>968</v>
      </c>
      <c r="F264" s="268" t="s">
        <v>969</v>
      </c>
      <c r="G264" s="269" t="s">
        <v>270</v>
      </c>
      <c r="H264" s="270">
        <v>6</v>
      </c>
      <c r="I264" s="271"/>
      <c r="J264" s="272">
        <f>ROUND(I264*H264,2)</f>
        <v>0</v>
      </c>
      <c r="K264" s="268" t="s">
        <v>184</v>
      </c>
      <c r="L264" s="273"/>
      <c r="M264" s="274" t="s">
        <v>39</v>
      </c>
      <c r="N264" s="275" t="s">
        <v>53</v>
      </c>
      <c r="O264" s="87"/>
      <c r="P264" s="224">
        <f>O264*H264</f>
        <v>0</v>
      </c>
      <c r="Q264" s="224">
        <v>0.28307</v>
      </c>
      <c r="R264" s="224">
        <f>Q264*H264</f>
        <v>1.69842</v>
      </c>
      <c r="S264" s="224">
        <v>0</v>
      </c>
      <c r="T264" s="225">
        <f>S264*H264</f>
        <v>0</v>
      </c>
      <c r="U264" s="40"/>
      <c r="V264" s="40"/>
      <c r="W264" s="40"/>
      <c r="X264" s="40"/>
      <c r="Y264" s="40"/>
      <c r="Z264" s="40"/>
      <c r="AA264" s="40"/>
      <c r="AB264" s="40"/>
      <c r="AC264" s="40"/>
      <c r="AD264" s="40"/>
      <c r="AE264" s="40"/>
      <c r="AR264" s="226" t="s">
        <v>323</v>
      </c>
      <c r="AT264" s="226" t="s">
        <v>320</v>
      </c>
      <c r="AU264" s="226" t="s">
        <v>89</v>
      </c>
      <c r="AY264" s="18" t="s">
        <v>177</v>
      </c>
      <c r="BE264" s="227">
        <f>IF(N264="základní",J264,0)</f>
        <v>0</v>
      </c>
      <c r="BF264" s="227">
        <f>IF(N264="snížená",J264,0)</f>
        <v>0</v>
      </c>
      <c r="BG264" s="227">
        <f>IF(N264="zákl. přenesená",J264,0)</f>
        <v>0</v>
      </c>
      <c r="BH264" s="227">
        <f>IF(N264="sníž. přenesená",J264,0)</f>
        <v>0</v>
      </c>
      <c r="BI264" s="227">
        <f>IF(N264="nulová",J264,0)</f>
        <v>0</v>
      </c>
      <c r="BJ264" s="18" t="s">
        <v>185</v>
      </c>
      <c r="BK264" s="227">
        <f>ROUND(I264*H264,2)</f>
        <v>0</v>
      </c>
      <c r="BL264" s="18" t="s">
        <v>323</v>
      </c>
      <c r="BM264" s="226" t="s">
        <v>970</v>
      </c>
    </row>
    <row r="265" spans="1:47" s="2" customFormat="1" ht="12">
      <c r="A265" s="40"/>
      <c r="B265" s="41"/>
      <c r="C265" s="42"/>
      <c r="D265" s="228" t="s">
        <v>187</v>
      </c>
      <c r="E265" s="42"/>
      <c r="F265" s="229" t="s">
        <v>969</v>
      </c>
      <c r="G265" s="42"/>
      <c r="H265" s="42"/>
      <c r="I265" s="230"/>
      <c r="J265" s="42"/>
      <c r="K265" s="42"/>
      <c r="L265" s="46"/>
      <c r="M265" s="231"/>
      <c r="N265" s="232"/>
      <c r="O265" s="87"/>
      <c r="P265" s="87"/>
      <c r="Q265" s="87"/>
      <c r="R265" s="87"/>
      <c r="S265" s="87"/>
      <c r="T265" s="88"/>
      <c r="U265" s="40"/>
      <c r="V265" s="40"/>
      <c r="W265" s="40"/>
      <c r="X265" s="40"/>
      <c r="Y265" s="40"/>
      <c r="Z265" s="40"/>
      <c r="AA265" s="40"/>
      <c r="AB265" s="40"/>
      <c r="AC265" s="40"/>
      <c r="AD265" s="40"/>
      <c r="AE265" s="40"/>
      <c r="AT265" s="18" t="s">
        <v>187</v>
      </c>
      <c r="AU265" s="18" t="s">
        <v>89</v>
      </c>
    </row>
    <row r="266" spans="1:47" s="2" customFormat="1" ht="12">
      <c r="A266" s="40"/>
      <c r="B266" s="41"/>
      <c r="C266" s="42"/>
      <c r="D266" s="228" t="s">
        <v>280</v>
      </c>
      <c r="E266" s="42"/>
      <c r="F266" s="233" t="s">
        <v>971</v>
      </c>
      <c r="G266" s="42"/>
      <c r="H266" s="42"/>
      <c r="I266" s="230"/>
      <c r="J266" s="42"/>
      <c r="K266" s="42"/>
      <c r="L266" s="46"/>
      <c r="M266" s="231"/>
      <c r="N266" s="232"/>
      <c r="O266" s="87"/>
      <c r="P266" s="87"/>
      <c r="Q266" s="87"/>
      <c r="R266" s="87"/>
      <c r="S266" s="87"/>
      <c r="T266" s="88"/>
      <c r="U266" s="40"/>
      <c r="V266" s="40"/>
      <c r="W266" s="40"/>
      <c r="X266" s="40"/>
      <c r="Y266" s="40"/>
      <c r="Z266" s="40"/>
      <c r="AA266" s="40"/>
      <c r="AB266" s="40"/>
      <c r="AC266" s="40"/>
      <c r="AD266" s="40"/>
      <c r="AE266" s="40"/>
      <c r="AT266" s="18" t="s">
        <v>280</v>
      </c>
      <c r="AU266" s="18" t="s">
        <v>89</v>
      </c>
    </row>
    <row r="267" spans="1:65" s="2" customFormat="1" ht="16.5" customHeight="1">
      <c r="A267" s="40"/>
      <c r="B267" s="41"/>
      <c r="C267" s="266" t="s">
        <v>379</v>
      </c>
      <c r="D267" s="266" t="s">
        <v>320</v>
      </c>
      <c r="E267" s="267" t="s">
        <v>972</v>
      </c>
      <c r="F267" s="268" t="s">
        <v>973</v>
      </c>
      <c r="G267" s="269" t="s">
        <v>270</v>
      </c>
      <c r="H267" s="270">
        <v>2</v>
      </c>
      <c r="I267" s="271"/>
      <c r="J267" s="272">
        <f>ROUND(I267*H267,2)</f>
        <v>0</v>
      </c>
      <c r="K267" s="268" t="s">
        <v>184</v>
      </c>
      <c r="L267" s="273"/>
      <c r="M267" s="274" t="s">
        <v>39</v>
      </c>
      <c r="N267" s="275" t="s">
        <v>53</v>
      </c>
      <c r="O267" s="87"/>
      <c r="P267" s="224">
        <f>O267*H267</f>
        <v>0</v>
      </c>
      <c r="Q267" s="224">
        <v>0.30499</v>
      </c>
      <c r="R267" s="224">
        <f>Q267*H267</f>
        <v>0.60998</v>
      </c>
      <c r="S267" s="224">
        <v>0</v>
      </c>
      <c r="T267" s="225">
        <f>S267*H267</f>
        <v>0</v>
      </c>
      <c r="U267" s="40"/>
      <c r="V267" s="40"/>
      <c r="W267" s="40"/>
      <c r="X267" s="40"/>
      <c r="Y267" s="40"/>
      <c r="Z267" s="40"/>
      <c r="AA267" s="40"/>
      <c r="AB267" s="40"/>
      <c r="AC267" s="40"/>
      <c r="AD267" s="40"/>
      <c r="AE267" s="40"/>
      <c r="AR267" s="226" t="s">
        <v>323</v>
      </c>
      <c r="AT267" s="226" t="s">
        <v>320</v>
      </c>
      <c r="AU267" s="226" t="s">
        <v>89</v>
      </c>
      <c r="AY267" s="18" t="s">
        <v>177</v>
      </c>
      <c r="BE267" s="227">
        <f>IF(N267="základní",J267,0)</f>
        <v>0</v>
      </c>
      <c r="BF267" s="227">
        <f>IF(N267="snížená",J267,0)</f>
        <v>0</v>
      </c>
      <c r="BG267" s="227">
        <f>IF(N267="zákl. přenesená",J267,0)</f>
        <v>0</v>
      </c>
      <c r="BH267" s="227">
        <f>IF(N267="sníž. přenesená",J267,0)</f>
        <v>0</v>
      </c>
      <c r="BI267" s="227">
        <f>IF(N267="nulová",J267,0)</f>
        <v>0</v>
      </c>
      <c r="BJ267" s="18" t="s">
        <v>185</v>
      </c>
      <c r="BK267" s="227">
        <f>ROUND(I267*H267,2)</f>
        <v>0</v>
      </c>
      <c r="BL267" s="18" t="s">
        <v>323</v>
      </c>
      <c r="BM267" s="226" t="s">
        <v>974</v>
      </c>
    </row>
    <row r="268" spans="1:47" s="2" customFormat="1" ht="12">
      <c r="A268" s="40"/>
      <c r="B268" s="41"/>
      <c r="C268" s="42"/>
      <c r="D268" s="228" t="s">
        <v>187</v>
      </c>
      <c r="E268" s="42"/>
      <c r="F268" s="229" t="s">
        <v>973</v>
      </c>
      <c r="G268" s="42"/>
      <c r="H268" s="42"/>
      <c r="I268" s="230"/>
      <c r="J268" s="42"/>
      <c r="K268" s="42"/>
      <c r="L268" s="46"/>
      <c r="M268" s="231"/>
      <c r="N268" s="232"/>
      <c r="O268" s="87"/>
      <c r="P268" s="87"/>
      <c r="Q268" s="87"/>
      <c r="R268" s="87"/>
      <c r="S268" s="87"/>
      <c r="T268" s="88"/>
      <c r="U268" s="40"/>
      <c r="V268" s="40"/>
      <c r="W268" s="40"/>
      <c r="X268" s="40"/>
      <c r="Y268" s="40"/>
      <c r="Z268" s="40"/>
      <c r="AA268" s="40"/>
      <c r="AB268" s="40"/>
      <c r="AC268" s="40"/>
      <c r="AD268" s="40"/>
      <c r="AE268" s="40"/>
      <c r="AT268" s="18" t="s">
        <v>187</v>
      </c>
      <c r="AU268" s="18" t="s">
        <v>89</v>
      </c>
    </row>
    <row r="269" spans="1:65" s="2" customFormat="1" ht="21.75" customHeight="1">
      <c r="A269" s="40"/>
      <c r="B269" s="41"/>
      <c r="C269" s="266" t="s">
        <v>385</v>
      </c>
      <c r="D269" s="266" t="s">
        <v>320</v>
      </c>
      <c r="E269" s="267" t="s">
        <v>756</v>
      </c>
      <c r="F269" s="268" t="s">
        <v>414</v>
      </c>
      <c r="G269" s="269" t="s">
        <v>270</v>
      </c>
      <c r="H269" s="270">
        <v>2020</v>
      </c>
      <c r="I269" s="271"/>
      <c r="J269" s="272">
        <f>ROUND(I269*H269,2)</f>
        <v>0</v>
      </c>
      <c r="K269" s="268" t="s">
        <v>184</v>
      </c>
      <c r="L269" s="273"/>
      <c r="M269" s="274" t="s">
        <v>39</v>
      </c>
      <c r="N269" s="275" t="s">
        <v>53</v>
      </c>
      <c r="O269" s="87"/>
      <c r="P269" s="224">
        <f>O269*H269</f>
        <v>0</v>
      </c>
      <c r="Q269" s="224">
        <v>0.00021</v>
      </c>
      <c r="R269" s="224">
        <f>Q269*H269</f>
        <v>0.4242</v>
      </c>
      <c r="S269" s="224">
        <v>0</v>
      </c>
      <c r="T269" s="225">
        <f>S269*H269</f>
        <v>0</v>
      </c>
      <c r="U269" s="40"/>
      <c r="V269" s="40"/>
      <c r="W269" s="40"/>
      <c r="X269" s="40"/>
      <c r="Y269" s="40"/>
      <c r="Z269" s="40"/>
      <c r="AA269" s="40"/>
      <c r="AB269" s="40"/>
      <c r="AC269" s="40"/>
      <c r="AD269" s="40"/>
      <c r="AE269" s="40"/>
      <c r="AR269" s="226" t="s">
        <v>323</v>
      </c>
      <c r="AT269" s="226" t="s">
        <v>320</v>
      </c>
      <c r="AU269" s="226" t="s">
        <v>89</v>
      </c>
      <c r="AY269" s="18" t="s">
        <v>177</v>
      </c>
      <c r="BE269" s="227">
        <f>IF(N269="základní",J269,0)</f>
        <v>0</v>
      </c>
      <c r="BF269" s="227">
        <f>IF(N269="snížená",J269,0)</f>
        <v>0</v>
      </c>
      <c r="BG269" s="227">
        <f>IF(N269="zákl. přenesená",J269,0)</f>
        <v>0</v>
      </c>
      <c r="BH269" s="227">
        <f>IF(N269="sníž. přenesená",J269,0)</f>
        <v>0</v>
      </c>
      <c r="BI269" s="227">
        <f>IF(N269="nulová",J269,0)</f>
        <v>0</v>
      </c>
      <c r="BJ269" s="18" t="s">
        <v>185</v>
      </c>
      <c r="BK269" s="227">
        <f>ROUND(I269*H269,2)</f>
        <v>0</v>
      </c>
      <c r="BL269" s="18" t="s">
        <v>323</v>
      </c>
      <c r="BM269" s="226" t="s">
        <v>975</v>
      </c>
    </row>
    <row r="270" spans="1:47" s="2" customFormat="1" ht="12">
      <c r="A270" s="40"/>
      <c r="B270" s="41"/>
      <c r="C270" s="42"/>
      <c r="D270" s="228" t="s">
        <v>187</v>
      </c>
      <c r="E270" s="42"/>
      <c r="F270" s="229" t="s">
        <v>414</v>
      </c>
      <c r="G270" s="42"/>
      <c r="H270" s="42"/>
      <c r="I270" s="230"/>
      <c r="J270" s="42"/>
      <c r="K270" s="42"/>
      <c r="L270" s="46"/>
      <c r="M270" s="231"/>
      <c r="N270" s="232"/>
      <c r="O270" s="87"/>
      <c r="P270" s="87"/>
      <c r="Q270" s="87"/>
      <c r="R270" s="87"/>
      <c r="S270" s="87"/>
      <c r="T270" s="88"/>
      <c r="U270" s="40"/>
      <c r="V270" s="40"/>
      <c r="W270" s="40"/>
      <c r="X270" s="40"/>
      <c r="Y270" s="40"/>
      <c r="Z270" s="40"/>
      <c r="AA270" s="40"/>
      <c r="AB270" s="40"/>
      <c r="AC270" s="40"/>
      <c r="AD270" s="40"/>
      <c r="AE270" s="40"/>
      <c r="AT270" s="18" t="s">
        <v>187</v>
      </c>
      <c r="AU270" s="18" t="s">
        <v>89</v>
      </c>
    </row>
    <row r="271" spans="1:51" s="14" customFormat="1" ht="12">
      <c r="A271" s="14"/>
      <c r="B271" s="244"/>
      <c r="C271" s="245"/>
      <c r="D271" s="228" t="s">
        <v>191</v>
      </c>
      <c r="E271" s="246" t="s">
        <v>39</v>
      </c>
      <c r="F271" s="247" t="s">
        <v>976</v>
      </c>
      <c r="G271" s="245"/>
      <c r="H271" s="248">
        <v>2020</v>
      </c>
      <c r="I271" s="249"/>
      <c r="J271" s="245"/>
      <c r="K271" s="245"/>
      <c r="L271" s="250"/>
      <c r="M271" s="251"/>
      <c r="N271" s="252"/>
      <c r="O271" s="252"/>
      <c r="P271" s="252"/>
      <c r="Q271" s="252"/>
      <c r="R271" s="252"/>
      <c r="S271" s="252"/>
      <c r="T271" s="253"/>
      <c r="U271" s="14"/>
      <c r="V271" s="14"/>
      <c r="W271" s="14"/>
      <c r="X271" s="14"/>
      <c r="Y271" s="14"/>
      <c r="Z271" s="14"/>
      <c r="AA271" s="14"/>
      <c r="AB271" s="14"/>
      <c r="AC271" s="14"/>
      <c r="AD271" s="14"/>
      <c r="AE271" s="14"/>
      <c r="AT271" s="254" t="s">
        <v>191</v>
      </c>
      <c r="AU271" s="254" t="s">
        <v>89</v>
      </c>
      <c r="AV271" s="14" t="s">
        <v>89</v>
      </c>
      <c r="AW271" s="14" t="s">
        <v>41</v>
      </c>
      <c r="AX271" s="14" t="s">
        <v>80</v>
      </c>
      <c r="AY271" s="254" t="s">
        <v>177</v>
      </c>
    </row>
    <row r="272" spans="1:51" s="15" customFormat="1" ht="12">
      <c r="A272" s="15"/>
      <c r="B272" s="255"/>
      <c r="C272" s="256"/>
      <c r="D272" s="228" t="s">
        <v>191</v>
      </c>
      <c r="E272" s="257" t="s">
        <v>39</v>
      </c>
      <c r="F272" s="258" t="s">
        <v>194</v>
      </c>
      <c r="G272" s="256"/>
      <c r="H272" s="259">
        <v>2020</v>
      </c>
      <c r="I272" s="260"/>
      <c r="J272" s="256"/>
      <c r="K272" s="256"/>
      <c r="L272" s="261"/>
      <c r="M272" s="262"/>
      <c r="N272" s="263"/>
      <c r="O272" s="263"/>
      <c r="P272" s="263"/>
      <c r="Q272" s="263"/>
      <c r="R272" s="263"/>
      <c r="S272" s="263"/>
      <c r="T272" s="264"/>
      <c r="U272" s="15"/>
      <c r="V272" s="15"/>
      <c r="W272" s="15"/>
      <c r="X272" s="15"/>
      <c r="Y272" s="15"/>
      <c r="Z272" s="15"/>
      <c r="AA272" s="15"/>
      <c r="AB272" s="15"/>
      <c r="AC272" s="15"/>
      <c r="AD272" s="15"/>
      <c r="AE272" s="15"/>
      <c r="AT272" s="265" t="s">
        <v>191</v>
      </c>
      <c r="AU272" s="265" t="s">
        <v>89</v>
      </c>
      <c r="AV272" s="15" t="s">
        <v>185</v>
      </c>
      <c r="AW272" s="15" t="s">
        <v>41</v>
      </c>
      <c r="AX272" s="15" t="s">
        <v>87</v>
      </c>
      <c r="AY272" s="265" t="s">
        <v>177</v>
      </c>
    </row>
    <row r="273" spans="1:65" s="2" customFormat="1" ht="16.5" customHeight="1">
      <c r="A273" s="40"/>
      <c r="B273" s="41"/>
      <c r="C273" s="266" t="s">
        <v>585</v>
      </c>
      <c r="D273" s="277" t="s">
        <v>320</v>
      </c>
      <c r="E273" s="267" t="s">
        <v>977</v>
      </c>
      <c r="F273" s="268" t="s">
        <v>978</v>
      </c>
      <c r="G273" s="269" t="s">
        <v>203</v>
      </c>
      <c r="H273" s="270">
        <v>1200</v>
      </c>
      <c r="I273" s="271"/>
      <c r="J273" s="272">
        <f>ROUND(I273*H273,2)</f>
        <v>0</v>
      </c>
      <c r="K273" s="268" t="s">
        <v>184</v>
      </c>
      <c r="L273" s="273"/>
      <c r="M273" s="274" t="s">
        <v>39</v>
      </c>
      <c r="N273" s="275" t="s">
        <v>53</v>
      </c>
      <c r="O273" s="87"/>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238</v>
      </c>
      <c r="AT273" s="226" t="s">
        <v>320</v>
      </c>
      <c r="AU273" s="226" t="s">
        <v>89</v>
      </c>
      <c r="AY273" s="18" t="s">
        <v>177</v>
      </c>
      <c r="BE273" s="227">
        <f>IF(N273="základní",J273,0)</f>
        <v>0</v>
      </c>
      <c r="BF273" s="227">
        <f>IF(N273="snížená",J273,0)</f>
        <v>0</v>
      </c>
      <c r="BG273" s="227">
        <f>IF(N273="zákl. přenesená",J273,0)</f>
        <v>0</v>
      </c>
      <c r="BH273" s="227">
        <f>IF(N273="sníž. přenesená",J273,0)</f>
        <v>0</v>
      </c>
      <c r="BI273" s="227">
        <f>IF(N273="nulová",J273,0)</f>
        <v>0</v>
      </c>
      <c r="BJ273" s="18" t="s">
        <v>185</v>
      </c>
      <c r="BK273" s="227">
        <f>ROUND(I273*H273,2)</f>
        <v>0</v>
      </c>
      <c r="BL273" s="18" t="s">
        <v>185</v>
      </c>
      <c r="BM273" s="226" t="s">
        <v>979</v>
      </c>
    </row>
    <row r="274" spans="1:47" s="2" customFormat="1" ht="12">
      <c r="A274" s="40"/>
      <c r="B274" s="41"/>
      <c r="C274" s="42"/>
      <c r="D274" s="228" t="s">
        <v>187</v>
      </c>
      <c r="E274" s="42"/>
      <c r="F274" s="229" t="s">
        <v>978</v>
      </c>
      <c r="G274" s="42"/>
      <c r="H274" s="42"/>
      <c r="I274" s="230"/>
      <c r="J274" s="42"/>
      <c r="K274" s="42"/>
      <c r="L274" s="46"/>
      <c r="M274" s="231"/>
      <c r="N274" s="232"/>
      <c r="O274" s="87"/>
      <c r="P274" s="87"/>
      <c r="Q274" s="87"/>
      <c r="R274" s="87"/>
      <c r="S274" s="87"/>
      <c r="T274" s="88"/>
      <c r="U274" s="40"/>
      <c r="V274" s="40"/>
      <c r="W274" s="40"/>
      <c r="X274" s="40"/>
      <c r="Y274" s="40"/>
      <c r="Z274" s="40"/>
      <c r="AA274" s="40"/>
      <c r="AB274" s="40"/>
      <c r="AC274" s="40"/>
      <c r="AD274" s="40"/>
      <c r="AE274" s="40"/>
      <c r="AT274" s="18" t="s">
        <v>187</v>
      </c>
      <c r="AU274" s="18" t="s">
        <v>89</v>
      </c>
    </row>
    <row r="275" spans="1:47" s="2" customFormat="1" ht="12">
      <c r="A275" s="40"/>
      <c r="B275" s="41"/>
      <c r="C275" s="42"/>
      <c r="D275" s="228" t="s">
        <v>280</v>
      </c>
      <c r="E275" s="42"/>
      <c r="F275" s="233" t="s">
        <v>717</v>
      </c>
      <c r="G275" s="42"/>
      <c r="H275" s="42"/>
      <c r="I275" s="230"/>
      <c r="J275" s="42"/>
      <c r="K275" s="42"/>
      <c r="L275" s="46"/>
      <c r="M275" s="231"/>
      <c r="N275" s="232"/>
      <c r="O275" s="87"/>
      <c r="P275" s="87"/>
      <c r="Q275" s="87"/>
      <c r="R275" s="87"/>
      <c r="S275" s="87"/>
      <c r="T275" s="88"/>
      <c r="U275" s="40"/>
      <c r="V275" s="40"/>
      <c r="W275" s="40"/>
      <c r="X275" s="40"/>
      <c r="Y275" s="40"/>
      <c r="Z275" s="40"/>
      <c r="AA275" s="40"/>
      <c r="AB275" s="40"/>
      <c r="AC275" s="40"/>
      <c r="AD275" s="40"/>
      <c r="AE275" s="40"/>
      <c r="AT275" s="18" t="s">
        <v>280</v>
      </c>
      <c r="AU275" s="18" t="s">
        <v>89</v>
      </c>
    </row>
    <row r="276" spans="1:65" s="2" customFormat="1" ht="24.15" customHeight="1">
      <c r="A276" s="40"/>
      <c r="B276" s="41"/>
      <c r="C276" s="266" t="s">
        <v>519</v>
      </c>
      <c r="D276" s="277" t="s">
        <v>320</v>
      </c>
      <c r="E276" s="267" t="s">
        <v>980</v>
      </c>
      <c r="F276" s="268" t="s">
        <v>981</v>
      </c>
      <c r="G276" s="269" t="s">
        <v>270</v>
      </c>
      <c r="H276" s="270">
        <v>877</v>
      </c>
      <c r="I276" s="271"/>
      <c r="J276" s="272">
        <f>ROUND(I276*H276,2)</f>
        <v>0</v>
      </c>
      <c r="K276" s="268" t="s">
        <v>184</v>
      </c>
      <c r="L276" s="273"/>
      <c r="M276" s="274" t="s">
        <v>39</v>
      </c>
      <c r="N276" s="275" t="s">
        <v>53</v>
      </c>
      <c r="O276" s="87"/>
      <c r="P276" s="224">
        <f>O276*H276</f>
        <v>0</v>
      </c>
      <c r="Q276" s="224">
        <v>0</v>
      </c>
      <c r="R276" s="224">
        <f>Q276*H276</f>
        <v>0</v>
      </c>
      <c r="S276" s="224">
        <v>0</v>
      </c>
      <c r="T276" s="225">
        <f>S276*H276</f>
        <v>0</v>
      </c>
      <c r="U276" s="40"/>
      <c r="V276" s="40"/>
      <c r="W276" s="40"/>
      <c r="X276" s="40"/>
      <c r="Y276" s="40"/>
      <c r="Z276" s="40"/>
      <c r="AA276" s="40"/>
      <c r="AB276" s="40"/>
      <c r="AC276" s="40"/>
      <c r="AD276" s="40"/>
      <c r="AE276" s="40"/>
      <c r="AR276" s="226" t="s">
        <v>238</v>
      </c>
      <c r="AT276" s="226" t="s">
        <v>320</v>
      </c>
      <c r="AU276" s="226" t="s">
        <v>89</v>
      </c>
      <c r="AY276" s="18" t="s">
        <v>177</v>
      </c>
      <c r="BE276" s="227">
        <f>IF(N276="základní",J276,0)</f>
        <v>0</v>
      </c>
      <c r="BF276" s="227">
        <f>IF(N276="snížená",J276,0)</f>
        <v>0</v>
      </c>
      <c r="BG276" s="227">
        <f>IF(N276="zákl. přenesená",J276,0)</f>
        <v>0</v>
      </c>
      <c r="BH276" s="227">
        <f>IF(N276="sníž. přenesená",J276,0)</f>
        <v>0</v>
      </c>
      <c r="BI276" s="227">
        <f>IF(N276="nulová",J276,0)</f>
        <v>0</v>
      </c>
      <c r="BJ276" s="18" t="s">
        <v>185</v>
      </c>
      <c r="BK276" s="227">
        <f>ROUND(I276*H276,2)</f>
        <v>0</v>
      </c>
      <c r="BL276" s="18" t="s">
        <v>185</v>
      </c>
      <c r="BM276" s="226" t="s">
        <v>982</v>
      </c>
    </row>
    <row r="277" spans="1:47" s="2" customFormat="1" ht="12">
      <c r="A277" s="40"/>
      <c r="B277" s="41"/>
      <c r="C277" s="42"/>
      <c r="D277" s="228" t="s">
        <v>187</v>
      </c>
      <c r="E277" s="42"/>
      <c r="F277" s="229" t="s">
        <v>981</v>
      </c>
      <c r="G277" s="42"/>
      <c r="H277" s="42"/>
      <c r="I277" s="230"/>
      <c r="J277" s="42"/>
      <c r="K277" s="42"/>
      <c r="L277" s="46"/>
      <c r="M277" s="231"/>
      <c r="N277" s="232"/>
      <c r="O277" s="87"/>
      <c r="P277" s="87"/>
      <c r="Q277" s="87"/>
      <c r="R277" s="87"/>
      <c r="S277" s="87"/>
      <c r="T277" s="88"/>
      <c r="U277" s="40"/>
      <c r="V277" s="40"/>
      <c r="W277" s="40"/>
      <c r="X277" s="40"/>
      <c r="Y277" s="40"/>
      <c r="Z277" s="40"/>
      <c r="AA277" s="40"/>
      <c r="AB277" s="40"/>
      <c r="AC277" s="40"/>
      <c r="AD277" s="40"/>
      <c r="AE277" s="40"/>
      <c r="AT277" s="18" t="s">
        <v>187</v>
      </c>
      <c r="AU277" s="18" t="s">
        <v>89</v>
      </c>
    </row>
    <row r="278" spans="1:47" s="2" customFormat="1" ht="12">
      <c r="A278" s="40"/>
      <c r="B278" s="41"/>
      <c r="C278" s="42"/>
      <c r="D278" s="228" t="s">
        <v>280</v>
      </c>
      <c r="E278" s="42"/>
      <c r="F278" s="233" t="s">
        <v>717</v>
      </c>
      <c r="G278" s="42"/>
      <c r="H278" s="42"/>
      <c r="I278" s="230"/>
      <c r="J278" s="42"/>
      <c r="K278" s="42"/>
      <c r="L278" s="46"/>
      <c r="M278" s="231"/>
      <c r="N278" s="232"/>
      <c r="O278" s="87"/>
      <c r="P278" s="87"/>
      <c r="Q278" s="87"/>
      <c r="R278" s="87"/>
      <c r="S278" s="87"/>
      <c r="T278" s="88"/>
      <c r="U278" s="40"/>
      <c r="V278" s="40"/>
      <c r="W278" s="40"/>
      <c r="X278" s="40"/>
      <c r="Y278" s="40"/>
      <c r="Z278" s="40"/>
      <c r="AA278" s="40"/>
      <c r="AB278" s="40"/>
      <c r="AC278" s="40"/>
      <c r="AD278" s="40"/>
      <c r="AE278" s="40"/>
      <c r="AT278" s="18" t="s">
        <v>280</v>
      </c>
      <c r="AU278" s="18" t="s">
        <v>89</v>
      </c>
    </row>
    <row r="279" spans="1:51" s="14" customFormat="1" ht="12">
      <c r="A279" s="14"/>
      <c r="B279" s="244"/>
      <c r="C279" s="245"/>
      <c r="D279" s="228" t="s">
        <v>191</v>
      </c>
      <c r="E279" s="246" t="s">
        <v>39</v>
      </c>
      <c r="F279" s="247" t="s">
        <v>983</v>
      </c>
      <c r="G279" s="245"/>
      <c r="H279" s="248">
        <v>877</v>
      </c>
      <c r="I279" s="249"/>
      <c r="J279" s="245"/>
      <c r="K279" s="245"/>
      <c r="L279" s="250"/>
      <c r="M279" s="251"/>
      <c r="N279" s="252"/>
      <c r="O279" s="252"/>
      <c r="P279" s="252"/>
      <c r="Q279" s="252"/>
      <c r="R279" s="252"/>
      <c r="S279" s="252"/>
      <c r="T279" s="253"/>
      <c r="U279" s="14"/>
      <c r="V279" s="14"/>
      <c r="W279" s="14"/>
      <c r="X279" s="14"/>
      <c r="Y279" s="14"/>
      <c r="Z279" s="14"/>
      <c r="AA279" s="14"/>
      <c r="AB279" s="14"/>
      <c r="AC279" s="14"/>
      <c r="AD279" s="14"/>
      <c r="AE279" s="14"/>
      <c r="AT279" s="254" t="s">
        <v>191</v>
      </c>
      <c r="AU279" s="254" t="s">
        <v>89</v>
      </c>
      <c r="AV279" s="14" t="s">
        <v>89</v>
      </c>
      <c r="AW279" s="14" t="s">
        <v>41</v>
      </c>
      <c r="AX279" s="14" t="s">
        <v>80</v>
      </c>
      <c r="AY279" s="254" t="s">
        <v>177</v>
      </c>
    </row>
    <row r="280" spans="1:51" s="15" customFormat="1" ht="12">
      <c r="A280" s="15"/>
      <c r="B280" s="255"/>
      <c r="C280" s="256"/>
      <c r="D280" s="228" t="s">
        <v>191</v>
      </c>
      <c r="E280" s="257" t="s">
        <v>39</v>
      </c>
      <c r="F280" s="258" t="s">
        <v>194</v>
      </c>
      <c r="G280" s="256"/>
      <c r="H280" s="259">
        <v>877</v>
      </c>
      <c r="I280" s="260"/>
      <c r="J280" s="256"/>
      <c r="K280" s="256"/>
      <c r="L280" s="261"/>
      <c r="M280" s="262"/>
      <c r="N280" s="263"/>
      <c r="O280" s="263"/>
      <c r="P280" s="263"/>
      <c r="Q280" s="263"/>
      <c r="R280" s="263"/>
      <c r="S280" s="263"/>
      <c r="T280" s="264"/>
      <c r="U280" s="15"/>
      <c r="V280" s="15"/>
      <c r="W280" s="15"/>
      <c r="X280" s="15"/>
      <c r="Y280" s="15"/>
      <c r="Z280" s="15"/>
      <c r="AA280" s="15"/>
      <c r="AB280" s="15"/>
      <c r="AC280" s="15"/>
      <c r="AD280" s="15"/>
      <c r="AE280" s="15"/>
      <c r="AT280" s="265" t="s">
        <v>191</v>
      </c>
      <c r="AU280" s="265" t="s">
        <v>89</v>
      </c>
      <c r="AV280" s="15" t="s">
        <v>185</v>
      </c>
      <c r="AW280" s="15" t="s">
        <v>41</v>
      </c>
      <c r="AX280" s="15" t="s">
        <v>87</v>
      </c>
      <c r="AY280" s="265" t="s">
        <v>177</v>
      </c>
    </row>
    <row r="281" spans="1:65" s="2" customFormat="1" ht="24.15" customHeight="1">
      <c r="A281" s="40"/>
      <c r="B281" s="41"/>
      <c r="C281" s="266" t="s">
        <v>596</v>
      </c>
      <c r="D281" s="277" t="s">
        <v>320</v>
      </c>
      <c r="E281" s="267" t="s">
        <v>984</v>
      </c>
      <c r="F281" s="268" t="s">
        <v>985</v>
      </c>
      <c r="G281" s="269" t="s">
        <v>270</v>
      </c>
      <c r="H281" s="270">
        <v>4040</v>
      </c>
      <c r="I281" s="271"/>
      <c r="J281" s="272">
        <f>ROUND(I281*H281,2)</f>
        <v>0</v>
      </c>
      <c r="K281" s="268" t="s">
        <v>184</v>
      </c>
      <c r="L281" s="273"/>
      <c r="M281" s="274" t="s">
        <v>39</v>
      </c>
      <c r="N281" s="275" t="s">
        <v>53</v>
      </c>
      <c r="O281" s="87"/>
      <c r="P281" s="224">
        <f>O281*H281</f>
        <v>0</v>
      </c>
      <c r="Q281" s="224">
        <v>0</v>
      </c>
      <c r="R281" s="224">
        <f>Q281*H281</f>
        <v>0</v>
      </c>
      <c r="S281" s="224">
        <v>0</v>
      </c>
      <c r="T281" s="225">
        <f>S281*H281</f>
        <v>0</v>
      </c>
      <c r="U281" s="40"/>
      <c r="V281" s="40"/>
      <c r="W281" s="40"/>
      <c r="X281" s="40"/>
      <c r="Y281" s="40"/>
      <c r="Z281" s="40"/>
      <c r="AA281" s="40"/>
      <c r="AB281" s="40"/>
      <c r="AC281" s="40"/>
      <c r="AD281" s="40"/>
      <c r="AE281" s="40"/>
      <c r="AR281" s="226" t="s">
        <v>238</v>
      </c>
      <c r="AT281" s="226" t="s">
        <v>320</v>
      </c>
      <c r="AU281" s="226" t="s">
        <v>89</v>
      </c>
      <c r="AY281" s="18" t="s">
        <v>177</v>
      </c>
      <c r="BE281" s="227">
        <f>IF(N281="základní",J281,0)</f>
        <v>0</v>
      </c>
      <c r="BF281" s="227">
        <f>IF(N281="snížená",J281,0)</f>
        <v>0</v>
      </c>
      <c r="BG281" s="227">
        <f>IF(N281="zákl. přenesená",J281,0)</f>
        <v>0</v>
      </c>
      <c r="BH281" s="227">
        <f>IF(N281="sníž. přenesená",J281,0)</f>
        <v>0</v>
      </c>
      <c r="BI281" s="227">
        <f>IF(N281="nulová",J281,0)</f>
        <v>0</v>
      </c>
      <c r="BJ281" s="18" t="s">
        <v>185</v>
      </c>
      <c r="BK281" s="227">
        <f>ROUND(I281*H281,2)</f>
        <v>0</v>
      </c>
      <c r="BL281" s="18" t="s">
        <v>185</v>
      </c>
      <c r="BM281" s="226" t="s">
        <v>986</v>
      </c>
    </row>
    <row r="282" spans="1:47" s="2" customFormat="1" ht="12">
      <c r="A282" s="40"/>
      <c r="B282" s="41"/>
      <c r="C282" s="42"/>
      <c r="D282" s="228" t="s">
        <v>187</v>
      </c>
      <c r="E282" s="42"/>
      <c r="F282" s="229" t="s">
        <v>985</v>
      </c>
      <c r="G282" s="42"/>
      <c r="H282" s="42"/>
      <c r="I282" s="230"/>
      <c r="J282" s="42"/>
      <c r="K282" s="42"/>
      <c r="L282" s="46"/>
      <c r="M282" s="231"/>
      <c r="N282" s="232"/>
      <c r="O282" s="87"/>
      <c r="P282" s="87"/>
      <c r="Q282" s="87"/>
      <c r="R282" s="87"/>
      <c r="S282" s="87"/>
      <c r="T282" s="88"/>
      <c r="U282" s="40"/>
      <c r="V282" s="40"/>
      <c r="W282" s="40"/>
      <c r="X282" s="40"/>
      <c r="Y282" s="40"/>
      <c r="Z282" s="40"/>
      <c r="AA282" s="40"/>
      <c r="AB282" s="40"/>
      <c r="AC282" s="40"/>
      <c r="AD282" s="40"/>
      <c r="AE282" s="40"/>
      <c r="AT282" s="18" t="s">
        <v>187</v>
      </c>
      <c r="AU282" s="18" t="s">
        <v>89</v>
      </c>
    </row>
    <row r="283" spans="1:47" s="2" customFormat="1" ht="12">
      <c r="A283" s="40"/>
      <c r="B283" s="41"/>
      <c r="C283" s="42"/>
      <c r="D283" s="228" t="s">
        <v>280</v>
      </c>
      <c r="E283" s="42"/>
      <c r="F283" s="233" t="s">
        <v>717</v>
      </c>
      <c r="G283" s="42"/>
      <c r="H283" s="42"/>
      <c r="I283" s="230"/>
      <c r="J283" s="42"/>
      <c r="K283" s="42"/>
      <c r="L283" s="46"/>
      <c r="M283" s="231"/>
      <c r="N283" s="232"/>
      <c r="O283" s="87"/>
      <c r="P283" s="87"/>
      <c r="Q283" s="87"/>
      <c r="R283" s="87"/>
      <c r="S283" s="87"/>
      <c r="T283" s="88"/>
      <c r="U283" s="40"/>
      <c r="V283" s="40"/>
      <c r="W283" s="40"/>
      <c r="X283" s="40"/>
      <c r="Y283" s="40"/>
      <c r="Z283" s="40"/>
      <c r="AA283" s="40"/>
      <c r="AB283" s="40"/>
      <c r="AC283" s="40"/>
      <c r="AD283" s="40"/>
      <c r="AE283" s="40"/>
      <c r="AT283" s="18" t="s">
        <v>280</v>
      </c>
      <c r="AU283" s="18" t="s">
        <v>89</v>
      </c>
    </row>
    <row r="284" spans="1:51" s="14" customFormat="1" ht="12">
      <c r="A284" s="14"/>
      <c r="B284" s="244"/>
      <c r="C284" s="245"/>
      <c r="D284" s="228" t="s">
        <v>191</v>
      </c>
      <c r="E284" s="246" t="s">
        <v>39</v>
      </c>
      <c r="F284" s="247" t="s">
        <v>987</v>
      </c>
      <c r="G284" s="245"/>
      <c r="H284" s="248">
        <v>4040</v>
      </c>
      <c r="I284" s="249"/>
      <c r="J284" s="245"/>
      <c r="K284" s="245"/>
      <c r="L284" s="250"/>
      <c r="M284" s="251"/>
      <c r="N284" s="252"/>
      <c r="O284" s="252"/>
      <c r="P284" s="252"/>
      <c r="Q284" s="252"/>
      <c r="R284" s="252"/>
      <c r="S284" s="252"/>
      <c r="T284" s="253"/>
      <c r="U284" s="14"/>
      <c r="V284" s="14"/>
      <c r="W284" s="14"/>
      <c r="X284" s="14"/>
      <c r="Y284" s="14"/>
      <c r="Z284" s="14"/>
      <c r="AA284" s="14"/>
      <c r="AB284" s="14"/>
      <c r="AC284" s="14"/>
      <c r="AD284" s="14"/>
      <c r="AE284" s="14"/>
      <c r="AT284" s="254" t="s">
        <v>191</v>
      </c>
      <c r="AU284" s="254" t="s">
        <v>89</v>
      </c>
      <c r="AV284" s="14" t="s">
        <v>89</v>
      </c>
      <c r="AW284" s="14" t="s">
        <v>41</v>
      </c>
      <c r="AX284" s="14" t="s">
        <v>80</v>
      </c>
      <c r="AY284" s="254" t="s">
        <v>177</v>
      </c>
    </row>
    <row r="285" spans="1:51" s="15" customFormat="1" ht="12">
      <c r="A285" s="15"/>
      <c r="B285" s="255"/>
      <c r="C285" s="256"/>
      <c r="D285" s="228" t="s">
        <v>191</v>
      </c>
      <c r="E285" s="257" t="s">
        <v>39</v>
      </c>
      <c r="F285" s="258" t="s">
        <v>194</v>
      </c>
      <c r="G285" s="256"/>
      <c r="H285" s="259">
        <v>4040</v>
      </c>
      <c r="I285" s="260"/>
      <c r="J285" s="256"/>
      <c r="K285" s="256"/>
      <c r="L285" s="261"/>
      <c r="M285" s="262"/>
      <c r="N285" s="263"/>
      <c r="O285" s="263"/>
      <c r="P285" s="263"/>
      <c r="Q285" s="263"/>
      <c r="R285" s="263"/>
      <c r="S285" s="263"/>
      <c r="T285" s="264"/>
      <c r="U285" s="15"/>
      <c r="V285" s="15"/>
      <c r="W285" s="15"/>
      <c r="X285" s="15"/>
      <c r="Y285" s="15"/>
      <c r="Z285" s="15"/>
      <c r="AA285" s="15"/>
      <c r="AB285" s="15"/>
      <c r="AC285" s="15"/>
      <c r="AD285" s="15"/>
      <c r="AE285" s="15"/>
      <c r="AT285" s="265" t="s">
        <v>191</v>
      </c>
      <c r="AU285" s="265" t="s">
        <v>89</v>
      </c>
      <c r="AV285" s="15" t="s">
        <v>185</v>
      </c>
      <c r="AW285" s="15" t="s">
        <v>41</v>
      </c>
      <c r="AX285" s="15" t="s">
        <v>87</v>
      </c>
      <c r="AY285" s="265" t="s">
        <v>177</v>
      </c>
    </row>
    <row r="286" spans="1:63" s="12" customFormat="1" ht="25.9" customHeight="1">
      <c r="A286" s="12"/>
      <c r="B286" s="199"/>
      <c r="C286" s="200"/>
      <c r="D286" s="201" t="s">
        <v>79</v>
      </c>
      <c r="E286" s="202" t="s">
        <v>347</v>
      </c>
      <c r="F286" s="202" t="s">
        <v>348</v>
      </c>
      <c r="G286" s="200"/>
      <c r="H286" s="200"/>
      <c r="I286" s="203"/>
      <c r="J286" s="204">
        <f>BK286</f>
        <v>0</v>
      </c>
      <c r="K286" s="200"/>
      <c r="L286" s="205"/>
      <c r="M286" s="206"/>
      <c r="N286" s="207"/>
      <c r="O286" s="207"/>
      <c r="P286" s="208">
        <f>SUM(P287:P379)</f>
        <v>0</v>
      </c>
      <c r="Q286" s="207"/>
      <c r="R286" s="208">
        <f>SUM(R287:R379)</f>
        <v>0</v>
      </c>
      <c r="S286" s="207"/>
      <c r="T286" s="209">
        <f>SUM(T287:T379)</f>
        <v>0</v>
      </c>
      <c r="U286" s="12"/>
      <c r="V286" s="12"/>
      <c r="W286" s="12"/>
      <c r="X286" s="12"/>
      <c r="Y286" s="12"/>
      <c r="Z286" s="12"/>
      <c r="AA286" s="12"/>
      <c r="AB286" s="12"/>
      <c r="AC286" s="12"/>
      <c r="AD286" s="12"/>
      <c r="AE286" s="12"/>
      <c r="AR286" s="210" t="s">
        <v>185</v>
      </c>
      <c r="AT286" s="211" t="s">
        <v>79</v>
      </c>
      <c r="AU286" s="211" t="s">
        <v>80</v>
      </c>
      <c r="AY286" s="210" t="s">
        <v>177</v>
      </c>
      <c r="BK286" s="212">
        <f>SUM(BK287:BK379)</f>
        <v>0</v>
      </c>
    </row>
    <row r="287" spans="1:65" s="2" customFormat="1" ht="62.7" customHeight="1">
      <c r="A287" s="40"/>
      <c r="B287" s="41"/>
      <c r="C287" s="215" t="s">
        <v>524</v>
      </c>
      <c r="D287" s="215" t="s">
        <v>180</v>
      </c>
      <c r="E287" s="216" t="s">
        <v>350</v>
      </c>
      <c r="F287" s="217" t="s">
        <v>351</v>
      </c>
      <c r="G287" s="218" t="s">
        <v>270</v>
      </c>
      <c r="H287" s="219">
        <v>1</v>
      </c>
      <c r="I287" s="220"/>
      <c r="J287" s="221">
        <f>ROUND(I287*H287,2)</f>
        <v>0</v>
      </c>
      <c r="K287" s="217" t="s">
        <v>184</v>
      </c>
      <c r="L287" s="46"/>
      <c r="M287" s="222" t="s">
        <v>39</v>
      </c>
      <c r="N287" s="223" t="s">
        <v>53</v>
      </c>
      <c r="O287" s="87"/>
      <c r="P287" s="224">
        <f>O287*H287</f>
        <v>0</v>
      </c>
      <c r="Q287" s="224">
        <v>0</v>
      </c>
      <c r="R287" s="224">
        <f>Q287*H287</f>
        <v>0</v>
      </c>
      <c r="S287" s="224">
        <v>0</v>
      </c>
      <c r="T287" s="225">
        <f>S287*H287</f>
        <v>0</v>
      </c>
      <c r="U287" s="40"/>
      <c r="V287" s="40"/>
      <c r="W287" s="40"/>
      <c r="X287" s="40"/>
      <c r="Y287" s="40"/>
      <c r="Z287" s="40"/>
      <c r="AA287" s="40"/>
      <c r="AB287" s="40"/>
      <c r="AC287" s="40"/>
      <c r="AD287" s="40"/>
      <c r="AE287" s="40"/>
      <c r="AR287" s="226" t="s">
        <v>323</v>
      </c>
      <c r="AT287" s="226" t="s">
        <v>180</v>
      </c>
      <c r="AU287" s="226" t="s">
        <v>87</v>
      </c>
      <c r="AY287" s="18" t="s">
        <v>177</v>
      </c>
      <c r="BE287" s="227">
        <f>IF(N287="základní",J287,0)</f>
        <v>0</v>
      </c>
      <c r="BF287" s="227">
        <f>IF(N287="snížená",J287,0)</f>
        <v>0</v>
      </c>
      <c r="BG287" s="227">
        <f>IF(N287="zákl. přenesená",J287,0)</f>
        <v>0</v>
      </c>
      <c r="BH287" s="227">
        <f>IF(N287="sníž. přenesená",J287,0)</f>
        <v>0</v>
      </c>
      <c r="BI287" s="227">
        <f>IF(N287="nulová",J287,0)</f>
        <v>0</v>
      </c>
      <c r="BJ287" s="18" t="s">
        <v>185</v>
      </c>
      <c r="BK287" s="227">
        <f>ROUND(I287*H287,2)</f>
        <v>0</v>
      </c>
      <c r="BL287" s="18" t="s">
        <v>323</v>
      </c>
      <c r="BM287" s="226" t="s">
        <v>988</v>
      </c>
    </row>
    <row r="288" spans="1:47" s="2" customFormat="1" ht="12">
      <c r="A288" s="40"/>
      <c r="B288" s="41"/>
      <c r="C288" s="42"/>
      <c r="D288" s="228" t="s">
        <v>187</v>
      </c>
      <c r="E288" s="42"/>
      <c r="F288" s="229" t="s">
        <v>353</v>
      </c>
      <c r="G288" s="42"/>
      <c r="H288" s="42"/>
      <c r="I288" s="230"/>
      <c r="J288" s="42"/>
      <c r="K288" s="42"/>
      <c r="L288" s="46"/>
      <c r="M288" s="231"/>
      <c r="N288" s="232"/>
      <c r="O288" s="87"/>
      <c r="P288" s="87"/>
      <c r="Q288" s="87"/>
      <c r="R288" s="87"/>
      <c r="S288" s="87"/>
      <c r="T288" s="88"/>
      <c r="U288" s="40"/>
      <c r="V288" s="40"/>
      <c r="W288" s="40"/>
      <c r="X288" s="40"/>
      <c r="Y288" s="40"/>
      <c r="Z288" s="40"/>
      <c r="AA288" s="40"/>
      <c r="AB288" s="40"/>
      <c r="AC288" s="40"/>
      <c r="AD288" s="40"/>
      <c r="AE288" s="40"/>
      <c r="AT288" s="18" t="s">
        <v>187</v>
      </c>
      <c r="AU288" s="18" t="s">
        <v>87</v>
      </c>
    </row>
    <row r="289" spans="1:47" s="2" customFormat="1" ht="12">
      <c r="A289" s="40"/>
      <c r="B289" s="41"/>
      <c r="C289" s="42"/>
      <c r="D289" s="228" t="s">
        <v>189</v>
      </c>
      <c r="E289" s="42"/>
      <c r="F289" s="233" t="s">
        <v>354</v>
      </c>
      <c r="G289" s="42"/>
      <c r="H289" s="42"/>
      <c r="I289" s="230"/>
      <c r="J289" s="42"/>
      <c r="K289" s="42"/>
      <c r="L289" s="46"/>
      <c r="M289" s="231"/>
      <c r="N289" s="232"/>
      <c r="O289" s="87"/>
      <c r="P289" s="87"/>
      <c r="Q289" s="87"/>
      <c r="R289" s="87"/>
      <c r="S289" s="87"/>
      <c r="T289" s="88"/>
      <c r="U289" s="40"/>
      <c r="V289" s="40"/>
      <c r="W289" s="40"/>
      <c r="X289" s="40"/>
      <c r="Y289" s="40"/>
      <c r="Z289" s="40"/>
      <c r="AA289" s="40"/>
      <c r="AB289" s="40"/>
      <c r="AC289" s="40"/>
      <c r="AD289" s="40"/>
      <c r="AE289" s="40"/>
      <c r="AT289" s="18" t="s">
        <v>189</v>
      </c>
      <c r="AU289" s="18" t="s">
        <v>87</v>
      </c>
    </row>
    <row r="290" spans="1:47" s="2" customFormat="1" ht="12">
      <c r="A290" s="40"/>
      <c r="B290" s="41"/>
      <c r="C290" s="42"/>
      <c r="D290" s="228" t="s">
        <v>280</v>
      </c>
      <c r="E290" s="42"/>
      <c r="F290" s="233" t="s">
        <v>989</v>
      </c>
      <c r="G290" s="42"/>
      <c r="H290" s="42"/>
      <c r="I290" s="230"/>
      <c r="J290" s="42"/>
      <c r="K290" s="42"/>
      <c r="L290" s="46"/>
      <c r="M290" s="231"/>
      <c r="N290" s="232"/>
      <c r="O290" s="87"/>
      <c r="P290" s="87"/>
      <c r="Q290" s="87"/>
      <c r="R290" s="87"/>
      <c r="S290" s="87"/>
      <c r="T290" s="88"/>
      <c r="U290" s="40"/>
      <c r="V290" s="40"/>
      <c r="W290" s="40"/>
      <c r="X290" s="40"/>
      <c r="Y290" s="40"/>
      <c r="Z290" s="40"/>
      <c r="AA290" s="40"/>
      <c r="AB290" s="40"/>
      <c r="AC290" s="40"/>
      <c r="AD290" s="40"/>
      <c r="AE290" s="40"/>
      <c r="AT290" s="18" t="s">
        <v>280</v>
      </c>
      <c r="AU290" s="18" t="s">
        <v>87</v>
      </c>
    </row>
    <row r="291" spans="1:65" s="2" customFormat="1" ht="55.5" customHeight="1">
      <c r="A291" s="40"/>
      <c r="B291" s="41"/>
      <c r="C291" s="215" t="s">
        <v>607</v>
      </c>
      <c r="D291" s="215" t="s">
        <v>180</v>
      </c>
      <c r="E291" s="216" t="s">
        <v>357</v>
      </c>
      <c r="F291" s="217" t="s">
        <v>358</v>
      </c>
      <c r="G291" s="218" t="s">
        <v>304</v>
      </c>
      <c r="H291" s="219">
        <v>1307.262</v>
      </c>
      <c r="I291" s="220"/>
      <c r="J291" s="221">
        <f>ROUND(I291*H291,2)</f>
        <v>0</v>
      </c>
      <c r="K291" s="217" t="s">
        <v>184</v>
      </c>
      <c r="L291" s="46"/>
      <c r="M291" s="222" t="s">
        <v>39</v>
      </c>
      <c r="N291" s="223" t="s">
        <v>53</v>
      </c>
      <c r="O291" s="87"/>
      <c r="P291" s="224">
        <f>O291*H291</f>
        <v>0</v>
      </c>
      <c r="Q291" s="224">
        <v>0</v>
      </c>
      <c r="R291" s="224">
        <f>Q291*H291</f>
        <v>0</v>
      </c>
      <c r="S291" s="224">
        <v>0</v>
      </c>
      <c r="T291" s="225">
        <f>S291*H291</f>
        <v>0</v>
      </c>
      <c r="U291" s="40"/>
      <c r="V291" s="40"/>
      <c r="W291" s="40"/>
      <c r="X291" s="40"/>
      <c r="Y291" s="40"/>
      <c r="Z291" s="40"/>
      <c r="AA291" s="40"/>
      <c r="AB291" s="40"/>
      <c r="AC291" s="40"/>
      <c r="AD291" s="40"/>
      <c r="AE291" s="40"/>
      <c r="AR291" s="226" t="s">
        <v>323</v>
      </c>
      <c r="AT291" s="226" t="s">
        <v>180</v>
      </c>
      <c r="AU291" s="226" t="s">
        <v>87</v>
      </c>
      <c r="AY291" s="18" t="s">
        <v>177</v>
      </c>
      <c r="BE291" s="227">
        <f>IF(N291="základní",J291,0)</f>
        <v>0</v>
      </c>
      <c r="BF291" s="227">
        <f>IF(N291="snížená",J291,0)</f>
        <v>0</v>
      </c>
      <c r="BG291" s="227">
        <f>IF(N291="zákl. přenesená",J291,0)</f>
        <v>0</v>
      </c>
      <c r="BH291" s="227">
        <f>IF(N291="sníž. přenesená",J291,0)</f>
        <v>0</v>
      </c>
      <c r="BI291" s="227">
        <f>IF(N291="nulová",J291,0)</f>
        <v>0</v>
      </c>
      <c r="BJ291" s="18" t="s">
        <v>185</v>
      </c>
      <c r="BK291" s="227">
        <f>ROUND(I291*H291,2)</f>
        <v>0</v>
      </c>
      <c r="BL291" s="18" t="s">
        <v>323</v>
      </c>
      <c r="BM291" s="226" t="s">
        <v>359</v>
      </c>
    </row>
    <row r="292" spans="1:47" s="2" customFormat="1" ht="12">
      <c r="A292" s="40"/>
      <c r="B292" s="41"/>
      <c r="C292" s="42"/>
      <c r="D292" s="228" t="s">
        <v>187</v>
      </c>
      <c r="E292" s="42"/>
      <c r="F292" s="229" t="s">
        <v>360</v>
      </c>
      <c r="G292" s="42"/>
      <c r="H292" s="42"/>
      <c r="I292" s="230"/>
      <c r="J292" s="42"/>
      <c r="K292" s="42"/>
      <c r="L292" s="46"/>
      <c r="M292" s="231"/>
      <c r="N292" s="232"/>
      <c r="O292" s="87"/>
      <c r="P292" s="87"/>
      <c r="Q292" s="87"/>
      <c r="R292" s="87"/>
      <c r="S292" s="87"/>
      <c r="T292" s="88"/>
      <c r="U292" s="40"/>
      <c r="V292" s="40"/>
      <c r="W292" s="40"/>
      <c r="X292" s="40"/>
      <c r="Y292" s="40"/>
      <c r="Z292" s="40"/>
      <c r="AA292" s="40"/>
      <c r="AB292" s="40"/>
      <c r="AC292" s="40"/>
      <c r="AD292" s="40"/>
      <c r="AE292" s="40"/>
      <c r="AT292" s="18" t="s">
        <v>187</v>
      </c>
      <c r="AU292" s="18" t="s">
        <v>87</v>
      </c>
    </row>
    <row r="293" spans="1:47" s="2" customFormat="1" ht="12">
      <c r="A293" s="40"/>
      <c r="B293" s="41"/>
      <c r="C293" s="42"/>
      <c r="D293" s="228" t="s">
        <v>189</v>
      </c>
      <c r="E293" s="42"/>
      <c r="F293" s="233" t="s">
        <v>354</v>
      </c>
      <c r="G293" s="42"/>
      <c r="H293" s="42"/>
      <c r="I293" s="230"/>
      <c r="J293" s="42"/>
      <c r="K293" s="42"/>
      <c r="L293" s="46"/>
      <c r="M293" s="231"/>
      <c r="N293" s="232"/>
      <c r="O293" s="87"/>
      <c r="P293" s="87"/>
      <c r="Q293" s="87"/>
      <c r="R293" s="87"/>
      <c r="S293" s="87"/>
      <c r="T293" s="88"/>
      <c r="U293" s="40"/>
      <c r="V293" s="40"/>
      <c r="W293" s="40"/>
      <c r="X293" s="40"/>
      <c r="Y293" s="40"/>
      <c r="Z293" s="40"/>
      <c r="AA293" s="40"/>
      <c r="AB293" s="40"/>
      <c r="AC293" s="40"/>
      <c r="AD293" s="40"/>
      <c r="AE293" s="40"/>
      <c r="AT293" s="18" t="s">
        <v>189</v>
      </c>
      <c r="AU293" s="18" t="s">
        <v>87</v>
      </c>
    </row>
    <row r="294" spans="1:51" s="13" customFormat="1" ht="12">
      <c r="A294" s="13"/>
      <c r="B294" s="234"/>
      <c r="C294" s="235"/>
      <c r="D294" s="228" t="s">
        <v>191</v>
      </c>
      <c r="E294" s="236" t="s">
        <v>39</v>
      </c>
      <c r="F294" s="237" t="s">
        <v>990</v>
      </c>
      <c r="G294" s="235"/>
      <c r="H294" s="236" t="s">
        <v>39</v>
      </c>
      <c r="I294" s="238"/>
      <c r="J294" s="235"/>
      <c r="K294" s="235"/>
      <c r="L294" s="239"/>
      <c r="M294" s="240"/>
      <c r="N294" s="241"/>
      <c r="O294" s="241"/>
      <c r="P294" s="241"/>
      <c r="Q294" s="241"/>
      <c r="R294" s="241"/>
      <c r="S294" s="241"/>
      <c r="T294" s="242"/>
      <c r="U294" s="13"/>
      <c r="V294" s="13"/>
      <c r="W294" s="13"/>
      <c r="X294" s="13"/>
      <c r="Y294" s="13"/>
      <c r="Z294" s="13"/>
      <c r="AA294" s="13"/>
      <c r="AB294" s="13"/>
      <c r="AC294" s="13"/>
      <c r="AD294" s="13"/>
      <c r="AE294" s="13"/>
      <c r="AT294" s="243" t="s">
        <v>191</v>
      </c>
      <c r="AU294" s="243" t="s">
        <v>87</v>
      </c>
      <c r="AV294" s="13" t="s">
        <v>87</v>
      </c>
      <c r="AW294" s="13" t="s">
        <v>41</v>
      </c>
      <c r="AX294" s="13" t="s">
        <v>80</v>
      </c>
      <c r="AY294" s="243" t="s">
        <v>177</v>
      </c>
    </row>
    <row r="295" spans="1:51" s="13" customFormat="1" ht="12">
      <c r="A295" s="13"/>
      <c r="B295" s="234"/>
      <c r="C295" s="235"/>
      <c r="D295" s="228" t="s">
        <v>191</v>
      </c>
      <c r="E295" s="236" t="s">
        <v>39</v>
      </c>
      <c r="F295" s="237" t="s">
        <v>858</v>
      </c>
      <c r="G295" s="235"/>
      <c r="H295" s="236" t="s">
        <v>39</v>
      </c>
      <c r="I295" s="238"/>
      <c r="J295" s="235"/>
      <c r="K295" s="235"/>
      <c r="L295" s="239"/>
      <c r="M295" s="240"/>
      <c r="N295" s="241"/>
      <c r="O295" s="241"/>
      <c r="P295" s="241"/>
      <c r="Q295" s="241"/>
      <c r="R295" s="241"/>
      <c r="S295" s="241"/>
      <c r="T295" s="242"/>
      <c r="U295" s="13"/>
      <c r="V295" s="13"/>
      <c r="W295" s="13"/>
      <c r="X295" s="13"/>
      <c r="Y295" s="13"/>
      <c r="Z295" s="13"/>
      <c r="AA295" s="13"/>
      <c r="AB295" s="13"/>
      <c r="AC295" s="13"/>
      <c r="AD295" s="13"/>
      <c r="AE295" s="13"/>
      <c r="AT295" s="243" t="s">
        <v>191</v>
      </c>
      <c r="AU295" s="243" t="s">
        <v>87</v>
      </c>
      <c r="AV295" s="13" t="s">
        <v>87</v>
      </c>
      <c r="AW295" s="13" t="s">
        <v>41</v>
      </c>
      <c r="AX295" s="13" t="s">
        <v>80</v>
      </c>
      <c r="AY295" s="243" t="s">
        <v>177</v>
      </c>
    </row>
    <row r="296" spans="1:51" s="14" customFormat="1" ht="12">
      <c r="A296" s="14"/>
      <c r="B296" s="244"/>
      <c r="C296" s="245"/>
      <c r="D296" s="228" t="s">
        <v>191</v>
      </c>
      <c r="E296" s="246" t="s">
        <v>39</v>
      </c>
      <c r="F296" s="247" t="s">
        <v>991</v>
      </c>
      <c r="G296" s="245"/>
      <c r="H296" s="248">
        <v>7.65</v>
      </c>
      <c r="I296" s="249"/>
      <c r="J296" s="245"/>
      <c r="K296" s="245"/>
      <c r="L296" s="250"/>
      <c r="M296" s="251"/>
      <c r="N296" s="252"/>
      <c r="O296" s="252"/>
      <c r="P296" s="252"/>
      <c r="Q296" s="252"/>
      <c r="R296" s="252"/>
      <c r="S296" s="252"/>
      <c r="T296" s="253"/>
      <c r="U296" s="14"/>
      <c r="V296" s="14"/>
      <c r="W296" s="14"/>
      <c r="X296" s="14"/>
      <c r="Y296" s="14"/>
      <c r="Z296" s="14"/>
      <c r="AA296" s="14"/>
      <c r="AB296" s="14"/>
      <c r="AC296" s="14"/>
      <c r="AD296" s="14"/>
      <c r="AE296" s="14"/>
      <c r="AT296" s="254" t="s">
        <v>191</v>
      </c>
      <c r="AU296" s="254" t="s">
        <v>87</v>
      </c>
      <c r="AV296" s="14" t="s">
        <v>89</v>
      </c>
      <c r="AW296" s="14" t="s">
        <v>41</v>
      </c>
      <c r="AX296" s="14" t="s">
        <v>80</v>
      </c>
      <c r="AY296" s="254" t="s">
        <v>177</v>
      </c>
    </row>
    <row r="297" spans="1:51" s="13" customFormat="1" ht="12">
      <c r="A297" s="13"/>
      <c r="B297" s="234"/>
      <c r="C297" s="235"/>
      <c r="D297" s="228" t="s">
        <v>191</v>
      </c>
      <c r="E297" s="236" t="s">
        <v>39</v>
      </c>
      <c r="F297" s="237" t="s">
        <v>992</v>
      </c>
      <c r="G297" s="235"/>
      <c r="H297" s="236" t="s">
        <v>39</v>
      </c>
      <c r="I297" s="238"/>
      <c r="J297" s="235"/>
      <c r="K297" s="235"/>
      <c r="L297" s="239"/>
      <c r="M297" s="240"/>
      <c r="N297" s="241"/>
      <c r="O297" s="241"/>
      <c r="P297" s="241"/>
      <c r="Q297" s="241"/>
      <c r="R297" s="241"/>
      <c r="S297" s="241"/>
      <c r="T297" s="242"/>
      <c r="U297" s="13"/>
      <c r="V297" s="13"/>
      <c r="W297" s="13"/>
      <c r="X297" s="13"/>
      <c r="Y297" s="13"/>
      <c r="Z297" s="13"/>
      <c r="AA297" s="13"/>
      <c r="AB297" s="13"/>
      <c r="AC297" s="13"/>
      <c r="AD297" s="13"/>
      <c r="AE297" s="13"/>
      <c r="AT297" s="243" t="s">
        <v>191</v>
      </c>
      <c r="AU297" s="243" t="s">
        <v>87</v>
      </c>
      <c r="AV297" s="13" t="s">
        <v>87</v>
      </c>
      <c r="AW297" s="13" t="s">
        <v>41</v>
      </c>
      <c r="AX297" s="13" t="s">
        <v>80</v>
      </c>
      <c r="AY297" s="243" t="s">
        <v>177</v>
      </c>
    </row>
    <row r="298" spans="1:51" s="14" customFormat="1" ht="12">
      <c r="A298" s="14"/>
      <c r="B298" s="244"/>
      <c r="C298" s="245"/>
      <c r="D298" s="228" t="s">
        <v>191</v>
      </c>
      <c r="E298" s="246" t="s">
        <v>39</v>
      </c>
      <c r="F298" s="247" t="s">
        <v>993</v>
      </c>
      <c r="G298" s="245"/>
      <c r="H298" s="248">
        <v>3.009</v>
      </c>
      <c r="I298" s="249"/>
      <c r="J298" s="245"/>
      <c r="K298" s="245"/>
      <c r="L298" s="250"/>
      <c r="M298" s="251"/>
      <c r="N298" s="252"/>
      <c r="O298" s="252"/>
      <c r="P298" s="252"/>
      <c r="Q298" s="252"/>
      <c r="R298" s="252"/>
      <c r="S298" s="252"/>
      <c r="T298" s="253"/>
      <c r="U298" s="14"/>
      <c r="V298" s="14"/>
      <c r="W298" s="14"/>
      <c r="X298" s="14"/>
      <c r="Y298" s="14"/>
      <c r="Z298" s="14"/>
      <c r="AA298" s="14"/>
      <c r="AB298" s="14"/>
      <c r="AC298" s="14"/>
      <c r="AD298" s="14"/>
      <c r="AE298" s="14"/>
      <c r="AT298" s="254" t="s">
        <v>191</v>
      </c>
      <c r="AU298" s="254" t="s">
        <v>87</v>
      </c>
      <c r="AV298" s="14" t="s">
        <v>89</v>
      </c>
      <c r="AW298" s="14" t="s">
        <v>41</v>
      </c>
      <c r="AX298" s="14" t="s">
        <v>80</v>
      </c>
      <c r="AY298" s="254" t="s">
        <v>177</v>
      </c>
    </row>
    <row r="299" spans="1:51" s="13" customFormat="1" ht="12">
      <c r="A299" s="13"/>
      <c r="B299" s="234"/>
      <c r="C299" s="235"/>
      <c r="D299" s="228" t="s">
        <v>191</v>
      </c>
      <c r="E299" s="236" t="s">
        <v>39</v>
      </c>
      <c r="F299" s="237" t="s">
        <v>994</v>
      </c>
      <c r="G299" s="235"/>
      <c r="H299" s="236" t="s">
        <v>39</v>
      </c>
      <c r="I299" s="238"/>
      <c r="J299" s="235"/>
      <c r="K299" s="235"/>
      <c r="L299" s="239"/>
      <c r="M299" s="240"/>
      <c r="N299" s="241"/>
      <c r="O299" s="241"/>
      <c r="P299" s="241"/>
      <c r="Q299" s="241"/>
      <c r="R299" s="241"/>
      <c r="S299" s="241"/>
      <c r="T299" s="242"/>
      <c r="U299" s="13"/>
      <c r="V299" s="13"/>
      <c r="W299" s="13"/>
      <c r="X299" s="13"/>
      <c r="Y299" s="13"/>
      <c r="Z299" s="13"/>
      <c r="AA299" s="13"/>
      <c r="AB299" s="13"/>
      <c r="AC299" s="13"/>
      <c r="AD299" s="13"/>
      <c r="AE299" s="13"/>
      <c r="AT299" s="243" t="s">
        <v>191</v>
      </c>
      <c r="AU299" s="243" t="s">
        <v>87</v>
      </c>
      <c r="AV299" s="13" t="s">
        <v>87</v>
      </c>
      <c r="AW299" s="13" t="s">
        <v>41</v>
      </c>
      <c r="AX299" s="13" t="s">
        <v>80</v>
      </c>
      <c r="AY299" s="243" t="s">
        <v>177</v>
      </c>
    </row>
    <row r="300" spans="1:51" s="14" customFormat="1" ht="12">
      <c r="A300" s="14"/>
      <c r="B300" s="244"/>
      <c r="C300" s="245"/>
      <c r="D300" s="228" t="s">
        <v>191</v>
      </c>
      <c r="E300" s="246" t="s">
        <v>39</v>
      </c>
      <c r="F300" s="247" t="s">
        <v>995</v>
      </c>
      <c r="G300" s="245"/>
      <c r="H300" s="248">
        <v>13.43</v>
      </c>
      <c r="I300" s="249"/>
      <c r="J300" s="245"/>
      <c r="K300" s="245"/>
      <c r="L300" s="250"/>
      <c r="M300" s="251"/>
      <c r="N300" s="252"/>
      <c r="O300" s="252"/>
      <c r="P300" s="252"/>
      <c r="Q300" s="252"/>
      <c r="R300" s="252"/>
      <c r="S300" s="252"/>
      <c r="T300" s="253"/>
      <c r="U300" s="14"/>
      <c r="V300" s="14"/>
      <c r="W300" s="14"/>
      <c r="X300" s="14"/>
      <c r="Y300" s="14"/>
      <c r="Z300" s="14"/>
      <c r="AA300" s="14"/>
      <c r="AB300" s="14"/>
      <c r="AC300" s="14"/>
      <c r="AD300" s="14"/>
      <c r="AE300" s="14"/>
      <c r="AT300" s="254" t="s">
        <v>191</v>
      </c>
      <c r="AU300" s="254" t="s">
        <v>87</v>
      </c>
      <c r="AV300" s="14" t="s">
        <v>89</v>
      </c>
      <c r="AW300" s="14" t="s">
        <v>41</v>
      </c>
      <c r="AX300" s="14" t="s">
        <v>80</v>
      </c>
      <c r="AY300" s="254" t="s">
        <v>177</v>
      </c>
    </row>
    <row r="301" spans="1:51" s="13" customFormat="1" ht="12">
      <c r="A301" s="13"/>
      <c r="B301" s="234"/>
      <c r="C301" s="235"/>
      <c r="D301" s="228" t="s">
        <v>191</v>
      </c>
      <c r="E301" s="236" t="s">
        <v>39</v>
      </c>
      <c r="F301" s="237" t="s">
        <v>869</v>
      </c>
      <c r="G301" s="235"/>
      <c r="H301" s="236" t="s">
        <v>39</v>
      </c>
      <c r="I301" s="238"/>
      <c r="J301" s="235"/>
      <c r="K301" s="235"/>
      <c r="L301" s="239"/>
      <c r="M301" s="240"/>
      <c r="N301" s="241"/>
      <c r="O301" s="241"/>
      <c r="P301" s="241"/>
      <c r="Q301" s="241"/>
      <c r="R301" s="241"/>
      <c r="S301" s="241"/>
      <c r="T301" s="242"/>
      <c r="U301" s="13"/>
      <c r="V301" s="13"/>
      <c r="W301" s="13"/>
      <c r="X301" s="13"/>
      <c r="Y301" s="13"/>
      <c r="Z301" s="13"/>
      <c r="AA301" s="13"/>
      <c r="AB301" s="13"/>
      <c r="AC301" s="13"/>
      <c r="AD301" s="13"/>
      <c r="AE301" s="13"/>
      <c r="AT301" s="243" t="s">
        <v>191</v>
      </c>
      <c r="AU301" s="243" t="s">
        <v>87</v>
      </c>
      <c r="AV301" s="13" t="s">
        <v>87</v>
      </c>
      <c r="AW301" s="13" t="s">
        <v>41</v>
      </c>
      <c r="AX301" s="13" t="s">
        <v>80</v>
      </c>
      <c r="AY301" s="243" t="s">
        <v>177</v>
      </c>
    </row>
    <row r="302" spans="1:51" s="14" customFormat="1" ht="12">
      <c r="A302" s="14"/>
      <c r="B302" s="244"/>
      <c r="C302" s="245"/>
      <c r="D302" s="228" t="s">
        <v>191</v>
      </c>
      <c r="E302" s="246" t="s">
        <v>39</v>
      </c>
      <c r="F302" s="247" t="s">
        <v>870</v>
      </c>
      <c r="G302" s="245"/>
      <c r="H302" s="248">
        <v>11.319</v>
      </c>
      <c r="I302" s="249"/>
      <c r="J302" s="245"/>
      <c r="K302" s="245"/>
      <c r="L302" s="250"/>
      <c r="M302" s="251"/>
      <c r="N302" s="252"/>
      <c r="O302" s="252"/>
      <c r="P302" s="252"/>
      <c r="Q302" s="252"/>
      <c r="R302" s="252"/>
      <c r="S302" s="252"/>
      <c r="T302" s="253"/>
      <c r="U302" s="14"/>
      <c r="V302" s="14"/>
      <c r="W302" s="14"/>
      <c r="X302" s="14"/>
      <c r="Y302" s="14"/>
      <c r="Z302" s="14"/>
      <c r="AA302" s="14"/>
      <c r="AB302" s="14"/>
      <c r="AC302" s="14"/>
      <c r="AD302" s="14"/>
      <c r="AE302" s="14"/>
      <c r="AT302" s="254" t="s">
        <v>191</v>
      </c>
      <c r="AU302" s="254" t="s">
        <v>87</v>
      </c>
      <c r="AV302" s="14" t="s">
        <v>89</v>
      </c>
      <c r="AW302" s="14" t="s">
        <v>41</v>
      </c>
      <c r="AX302" s="14" t="s">
        <v>80</v>
      </c>
      <c r="AY302" s="254" t="s">
        <v>177</v>
      </c>
    </row>
    <row r="303" spans="1:51" s="13" customFormat="1" ht="12">
      <c r="A303" s="13"/>
      <c r="B303" s="234"/>
      <c r="C303" s="235"/>
      <c r="D303" s="228" t="s">
        <v>191</v>
      </c>
      <c r="E303" s="236" t="s">
        <v>39</v>
      </c>
      <c r="F303" s="237" t="s">
        <v>996</v>
      </c>
      <c r="G303" s="235"/>
      <c r="H303" s="236" t="s">
        <v>39</v>
      </c>
      <c r="I303" s="238"/>
      <c r="J303" s="235"/>
      <c r="K303" s="235"/>
      <c r="L303" s="239"/>
      <c r="M303" s="240"/>
      <c r="N303" s="241"/>
      <c r="O303" s="241"/>
      <c r="P303" s="241"/>
      <c r="Q303" s="241"/>
      <c r="R303" s="241"/>
      <c r="S303" s="241"/>
      <c r="T303" s="242"/>
      <c r="U303" s="13"/>
      <c r="V303" s="13"/>
      <c r="W303" s="13"/>
      <c r="X303" s="13"/>
      <c r="Y303" s="13"/>
      <c r="Z303" s="13"/>
      <c r="AA303" s="13"/>
      <c r="AB303" s="13"/>
      <c r="AC303" s="13"/>
      <c r="AD303" s="13"/>
      <c r="AE303" s="13"/>
      <c r="AT303" s="243" t="s">
        <v>191</v>
      </c>
      <c r="AU303" s="243" t="s">
        <v>87</v>
      </c>
      <c r="AV303" s="13" t="s">
        <v>87</v>
      </c>
      <c r="AW303" s="13" t="s">
        <v>41</v>
      </c>
      <c r="AX303" s="13" t="s">
        <v>80</v>
      </c>
      <c r="AY303" s="243" t="s">
        <v>177</v>
      </c>
    </row>
    <row r="304" spans="1:51" s="13" customFormat="1" ht="12">
      <c r="A304" s="13"/>
      <c r="B304" s="234"/>
      <c r="C304" s="235"/>
      <c r="D304" s="228" t="s">
        <v>191</v>
      </c>
      <c r="E304" s="236" t="s">
        <v>39</v>
      </c>
      <c r="F304" s="237" t="s">
        <v>875</v>
      </c>
      <c r="G304" s="235"/>
      <c r="H304" s="236" t="s">
        <v>39</v>
      </c>
      <c r="I304" s="238"/>
      <c r="J304" s="235"/>
      <c r="K304" s="235"/>
      <c r="L304" s="239"/>
      <c r="M304" s="240"/>
      <c r="N304" s="241"/>
      <c r="O304" s="241"/>
      <c r="P304" s="241"/>
      <c r="Q304" s="241"/>
      <c r="R304" s="241"/>
      <c r="S304" s="241"/>
      <c r="T304" s="242"/>
      <c r="U304" s="13"/>
      <c r="V304" s="13"/>
      <c r="W304" s="13"/>
      <c r="X304" s="13"/>
      <c r="Y304" s="13"/>
      <c r="Z304" s="13"/>
      <c r="AA304" s="13"/>
      <c r="AB304" s="13"/>
      <c r="AC304" s="13"/>
      <c r="AD304" s="13"/>
      <c r="AE304" s="13"/>
      <c r="AT304" s="243" t="s">
        <v>191</v>
      </c>
      <c r="AU304" s="243" t="s">
        <v>87</v>
      </c>
      <c r="AV304" s="13" t="s">
        <v>87</v>
      </c>
      <c r="AW304" s="13" t="s">
        <v>41</v>
      </c>
      <c r="AX304" s="13" t="s">
        <v>80</v>
      </c>
      <c r="AY304" s="243" t="s">
        <v>177</v>
      </c>
    </row>
    <row r="305" spans="1:51" s="14" customFormat="1" ht="12">
      <c r="A305" s="14"/>
      <c r="B305" s="244"/>
      <c r="C305" s="245"/>
      <c r="D305" s="228" t="s">
        <v>191</v>
      </c>
      <c r="E305" s="246" t="s">
        <v>39</v>
      </c>
      <c r="F305" s="247" t="s">
        <v>997</v>
      </c>
      <c r="G305" s="245"/>
      <c r="H305" s="248">
        <v>786.956</v>
      </c>
      <c r="I305" s="249"/>
      <c r="J305" s="245"/>
      <c r="K305" s="245"/>
      <c r="L305" s="250"/>
      <c r="M305" s="251"/>
      <c r="N305" s="252"/>
      <c r="O305" s="252"/>
      <c r="P305" s="252"/>
      <c r="Q305" s="252"/>
      <c r="R305" s="252"/>
      <c r="S305" s="252"/>
      <c r="T305" s="253"/>
      <c r="U305" s="14"/>
      <c r="V305" s="14"/>
      <c r="W305" s="14"/>
      <c r="X305" s="14"/>
      <c r="Y305" s="14"/>
      <c r="Z305" s="14"/>
      <c r="AA305" s="14"/>
      <c r="AB305" s="14"/>
      <c r="AC305" s="14"/>
      <c r="AD305" s="14"/>
      <c r="AE305" s="14"/>
      <c r="AT305" s="254" t="s">
        <v>191</v>
      </c>
      <c r="AU305" s="254" t="s">
        <v>87</v>
      </c>
      <c r="AV305" s="14" t="s">
        <v>89</v>
      </c>
      <c r="AW305" s="14" t="s">
        <v>41</v>
      </c>
      <c r="AX305" s="14" t="s">
        <v>80</v>
      </c>
      <c r="AY305" s="254" t="s">
        <v>177</v>
      </c>
    </row>
    <row r="306" spans="1:51" s="13" customFormat="1" ht="12">
      <c r="A306" s="13"/>
      <c r="B306" s="234"/>
      <c r="C306" s="235"/>
      <c r="D306" s="228" t="s">
        <v>191</v>
      </c>
      <c r="E306" s="236" t="s">
        <v>39</v>
      </c>
      <c r="F306" s="237" t="s">
        <v>877</v>
      </c>
      <c r="G306" s="235"/>
      <c r="H306" s="236" t="s">
        <v>39</v>
      </c>
      <c r="I306" s="238"/>
      <c r="J306" s="235"/>
      <c r="K306" s="235"/>
      <c r="L306" s="239"/>
      <c r="M306" s="240"/>
      <c r="N306" s="241"/>
      <c r="O306" s="241"/>
      <c r="P306" s="241"/>
      <c r="Q306" s="241"/>
      <c r="R306" s="241"/>
      <c r="S306" s="241"/>
      <c r="T306" s="242"/>
      <c r="U306" s="13"/>
      <c r="V306" s="13"/>
      <c r="W306" s="13"/>
      <c r="X306" s="13"/>
      <c r="Y306" s="13"/>
      <c r="Z306" s="13"/>
      <c r="AA306" s="13"/>
      <c r="AB306" s="13"/>
      <c r="AC306" s="13"/>
      <c r="AD306" s="13"/>
      <c r="AE306" s="13"/>
      <c r="AT306" s="243" t="s">
        <v>191</v>
      </c>
      <c r="AU306" s="243" t="s">
        <v>87</v>
      </c>
      <c r="AV306" s="13" t="s">
        <v>87</v>
      </c>
      <c r="AW306" s="13" t="s">
        <v>41</v>
      </c>
      <c r="AX306" s="13" t="s">
        <v>80</v>
      </c>
      <c r="AY306" s="243" t="s">
        <v>177</v>
      </c>
    </row>
    <row r="307" spans="1:51" s="14" customFormat="1" ht="12">
      <c r="A307" s="14"/>
      <c r="B307" s="244"/>
      <c r="C307" s="245"/>
      <c r="D307" s="228" t="s">
        <v>191</v>
      </c>
      <c r="E307" s="246" t="s">
        <v>39</v>
      </c>
      <c r="F307" s="247" t="s">
        <v>998</v>
      </c>
      <c r="G307" s="245"/>
      <c r="H307" s="248">
        <v>309.825</v>
      </c>
      <c r="I307" s="249"/>
      <c r="J307" s="245"/>
      <c r="K307" s="245"/>
      <c r="L307" s="250"/>
      <c r="M307" s="251"/>
      <c r="N307" s="252"/>
      <c r="O307" s="252"/>
      <c r="P307" s="252"/>
      <c r="Q307" s="252"/>
      <c r="R307" s="252"/>
      <c r="S307" s="252"/>
      <c r="T307" s="253"/>
      <c r="U307" s="14"/>
      <c r="V307" s="14"/>
      <c r="W307" s="14"/>
      <c r="X307" s="14"/>
      <c r="Y307" s="14"/>
      <c r="Z307" s="14"/>
      <c r="AA307" s="14"/>
      <c r="AB307" s="14"/>
      <c r="AC307" s="14"/>
      <c r="AD307" s="14"/>
      <c r="AE307" s="14"/>
      <c r="AT307" s="254" t="s">
        <v>191</v>
      </c>
      <c r="AU307" s="254" t="s">
        <v>87</v>
      </c>
      <c r="AV307" s="14" t="s">
        <v>89</v>
      </c>
      <c r="AW307" s="14" t="s">
        <v>41</v>
      </c>
      <c r="AX307" s="14" t="s">
        <v>80</v>
      </c>
      <c r="AY307" s="254" t="s">
        <v>177</v>
      </c>
    </row>
    <row r="308" spans="1:51" s="13" customFormat="1" ht="12">
      <c r="A308" s="13"/>
      <c r="B308" s="234"/>
      <c r="C308" s="235"/>
      <c r="D308" s="228" t="s">
        <v>191</v>
      </c>
      <c r="E308" s="236" t="s">
        <v>39</v>
      </c>
      <c r="F308" s="237" t="s">
        <v>879</v>
      </c>
      <c r="G308" s="235"/>
      <c r="H308" s="236" t="s">
        <v>39</v>
      </c>
      <c r="I308" s="238"/>
      <c r="J308" s="235"/>
      <c r="K308" s="235"/>
      <c r="L308" s="239"/>
      <c r="M308" s="240"/>
      <c r="N308" s="241"/>
      <c r="O308" s="241"/>
      <c r="P308" s="241"/>
      <c r="Q308" s="241"/>
      <c r="R308" s="241"/>
      <c r="S308" s="241"/>
      <c r="T308" s="242"/>
      <c r="U308" s="13"/>
      <c r="V308" s="13"/>
      <c r="W308" s="13"/>
      <c r="X308" s="13"/>
      <c r="Y308" s="13"/>
      <c r="Z308" s="13"/>
      <c r="AA308" s="13"/>
      <c r="AB308" s="13"/>
      <c r="AC308" s="13"/>
      <c r="AD308" s="13"/>
      <c r="AE308" s="13"/>
      <c r="AT308" s="243" t="s">
        <v>191</v>
      </c>
      <c r="AU308" s="243" t="s">
        <v>87</v>
      </c>
      <c r="AV308" s="13" t="s">
        <v>87</v>
      </c>
      <c r="AW308" s="13" t="s">
        <v>41</v>
      </c>
      <c r="AX308" s="13" t="s">
        <v>80</v>
      </c>
      <c r="AY308" s="243" t="s">
        <v>177</v>
      </c>
    </row>
    <row r="309" spans="1:51" s="14" customFormat="1" ht="12">
      <c r="A309" s="14"/>
      <c r="B309" s="244"/>
      <c r="C309" s="245"/>
      <c r="D309" s="228" t="s">
        <v>191</v>
      </c>
      <c r="E309" s="246" t="s">
        <v>39</v>
      </c>
      <c r="F309" s="247" t="s">
        <v>999</v>
      </c>
      <c r="G309" s="245"/>
      <c r="H309" s="248">
        <v>33.048</v>
      </c>
      <c r="I309" s="249"/>
      <c r="J309" s="245"/>
      <c r="K309" s="245"/>
      <c r="L309" s="250"/>
      <c r="M309" s="251"/>
      <c r="N309" s="252"/>
      <c r="O309" s="252"/>
      <c r="P309" s="252"/>
      <c r="Q309" s="252"/>
      <c r="R309" s="252"/>
      <c r="S309" s="252"/>
      <c r="T309" s="253"/>
      <c r="U309" s="14"/>
      <c r="V309" s="14"/>
      <c r="W309" s="14"/>
      <c r="X309" s="14"/>
      <c r="Y309" s="14"/>
      <c r="Z309" s="14"/>
      <c r="AA309" s="14"/>
      <c r="AB309" s="14"/>
      <c r="AC309" s="14"/>
      <c r="AD309" s="14"/>
      <c r="AE309" s="14"/>
      <c r="AT309" s="254" t="s">
        <v>191</v>
      </c>
      <c r="AU309" s="254" t="s">
        <v>87</v>
      </c>
      <c r="AV309" s="14" t="s">
        <v>89</v>
      </c>
      <c r="AW309" s="14" t="s">
        <v>41</v>
      </c>
      <c r="AX309" s="14" t="s">
        <v>80</v>
      </c>
      <c r="AY309" s="254" t="s">
        <v>177</v>
      </c>
    </row>
    <row r="310" spans="1:51" s="13" customFormat="1" ht="12">
      <c r="A310" s="13"/>
      <c r="B310" s="234"/>
      <c r="C310" s="235"/>
      <c r="D310" s="228" t="s">
        <v>191</v>
      </c>
      <c r="E310" s="236" t="s">
        <v>39</v>
      </c>
      <c r="F310" s="237" t="s">
        <v>885</v>
      </c>
      <c r="G310" s="235"/>
      <c r="H310" s="236" t="s">
        <v>39</v>
      </c>
      <c r="I310" s="238"/>
      <c r="J310" s="235"/>
      <c r="K310" s="235"/>
      <c r="L310" s="239"/>
      <c r="M310" s="240"/>
      <c r="N310" s="241"/>
      <c r="O310" s="241"/>
      <c r="P310" s="241"/>
      <c r="Q310" s="241"/>
      <c r="R310" s="241"/>
      <c r="S310" s="241"/>
      <c r="T310" s="242"/>
      <c r="U310" s="13"/>
      <c r="V310" s="13"/>
      <c r="W310" s="13"/>
      <c r="X310" s="13"/>
      <c r="Y310" s="13"/>
      <c r="Z310" s="13"/>
      <c r="AA310" s="13"/>
      <c r="AB310" s="13"/>
      <c r="AC310" s="13"/>
      <c r="AD310" s="13"/>
      <c r="AE310" s="13"/>
      <c r="AT310" s="243" t="s">
        <v>191</v>
      </c>
      <c r="AU310" s="243" t="s">
        <v>87</v>
      </c>
      <c r="AV310" s="13" t="s">
        <v>87</v>
      </c>
      <c r="AW310" s="13" t="s">
        <v>41</v>
      </c>
      <c r="AX310" s="13" t="s">
        <v>80</v>
      </c>
      <c r="AY310" s="243" t="s">
        <v>177</v>
      </c>
    </row>
    <row r="311" spans="1:51" s="14" customFormat="1" ht="12">
      <c r="A311" s="14"/>
      <c r="B311" s="244"/>
      <c r="C311" s="245"/>
      <c r="D311" s="228" t="s">
        <v>191</v>
      </c>
      <c r="E311" s="246" t="s">
        <v>39</v>
      </c>
      <c r="F311" s="247" t="s">
        <v>1000</v>
      </c>
      <c r="G311" s="245"/>
      <c r="H311" s="248">
        <v>142.025</v>
      </c>
      <c r="I311" s="249"/>
      <c r="J311" s="245"/>
      <c r="K311" s="245"/>
      <c r="L311" s="250"/>
      <c r="M311" s="251"/>
      <c r="N311" s="252"/>
      <c r="O311" s="252"/>
      <c r="P311" s="252"/>
      <c r="Q311" s="252"/>
      <c r="R311" s="252"/>
      <c r="S311" s="252"/>
      <c r="T311" s="253"/>
      <c r="U311" s="14"/>
      <c r="V311" s="14"/>
      <c r="W311" s="14"/>
      <c r="X311" s="14"/>
      <c r="Y311" s="14"/>
      <c r="Z311" s="14"/>
      <c r="AA311" s="14"/>
      <c r="AB311" s="14"/>
      <c r="AC311" s="14"/>
      <c r="AD311" s="14"/>
      <c r="AE311" s="14"/>
      <c r="AT311" s="254" t="s">
        <v>191</v>
      </c>
      <c r="AU311" s="254" t="s">
        <v>87</v>
      </c>
      <c r="AV311" s="14" t="s">
        <v>89</v>
      </c>
      <c r="AW311" s="14" t="s">
        <v>41</v>
      </c>
      <c r="AX311" s="14" t="s">
        <v>80</v>
      </c>
      <c r="AY311" s="254" t="s">
        <v>177</v>
      </c>
    </row>
    <row r="312" spans="1:51" s="15" customFormat="1" ht="12">
      <c r="A312" s="15"/>
      <c r="B312" s="255"/>
      <c r="C312" s="256"/>
      <c r="D312" s="228" t="s">
        <v>191</v>
      </c>
      <c r="E312" s="257" t="s">
        <v>39</v>
      </c>
      <c r="F312" s="258" t="s">
        <v>194</v>
      </c>
      <c r="G312" s="256"/>
      <c r="H312" s="259">
        <v>1307.262</v>
      </c>
      <c r="I312" s="260"/>
      <c r="J312" s="256"/>
      <c r="K312" s="256"/>
      <c r="L312" s="261"/>
      <c r="M312" s="262"/>
      <c r="N312" s="263"/>
      <c r="O312" s="263"/>
      <c r="P312" s="263"/>
      <c r="Q312" s="263"/>
      <c r="R312" s="263"/>
      <c r="S312" s="263"/>
      <c r="T312" s="264"/>
      <c r="U312" s="15"/>
      <c r="V312" s="15"/>
      <c r="W312" s="15"/>
      <c r="X312" s="15"/>
      <c r="Y312" s="15"/>
      <c r="Z312" s="15"/>
      <c r="AA312" s="15"/>
      <c r="AB312" s="15"/>
      <c r="AC312" s="15"/>
      <c r="AD312" s="15"/>
      <c r="AE312" s="15"/>
      <c r="AT312" s="265" t="s">
        <v>191</v>
      </c>
      <c r="AU312" s="265" t="s">
        <v>87</v>
      </c>
      <c r="AV312" s="15" t="s">
        <v>185</v>
      </c>
      <c r="AW312" s="15" t="s">
        <v>41</v>
      </c>
      <c r="AX312" s="15" t="s">
        <v>87</v>
      </c>
      <c r="AY312" s="265" t="s">
        <v>177</v>
      </c>
    </row>
    <row r="313" spans="1:65" s="2" customFormat="1" ht="21.75" customHeight="1">
      <c r="A313" s="40"/>
      <c r="B313" s="41"/>
      <c r="C313" s="215" t="s">
        <v>530</v>
      </c>
      <c r="D313" s="215" t="s">
        <v>180</v>
      </c>
      <c r="E313" s="216" t="s">
        <v>374</v>
      </c>
      <c r="F313" s="217" t="s">
        <v>375</v>
      </c>
      <c r="G313" s="218" t="s">
        <v>304</v>
      </c>
      <c r="H313" s="219">
        <v>1307.262</v>
      </c>
      <c r="I313" s="220"/>
      <c r="J313" s="221">
        <f>ROUND(I313*H313,2)</f>
        <v>0</v>
      </c>
      <c r="K313" s="217" t="s">
        <v>184</v>
      </c>
      <c r="L313" s="46"/>
      <c r="M313" s="222" t="s">
        <v>39</v>
      </c>
      <c r="N313" s="223" t="s">
        <v>53</v>
      </c>
      <c r="O313" s="87"/>
      <c r="P313" s="224">
        <f>O313*H313</f>
        <v>0</v>
      </c>
      <c r="Q313" s="224">
        <v>0</v>
      </c>
      <c r="R313" s="224">
        <f>Q313*H313</f>
        <v>0</v>
      </c>
      <c r="S313" s="224">
        <v>0</v>
      </c>
      <c r="T313" s="225">
        <f>S313*H313</f>
        <v>0</v>
      </c>
      <c r="U313" s="40"/>
      <c r="V313" s="40"/>
      <c r="W313" s="40"/>
      <c r="X313" s="40"/>
      <c r="Y313" s="40"/>
      <c r="Z313" s="40"/>
      <c r="AA313" s="40"/>
      <c r="AB313" s="40"/>
      <c r="AC313" s="40"/>
      <c r="AD313" s="40"/>
      <c r="AE313" s="40"/>
      <c r="AR313" s="226" t="s">
        <v>323</v>
      </c>
      <c r="AT313" s="226" t="s">
        <v>180</v>
      </c>
      <c r="AU313" s="226" t="s">
        <v>87</v>
      </c>
      <c r="AY313" s="18" t="s">
        <v>177</v>
      </c>
      <c r="BE313" s="227">
        <f>IF(N313="základní",J313,0)</f>
        <v>0</v>
      </c>
      <c r="BF313" s="227">
        <f>IF(N313="snížená",J313,0)</f>
        <v>0</v>
      </c>
      <c r="BG313" s="227">
        <f>IF(N313="zákl. přenesená",J313,0)</f>
        <v>0</v>
      </c>
      <c r="BH313" s="227">
        <f>IF(N313="sníž. přenesená",J313,0)</f>
        <v>0</v>
      </c>
      <c r="BI313" s="227">
        <f>IF(N313="nulová",J313,0)</f>
        <v>0</v>
      </c>
      <c r="BJ313" s="18" t="s">
        <v>185</v>
      </c>
      <c r="BK313" s="227">
        <f>ROUND(I313*H313,2)</f>
        <v>0</v>
      </c>
      <c r="BL313" s="18" t="s">
        <v>323</v>
      </c>
      <c r="BM313" s="226" t="s">
        <v>376</v>
      </c>
    </row>
    <row r="314" spans="1:47" s="2" customFormat="1" ht="12">
      <c r="A314" s="40"/>
      <c r="B314" s="41"/>
      <c r="C314" s="42"/>
      <c r="D314" s="228" t="s">
        <v>187</v>
      </c>
      <c r="E314" s="42"/>
      <c r="F314" s="229" t="s">
        <v>377</v>
      </c>
      <c r="G314" s="42"/>
      <c r="H314" s="42"/>
      <c r="I314" s="230"/>
      <c r="J314" s="42"/>
      <c r="K314" s="42"/>
      <c r="L314" s="46"/>
      <c r="M314" s="231"/>
      <c r="N314" s="232"/>
      <c r="O314" s="87"/>
      <c r="P314" s="87"/>
      <c r="Q314" s="87"/>
      <c r="R314" s="87"/>
      <c r="S314" s="87"/>
      <c r="T314" s="88"/>
      <c r="U314" s="40"/>
      <c r="V314" s="40"/>
      <c r="W314" s="40"/>
      <c r="X314" s="40"/>
      <c r="Y314" s="40"/>
      <c r="Z314" s="40"/>
      <c r="AA314" s="40"/>
      <c r="AB314" s="40"/>
      <c r="AC314" s="40"/>
      <c r="AD314" s="40"/>
      <c r="AE314" s="40"/>
      <c r="AT314" s="18" t="s">
        <v>187</v>
      </c>
      <c r="AU314" s="18" t="s">
        <v>87</v>
      </c>
    </row>
    <row r="315" spans="1:47" s="2" customFormat="1" ht="12">
      <c r="A315" s="40"/>
      <c r="B315" s="41"/>
      <c r="C315" s="42"/>
      <c r="D315" s="228" t="s">
        <v>189</v>
      </c>
      <c r="E315" s="42"/>
      <c r="F315" s="233" t="s">
        <v>378</v>
      </c>
      <c r="G315" s="42"/>
      <c r="H315" s="42"/>
      <c r="I315" s="230"/>
      <c r="J315" s="42"/>
      <c r="K315" s="42"/>
      <c r="L315" s="46"/>
      <c r="M315" s="231"/>
      <c r="N315" s="232"/>
      <c r="O315" s="87"/>
      <c r="P315" s="87"/>
      <c r="Q315" s="87"/>
      <c r="R315" s="87"/>
      <c r="S315" s="87"/>
      <c r="T315" s="88"/>
      <c r="U315" s="40"/>
      <c r="V315" s="40"/>
      <c r="W315" s="40"/>
      <c r="X315" s="40"/>
      <c r="Y315" s="40"/>
      <c r="Z315" s="40"/>
      <c r="AA315" s="40"/>
      <c r="AB315" s="40"/>
      <c r="AC315" s="40"/>
      <c r="AD315" s="40"/>
      <c r="AE315" s="40"/>
      <c r="AT315" s="18" t="s">
        <v>189</v>
      </c>
      <c r="AU315" s="18" t="s">
        <v>87</v>
      </c>
    </row>
    <row r="316" spans="1:51" s="13" customFormat="1" ht="12">
      <c r="A316" s="13"/>
      <c r="B316" s="234"/>
      <c r="C316" s="235"/>
      <c r="D316" s="228" t="s">
        <v>191</v>
      </c>
      <c r="E316" s="236" t="s">
        <v>39</v>
      </c>
      <c r="F316" s="237" t="s">
        <v>990</v>
      </c>
      <c r="G316" s="235"/>
      <c r="H316" s="236" t="s">
        <v>39</v>
      </c>
      <c r="I316" s="238"/>
      <c r="J316" s="235"/>
      <c r="K316" s="235"/>
      <c r="L316" s="239"/>
      <c r="M316" s="240"/>
      <c r="N316" s="241"/>
      <c r="O316" s="241"/>
      <c r="P316" s="241"/>
      <c r="Q316" s="241"/>
      <c r="R316" s="241"/>
      <c r="S316" s="241"/>
      <c r="T316" s="242"/>
      <c r="U316" s="13"/>
      <c r="V316" s="13"/>
      <c r="W316" s="13"/>
      <c r="X316" s="13"/>
      <c r="Y316" s="13"/>
      <c r="Z316" s="13"/>
      <c r="AA316" s="13"/>
      <c r="AB316" s="13"/>
      <c r="AC316" s="13"/>
      <c r="AD316" s="13"/>
      <c r="AE316" s="13"/>
      <c r="AT316" s="243" t="s">
        <v>191</v>
      </c>
      <c r="AU316" s="243" t="s">
        <v>87</v>
      </c>
      <c r="AV316" s="13" t="s">
        <v>87</v>
      </c>
      <c r="AW316" s="13" t="s">
        <v>41</v>
      </c>
      <c r="AX316" s="13" t="s">
        <v>80</v>
      </c>
      <c r="AY316" s="243" t="s">
        <v>177</v>
      </c>
    </row>
    <row r="317" spans="1:51" s="13" customFormat="1" ht="12">
      <c r="A317" s="13"/>
      <c r="B317" s="234"/>
      <c r="C317" s="235"/>
      <c r="D317" s="228" t="s">
        <v>191</v>
      </c>
      <c r="E317" s="236" t="s">
        <v>39</v>
      </c>
      <c r="F317" s="237" t="s">
        <v>858</v>
      </c>
      <c r="G317" s="235"/>
      <c r="H317" s="236" t="s">
        <v>39</v>
      </c>
      <c r="I317" s="238"/>
      <c r="J317" s="235"/>
      <c r="K317" s="235"/>
      <c r="L317" s="239"/>
      <c r="M317" s="240"/>
      <c r="N317" s="241"/>
      <c r="O317" s="241"/>
      <c r="P317" s="241"/>
      <c r="Q317" s="241"/>
      <c r="R317" s="241"/>
      <c r="S317" s="241"/>
      <c r="T317" s="242"/>
      <c r="U317" s="13"/>
      <c r="V317" s="13"/>
      <c r="W317" s="13"/>
      <c r="X317" s="13"/>
      <c r="Y317" s="13"/>
      <c r="Z317" s="13"/>
      <c r="AA317" s="13"/>
      <c r="AB317" s="13"/>
      <c r="AC317" s="13"/>
      <c r="AD317" s="13"/>
      <c r="AE317" s="13"/>
      <c r="AT317" s="243" t="s">
        <v>191</v>
      </c>
      <c r="AU317" s="243" t="s">
        <v>87</v>
      </c>
      <c r="AV317" s="13" t="s">
        <v>87</v>
      </c>
      <c r="AW317" s="13" t="s">
        <v>41</v>
      </c>
      <c r="AX317" s="13" t="s">
        <v>80</v>
      </c>
      <c r="AY317" s="243" t="s">
        <v>177</v>
      </c>
    </row>
    <row r="318" spans="1:51" s="14" customFormat="1" ht="12">
      <c r="A318" s="14"/>
      <c r="B318" s="244"/>
      <c r="C318" s="245"/>
      <c r="D318" s="228" t="s">
        <v>191</v>
      </c>
      <c r="E318" s="246" t="s">
        <v>39</v>
      </c>
      <c r="F318" s="247" t="s">
        <v>991</v>
      </c>
      <c r="G318" s="245"/>
      <c r="H318" s="248">
        <v>7.65</v>
      </c>
      <c r="I318" s="249"/>
      <c r="J318" s="245"/>
      <c r="K318" s="245"/>
      <c r="L318" s="250"/>
      <c r="M318" s="251"/>
      <c r="N318" s="252"/>
      <c r="O318" s="252"/>
      <c r="P318" s="252"/>
      <c r="Q318" s="252"/>
      <c r="R318" s="252"/>
      <c r="S318" s="252"/>
      <c r="T318" s="253"/>
      <c r="U318" s="14"/>
      <c r="V318" s="14"/>
      <c r="W318" s="14"/>
      <c r="X318" s="14"/>
      <c r="Y318" s="14"/>
      <c r="Z318" s="14"/>
      <c r="AA318" s="14"/>
      <c r="AB318" s="14"/>
      <c r="AC318" s="14"/>
      <c r="AD318" s="14"/>
      <c r="AE318" s="14"/>
      <c r="AT318" s="254" t="s">
        <v>191</v>
      </c>
      <c r="AU318" s="254" t="s">
        <v>87</v>
      </c>
      <c r="AV318" s="14" t="s">
        <v>89</v>
      </c>
      <c r="AW318" s="14" t="s">
        <v>41</v>
      </c>
      <c r="AX318" s="14" t="s">
        <v>80</v>
      </c>
      <c r="AY318" s="254" t="s">
        <v>177</v>
      </c>
    </row>
    <row r="319" spans="1:51" s="13" customFormat="1" ht="12">
      <c r="A319" s="13"/>
      <c r="B319" s="234"/>
      <c r="C319" s="235"/>
      <c r="D319" s="228" t="s">
        <v>191</v>
      </c>
      <c r="E319" s="236" t="s">
        <v>39</v>
      </c>
      <c r="F319" s="237" t="s">
        <v>992</v>
      </c>
      <c r="G319" s="235"/>
      <c r="H319" s="236" t="s">
        <v>39</v>
      </c>
      <c r="I319" s="238"/>
      <c r="J319" s="235"/>
      <c r="K319" s="235"/>
      <c r="L319" s="239"/>
      <c r="M319" s="240"/>
      <c r="N319" s="241"/>
      <c r="O319" s="241"/>
      <c r="P319" s="241"/>
      <c r="Q319" s="241"/>
      <c r="R319" s="241"/>
      <c r="S319" s="241"/>
      <c r="T319" s="242"/>
      <c r="U319" s="13"/>
      <c r="V319" s="13"/>
      <c r="W319" s="13"/>
      <c r="X319" s="13"/>
      <c r="Y319" s="13"/>
      <c r="Z319" s="13"/>
      <c r="AA319" s="13"/>
      <c r="AB319" s="13"/>
      <c r="AC319" s="13"/>
      <c r="AD319" s="13"/>
      <c r="AE319" s="13"/>
      <c r="AT319" s="243" t="s">
        <v>191</v>
      </c>
      <c r="AU319" s="243" t="s">
        <v>87</v>
      </c>
      <c r="AV319" s="13" t="s">
        <v>87</v>
      </c>
      <c r="AW319" s="13" t="s">
        <v>41</v>
      </c>
      <c r="AX319" s="13" t="s">
        <v>80</v>
      </c>
      <c r="AY319" s="243" t="s">
        <v>177</v>
      </c>
    </row>
    <row r="320" spans="1:51" s="14" customFormat="1" ht="12">
      <c r="A320" s="14"/>
      <c r="B320" s="244"/>
      <c r="C320" s="245"/>
      <c r="D320" s="228" t="s">
        <v>191</v>
      </c>
      <c r="E320" s="246" t="s">
        <v>39</v>
      </c>
      <c r="F320" s="247" t="s">
        <v>993</v>
      </c>
      <c r="G320" s="245"/>
      <c r="H320" s="248">
        <v>3.009</v>
      </c>
      <c r="I320" s="249"/>
      <c r="J320" s="245"/>
      <c r="K320" s="245"/>
      <c r="L320" s="250"/>
      <c r="M320" s="251"/>
      <c r="N320" s="252"/>
      <c r="O320" s="252"/>
      <c r="P320" s="252"/>
      <c r="Q320" s="252"/>
      <c r="R320" s="252"/>
      <c r="S320" s="252"/>
      <c r="T320" s="253"/>
      <c r="U320" s="14"/>
      <c r="V320" s="14"/>
      <c r="W320" s="14"/>
      <c r="X320" s="14"/>
      <c r="Y320" s="14"/>
      <c r="Z320" s="14"/>
      <c r="AA320" s="14"/>
      <c r="AB320" s="14"/>
      <c r="AC320" s="14"/>
      <c r="AD320" s="14"/>
      <c r="AE320" s="14"/>
      <c r="AT320" s="254" t="s">
        <v>191</v>
      </c>
      <c r="AU320" s="254" t="s">
        <v>87</v>
      </c>
      <c r="AV320" s="14" t="s">
        <v>89</v>
      </c>
      <c r="AW320" s="14" t="s">
        <v>41</v>
      </c>
      <c r="AX320" s="14" t="s">
        <v>80</v>
      </c>
      <c r="AY320" s="254" t="s">
        <v>177</v>
      </c>
    </row>
    <row r="321" spans="1:51" s="13" customFormat="1" ht="12">
      <c r="A321" s="13"/>
      <c r="B321" s="234"/>
      <c r="C321" s="235"/>
      <c r="D321" s="228" t="s">
        <v>191</v>
      </c>
      <c r="E321" s="236" t="s">
        <v>39</v>
      </c>
      <c r="F321" s="237" t="s">
        <v>994</v>
      </c>
      <c r="G321" s="235"/>
      <c r="H321" s="236" t="s">
        <v>39</v>
      </c>
      <c r="I321" s="238"/>
      <c r="J321" s="235"/>
      <c r="K321" s="235"/>
      <c r="L321" s="239"/>
      <c r="M321" s="240"/>
      <c r="N321" s="241"/>
      <c r="O321" s="241"/>
      <c r="P321" s="241"/>
      <c r="Q321" s="241"/>
      <c r="R321" s="241"/>
      <c r="S321" s="241"/>
      <c r="T321" s="242"/>
      <c r="U321" s="13"/>
      <c r="V321" s="13"/>
      <c r="W321" s="13"/>
      <c r="X321" s="13"/>
      <c r="Y321" s="13"/>
      <c r="Z321" s="13"/>
      <c r="AA321" s="13"/>
      <c r="AB321" s="13"/>
      <c r="AC321" s="13"/>
      <c r="AD321" s="13"/>
      <c r="AE321" s="13"/>
      <c r="AT321" s="243" t="s">
        <v>191</v>
      </c>
      <c r="AU321" s="243" t="s">
        <v>87</v>
      </c>
      <c r="AV321" s="13" t="s">
        <v>87</v>
      </c>
      <c r="AW321" s="13" t="s">
        <v>41</v>
      </c>
      <c r="AX321" s="13" t="s">
        <v>80</v>
      </c>
      <c r="AY321" s="243" t="s">
        <v>177</v>
      </c>
    </row>
    <row r="322" spans="1:51" s="14" customFormat="1" ht="12">
      <c r="A322" s="14"/>
      <c r="B322" s="244"/>
      <c r="C322" s="245"/>
      <c r="D322" s="228" t="s">
        <v>191</v>
      </c>
      <c r="E322" s="246" t="s">
        <v>39</v>
      </c>
      <c r="F322" s="247" t="s">
        <v>995</v>
      </c>
      <c r="G322" s="245"/>
      <c r="H322" s="248">
        <v>13.43</v>
      </c>
      <c r="I322" s="249"/>
      <c r="J322" s="245"/>
      <c r="K322" s="245"/>
      <c r="L322" s="250"/>
      <c r="M322" s="251"/>
      <c r="N322" s="252"/>
      <c r="O322" s="252"/>
      <c r="P322" s="252"/>
      <c r="Q322" s="252"/>
      <c r="R322" s="252"/>
      <c r="S322" s="252"/>
      <c r="T322" s="253"/>
      <c r="U322" s="14"/>
      <c r="V322" s="14"/>
      <c r="W322" s="14"/>
      <c r="X322" s="14"/>
      <c r="Y322" s="14"/>
      <c r="Z322" s="14"/>
      <c r="AA322" s="14"/>
      <c r="AB322" s="14"/>
      <c r="AC322" s="14"/>
      <c r="AD322" s="14"/>
      <c r="AE322" s="14"/>
      <c r="AT322" s="254" t="s">
        <v>191</v>
      </c>
      <c r="AU322" s="254" t="s">
        <v>87</v>
      </c>
      <c r="AV322" s="14" t="s">
        <v>89</v>
      </c>
      <c r="AW322" s="14" t="s">
        <v>41</v>
      </c>
      <c r="AX322" s="14" t="s">
        <v>80</v>
      </c>
      <c r="AY322" s="254" t="s">
        <v>177</v>
      </c>
    </row>
    <row r="323" spans="1:51" s="13" customFormat="1" ht="12">
      <c r="A323" s="13"/>
      <c r="B323" s="234"/>
      <c r="C323" s="235"/>
      <c r="D323" s="228" t="s">
        <v>191</v>
      </c>
      <c r="E323" s="236" t="s">
        <v>39</v>
      </c>
      <c r="F323" s="237" t="s">
        <v>869</v>
      </c>
      <c r="G323" s="235"/>
      <c r="H323" s="236" t="s">
        <v>39</v>
      </c>
      <c r="I323" s="238"/>
      <c r="J323" s="235"/>
      <c r="K323" s="235"/>
      <c r="L323" s="239"/>
      <c r="M323" s="240"/>
      <c r="N323" s="241"/>
      <c r="O323" s="241"/>
      <c r="P323" s="241"/>
      <c r="Q323" s="241"/>
      <c r="R323" s="241"/>
      <c r="S323" s="241"/>
      <c r="T323" s="242"/>
      <c r="U323" s="13"/>
      <c r="V323" s="13"/>
      <c r="W323" s="13"/>
      <c r="X323" s="13"/>
      <c r="Y323" s="13"/>
      <c r="Z323" s="13"/>
      <c r="AA323" s="13"/>
      <c r="AB323" s="13"/>
      <c r="AC323" s="13"/>
      <c r="AD323" s="13"/>
      <c r="AE323" s="13"/>
      <c r="AT323" s="243" t="s">
        <v>191</v>
      </c>
      <c r="AU323" s="243" t="s">
        <v>87</v>
      </c>
      <c r="AV323" s="13" t="s">
        <v>87</v>
      </c>
      <c r="AW323" s="13" t="s">
        <v>41</v>
      </c>
      <c r="AX323" s="13" t="s">
        <v>80</v>
      </c>
      <c r="AY323" s="243" t="s">
        <v>177</v>
      </c>
    </row>
    <row r="324" spans="1:51" s="14" customFormat="1" ht="12">
      <c r="A324" s="14"/>
      <c r="B324" s="244"/>
      <c r="C324" s="245"/>
      <c r="D324" s="228" t="s">
        <v>191</v>
      </c>
      <c r="E324" s="246" t="s">
        <v>39</v>
      </c>
      <c r="F324" s="247" t="s">
        <v>870</v>
      </c>
      <c r="G324" s="245"/>
      <c r="H324" s="248">
        <v>11.319</v>
      </c>
      <c r="I324" s="249"/>
      <c r="J324" s="245"/>
      <c r="K324" s="245"/>
      <c r="L324" s="250"/>
      <c r="M324" s="251"/>
      <c r="N324" s="252"/>
      <c r="O324" s="252"/>
      <c r="P324" s="252"/>
      <c r="Q324" s="252"/>
      <c r="R324" s="252"/>
      <c r="S324" s="252"/>
      <c r="T324" s="253"/>
      <c r="U324" s="14"/>
      <c r="V324" s="14"/>
      <c r="W324" s="14"/>
      <c r="X324" s="14"/>
      <c r="Y324" s="14"/>
      <c r="Z324" s="14"/>
      <c r="AA324" s="14"/>
      <c r="AB324" s="14"/>
      <c r="AC324" s="14"/>
      <c r="AD324" s="14"/>
      <c r="AE324" s="14"/>
      <c r="AT324" s="254" t="s">
        <v>191</v>
      </c>
      <c r="AU324" s="254" t="s">
        <v>87</v>
      </c>
      <c r="AV324" s="14" t="s">
        <v>89</v>
      </c>
      <c r="AW324" s="14" t="s">
        <v>41</v>
      </c>
      <c r="AX324" s="14" t="s">
        <v>80</v>
      </c>
      <c r="AY324" s="254" t="s">
        <v>177</v>
      </c>
    </row>
    <row r="325" spans="1:51" s="13" customFormat="1" ht="12">
      <c r="A325" s="13"/>
      <c r="B325" s="234"/>
      <c r="C325" s="235"/>
      <c r="D325" s="228" t="s">
        <v>191</v>
      </c>
      <c r="E325" s="236" t="s">
        <v>39</v>
      </c>
      <c r="F325" s="237" t="s">
        <v>1001</v>
      </c>
      <c r="G325" s="235"/>
      <c r="H325" s="236" t="s">
        <v>39</v>
      </c>
      <c r="I325" s="238"/>
      <c r="J325" s="235"/>
      <c r="K325" s="235"/>
      <c r="L325" s="239"/>
      <c r="M325" s="240"/>
      <c r="N325" s="241"/>
      <c r="O325" s="241"/>
      <c r="P325" s="241"/>
      <c r="Q325" s="241"/>
      <c r="R325" s="241"/>
      <c r="S325" s="241"/>
      <c r="T325" s="242"/>
      <c r="U325" s="13"/>
      <c r="V325" s="13"/>
      <c r="W325" s="13"/>
      <c r="X325" s="13"/>
      <c r="Y325" s="13"/>
      <c r="Z325" s="13"/>
      <c r="AA325" s="13"/>
      <c r="AB325" s="13"/>
      <c r="AC325" s="13"/>
      <c r="AD325" s="13"/>
      <c r="AE325" s="13"/>
      <c r="AT325" s="243" t="s">
        <v>191</v>
      </c>
      <c r="AU325" s="243" t="s">
        <v>87</v>
      </c>
      <c r="AV325" s="13" t="s">
        <v>87</v>
      </c>
      <c r="AW325" s="13" t="s">
        <v>41</v>
      </c>
      <c r="AX325" s="13" t="s">
        <v>80</v>
      </c>
      <c r="AY325" s="243" t="s">
        <v>177</v>
      </c>
    </row>
    <row r="326" spans="1:51" s="13" customFormat="1" ht="12">
      <c r="A326" s="13"/>
      <c r="B326" s="234"/>
      <c r="C326" s="235"/>
      <c r="D326" s="228" t="s">
        <v>191</v>
      </c>
      <c r="E326" s="236" t="s">
        <v>39</v>
      </c>
      <c r="F326" s="237" t="s">
        <v>875</v>
      </c>
      <c r="G326" s="235"/>
      <c r="H326" s="236" t="s">
        <v>39</v>
      </c>
      <c r="I326" s="238"/>
      <c r="J326" s="235"/>
      <c r="K326" s="235"/>
      <c r="L326" s="239"/>
      <c r="M326" s="240"/>
      <c r="N326" s="241"/>
      <c r="O326" s="241"/>
      <c r="P326" s="241"/>
      <c r="Q326" s="241"/>
      <c r="R326" s="241"/>
      <c r="S326" s="241"/>
      <c r="T326" s="242"/>
      <c r="U326" s="13"/>
      <c r="V326" s="13"/>
      <c r="W326" s="13"/>
      <c r="X326" s="13"/>
      <c r="Y326" s="13"/>
      <c r="Z326" s="13"/>
      <c r="AA326" s="13"/>
      <c r="AB326" s="13"/>
      <c r="AC326" s="13"/>
      <c r="AD326" s="13"/>
      <c r="AE326" s="13"/>
      <c r="AT326" s="243" t="s">
        <v>191</v>
      </c>
      <c r="AU326" s="243" t="s">
        <v>87</v>
      </c>
      <c r="AV326" s="13" t="s">
        <v>87</v>
      </c>
      <c r="AW326" s="13" t="s">
        <v>41</v>
      </c>
      <c r="AX326" s="13" t="s">
        <v>80</v>
      </c>
      <c r="AY326" s="243" t="s">
        <v>177</v>
      </c>
    </row>
    <row r="327" spans="1:51" s="14" customFormat="1" ht="12">
      <c r="A327" s="14"/>
      <c r="B327" s="244"/>
      <c r="C327" s="245"/>
      <c r="D327" s="228" t="s">
        <v>191</v>
      </c>
      <c r="E327" s="246" t="s">
        <v>39</v>
      </c>
      <c r="F327" s="247" t="s">
        <v>997</v>
      </c>
      <c r="G327" s="245"/>
      <c r="H327" s="248">
        <v>786.956</v>
      </c>
      <c r="I327" s="249"/>
      <c r="J327" s="245"/>
      <c r="K327" s="245"/>
      <c r="L327" s="250"/>
      <c r="M327" s="251"/>
      <c r="N327" s="252"/>
      <c r="O327" s="252"/>
      <c r="P327" s="252"/>
      <c r="Q327" s="252"/>
      <c r="R327" s="252"/>
      <c r="S327" s="252"/>
      <c r="T327" s="253"/>
      <c r="U327" s="14"/>
      <c r="V327" s="14"/>
      <c r="W327" s="14"/>
      <c r="X327" s="14"/>
      <c r="Y327" s="14"/>
      <c r="Z327" s="14"/>
      <c r="AA327" s="14"/>
      <c r="AB327" s="14"/>
      <c r="AC327" s="14"/>
      <c r="AD327" s="14"/>
      <c r="AE327" s="14"/>
      <c r="AT327" s="254" t="s">
        <v>191</v>
      </c>
      <c r="AU327" s="254" t="s">
        <v>87</v>
      </c>
      <c r="AV327" s="14" t="s">
        <v>89</v>
      </c>
      <c r="AW327" s="14" t="s">
        <v>41</v>
      </c>
      <c r="AX327" s="14" t="s">
        <v>80</v>
      </c>
      <c r="AY327" s="254" t="s">
        <v>177</v>
      </c>
    </row>
    <row r="328" spans="1:51" s="13" customFormat="1" ht="12">
      <c r="A328" s="13"/>
      <c r="B328" s="234"/>
      <c r="C328" s="235"/>
      <c r="D328" s="228" t="s">
        <v>191</v>
      </c>
      <c r="E328" s="236" t="s">
        <v>39</v>
      </c>
      <c r="F328" s="237" t="s">
        <v>877</v>
      </c>
      <c r="G328" s="235"/>
      <c r="H328" s="236" t="s">
        <v>39</v>
      </c>
      <c r="I328" s="238"/>
      <c r="J328" s="235"/>
      <c r="K328" s="235"/>
      <c r="L328" s="239"/>
      <c r="M328" s="240"/>
      <c r="N328" s="241"/>
      <c r="O328" s="241"/>
      <c r="P328" s="241"/>
      <c r="Q328" s="241"/>
      <c r="R328" s="241"/>
      <c r="S328" s="241"/>
      <c r="T328" s="242"/>
      <c r="U328" s="13"/>
      <c r="V328" s="13"/>
      <c r="W328" s="13"/>
      <c r="X328" s="13"/>
      <c r="Y328" s="13"/>
      <c r="Z328" s="13"/>
      <c r="AA328" s="13"/>
      <c r="AB328" s="13"/>
      <c r="AC328" s="13"/>
      <c r="AD328" s="13"/>
      <c r="AE328" s="13"/>
      <c r="AT328" s="243" t="s">
        <v>191</v>
      </c>
      <c r="AU328" s="243" t="s">
        <v>87</v>
      </c>
      <c r="AV328" s="13" t="s">
        <v>87</v>
      </c>
      <c r="AW328" s="13" t="s">
        <v>41</v>
      </c>
      <c r="AX328" s="13" t="s">
        <v>80</v>
      </c>
      <c r="AY328" s="243" t="s">
        <v>177</v>
      </c>
    </row>
    <row r="329" spans="1:51" s="14" customFormat="1" ht="12">
      <c r="A329" s="14"/>
      <c r="B329" s="244"/>
      <c r="C329" s="245"/>
      <c r="D329" s="228" t="s">
        <v>191</v>
      </c>
      <c r="E329" s="246" t="s">
        <v>39</v>
      </c>
      <c r="F329" s="247" t="s">
        <v>998</v>
      </c>
      <c r="G329" s="245"/>
      <c r="H329" s="248">
        <v>309.825</v>
      </c>
      <c r="I329" s="249"/>
      <c r="J329" s="245"/>
      <c r="K329" s="245"/>
      <c r="L329" s="250"/>
      <c r="M329" s="251"/>
      <c r="N329" s="252"/>
      <c r="O329" s="252"/>
      <c r="P329" s="252"/>
      <c r="Q329" s="252"/>
      <c r="R329" s="252"/>
      <c r="S329" s="252"/>
      <c r="T329" s="253"/>
      <c r="U329" s="14"/>
      <c r="V329" s="14"/>
      <c r="W329" s="14"/>
      <c r="X329" s="14"/>
      <c r="Y329" s="14"/>
      <c r="Z329" s="14"/>
      <c r="AA329" s="14"/>
      <c r="AB329" s="14"/>
      <c r="AC329" s="14"/>
      <c r="AD329" s="14"/>
      <c r="AE329" s="14"/>
      <c r="AT329" s="254" t="s">
        <v>191</v>
      </c>
      <c r="AU329" s="254" t="s">
        <v>87</v>
      </c>
      <c r="AV329" s="14" t="s">
        <v>89</v>
      </c>
      <c r="AW329" s="14" t="s">
        <v>41</v>
      </c>
      <c r="AX329" s="14" t="s">
        <v>80</v>
      </c>
      <c r="AY329" s="254" t="s">
        <v>177</v>
      </c>
    </row>
    <row r="330" spans="1:51" s="13" customFormat="1" ht="12">
      <c r="A330" s="13"/>
      <c r="B330" s="234"/>
      <c r="C330" s="235"/>
      <c r="D330" s="228" t="s">
        <v>191</v>
      </c>
      <c r="E330" s="236" t="s">
        <v>39</v>
      </c>
      <c r="F330" s="237" t="s">
        <v>879</v>
      </c>
      <c r="G330" s="235"/>
      <c r="H330" s="236" t="s">
        <v>39</v>
      </c>
      <c r="I330" s="238"/>
      <c r="J330" s="235"/>
      <c r="K330" s="235"/>
      <c r="L330" s="239"/>
      <c r="M330" s="240"/>
      <c r="N330" s="241"/>
      <c r="O330" s="241"/>
      <c r="P330" s="241"/>
      <c r="Q330" s="241"/>
      <c r="R330" s="241"/>
      <c r="S330" s="241"/>
      <c r="T330" s="242"/>
      <c r="U330" s="13"/>
      <c r="V330" s="13"/>
      <c r="W330" s="13"/>
      <c r="X330" s="13"/>
      <c r="Y330" s="13"/>
      <c r="Z330" s="13"/>
      <c r="AA330" s="13"/>
      <c r="AB330" s="13"/>
      <c r="AC330" s="13"/>
      <c r="AD330" s="13"/>
      <c r="AE330" s="13"/>
      <c r="AT330" s="243" t="s">
        <v>191</v>
      </c>
      <c r="AU330" s="243" t="s">
        <v>87</v>
      </c>
      <c r="AV330" s="13" t="s">
        <v>87</v>
      </c>
      <c r="AW330" s="13" t="s">
        <v>41</v>
      </c>
      <c r="AX330" s="13" t="s">
        <v>80</v>
      </c>
      <c r="AY330" s="243" t="s">
        <v>177</v>
      </c>
    </row>
    <row r="331" spans="1:51" s="14" customFormat="1" ht="12">
      <c r="A331" s="14"/>
      <c r="B331" s="244"/>
      <c r="C331" s="245"/>
      <c r="D331" s="228" t="s">
        <v>191</v>
      </c>
      <c r="E331" s="246" t="s">
        <v>39</v>
      </c>
      <c r="F331" s="247" t="s">
        <v>999</v>
      </c>
      <c r="G331" s="245"/>
      <c r="H331" s="248">
        <v>33.048</v>
      </c>
      <c r="I331" s="249"/>
      <c r="J331" s="245"/>
      <c r="K331" s="245"/>
      <c r="L331" s="250"/>
      <c r="M331" s="251"/>
      <c r="N331" s="252"/>
      <c r="O331" s="252"/>
      <c r="P331" s="252"/>
      <c r="Q331" s="252"/>
      <c r="R331" s="252"/>
      <c r="S331" s="252"/>
      <c r="T331" s="253"/>
      <c r="U331" s="14"/>
      <c r="V331" s="14"/>
      <c r="W331" s="14"/>
      <c r="X331" s="14"/>
      <c r="Y331" s="14"/>
      <c r="Z331" s="14"/>
      <c r="AA331" s="14"/>
      <c r="AB331" s="14"/>
      <c r="AC331" s="14"/>
      <c r="AD331" s="14"/>
      <c r="AE331" s="14"/>
      <c r="AT331" s="254" t="s">
        <v>191</v>
      </c>
      <c r="AU331" s="254" t="s">
        <v>87</v>
      </c>
      <c r="AV331" s="14" t="s">
        <v>89</v>
      </c>
      <c r="AW331" s="14" t="s">
        <v>41</v>
      </c>
      <c r="AX331" s="14" t="s">
        <v>80</v>
      </c>
      <c r="AY331" s="254" t="s">
        <v>177</v>
      </c>
    </row>
    <row r="332" spans="1:51" s="13" customFormat="1" ht="12">
      <c r="A332" s="13"/>
      <c r="B332" s="234"/>
      <c r="C332" s="235"/>
      <c r="D332" s="228" t="s">
        <v>191</v>
      </c>
      <c r="E332" s="236" t="s">
        <v>39</v>
      </c>
      <c r="F332" s="237" t="s">
        <v>885</v>
      </c>
      <c r="G332" s="235"/>
      <c r="H332" s="236" t="s">
        <v>39</v>
      </c>
      <c r="I332" s="238"/>
      <c r="J332" s="235"/>
      <c r="K332" s="235"/>
      <c r="L332" s="239"/>
      <c r="M332" s="240"/>
      <c r="N332" s="241"/>
      <c r="O332" s="241"/>
      <c r="P332" s="241"/>
      <c r="Q332" s="241"/>
      <c r="R332" s="241"/>
      <c r="S332" s="241"/>
      <c r="T332" s="242"/>
      <c r="U332" s="13"/>
      <c r="V332" s="13"/>
      <c r="W332" s="13"/>
      <c r="X332" s="13"/>
      <c r="Y332" s="13"/>
      <c r="Z332" s="13"/>
      <c r="AA332" s="13"/>
      <c r="AB332" s="13"/>
      <c r="AC332" s="13"/>
      <c r="AD332" s="13"/>
      <c r="AE332" s="13"/>
      <c r="AT332" s="243" t="s">
        <v>191</v>
      </c>
      <c r="AU332" s="243" t="s">
        <v>87</v>
      </c>
      <c r="AV332" s="13" t="s">
        <v>87</v>
      </c>
      <c r="AW332" s="13" t="s">
        <v>41</v>
      </c>
      <c r="AX332" s="13" t="s">
        <v>80</v>
      </c>
      <c r="AY332" s="243" t="s">
        <v>177</v>
      </c>
    </row>
    <row r="333" spans="1:51" s="14" customFormat="1" ht="12">
      <c r="A333" s="14"/>
      <c r="B333" s="244"/>
      <c r="C333" s="245"/>
      <c r="D333" s="228" t="s">
        <v>191</v>
      </c>
      <c r="E333" s="246" t="s">
        <v>39</v>
      </c>
      <c r="F333" s="247" t="s">
        <v>1000</v>
      </c>
      <c r="G333" s="245"/>
      <c r="H333" s="248">
        <v>142.025</v>
      </c>
      <c r="I333" s="249"/>
      <c r="J333" s="245"/>
      <c r="K333" s="245"/>
      <c r="L333" s="250"/>
      <c r="M333" s="251"/>
      <c r="N333" s="252"/>
      <c r="O333" s="252"/>
      <c r="P333" s="252"/>
      <c r="Q333" s="252"/>
      <c r="R333" s="252"/>
      <c r="S333" s="252"/>
      <c r="T333" s="253"/>
      <c r="U333" s="14"/>
      <c r="V333" s="14"/>
      <c r="W333" s="14"/>
      <c r="X333" s="14"/>
      <c r="Y333" s="14"/>
      <c r="Z333" s="14"/>
      <c r="AA333" s="14"/>
      <c r="AB333" s="14"/>
      <c r="AC333" s="14"/>
      <c r="AD333" s="14"/>
      <c r="AE333" s="14"/>
      <c r="AT333" s="254" t="s">
        <v>191</v>
      </c>
      <c r="AU333" s="254" t="s">
        <v>87</v>
      </c>
      <c r="AV333" s="14" t="s">
        <v>89</v>
      </c>
      <c r="AW333" s="14" t="s">
        <v>41</v>
      </c>
      <c r="AX333" s="14" t="s">
        <v>80</v>
      </c>
      <c r="AY333" s="254" t="s">
        <v>177</v>
      </c>
    </row>
    <row r="334" spans="1:51" s="15" customFormat="1" ht="12">
      <c r="A334" s="15"/>
      <c r="B334" s="255"/>
      <c r="C334" s="256"/>
      <c r="D334" s="228" t="s">
        <v>191</v>
      </c>
      <c r="E334" s="257" t="s">
        <v>39</v>
      </c>
      <c r="F334" s="258" t="s">
        <v>194</v>
      </c>
      <c r="G334" s="256"/>
      <c r="H334" s="259">
        <v>1307.262</v>
      </c>
      <c r="I334" s="260"/>
      <c r="J334" s="256"/>
      <c r="K334" s="256"/>
      <c r="L334" s="261"/>
      <c r="M334" s="262"/>
      <c r="N334" s="263"/>
      <c r="O334" s="263"/>
      <c r="P334" s="263"/>
      <c r="Q334" s="263"/>
      <c r="R334" s="263"/>
      <c r="S334" s="263"/>
      <c r="T334" s="264"/>
      <c r="U334" s="15"/>
      <c r="V334" s="15"/>
      <c r="W334" s="15"/>
      <c r="X334" s="15"/>
      <c r="Y334" s="15"/>
      <c r="Z334" s="15"/>
      <c r="AA334" s="15"/>
      <c r="AB334" s="15"/>
      <c r="AC334" s="15"/>
      <c r="AD334" s="15"/>
      <c r="AE334" s="15"/>
      <c r="AT334" s="265" t="s">
        <v>191</v>
      </c>
      <c r="AU334" s="265" t="s">
        <v>87</v>
      </c>
      <c r="AV334" s="15" t="s">
        <v>185</v>
      </c>
      <c r="AW334" s="15" t="s">
        <v>41</v>
      </c>
      <c r="AX334" s="15" t="s">
        <v>87</v>
      </c>
      <c r="AY334" s="265" t="s">
        <v>177</v>
      </c>
    </row>
    <row r="335" spans="1:65" s="2" customFormat="1" ht="21.75" customHeight="1">
      <c r="A335" s="40"/>
      <c r="B335" s="41"/>
      <c r="C335" s="215" t="s">
        <v>620</v>
      </c>
      <c r="D335" s="215" t="s">
        <v>180</v>
      </c>
      <c r="E335" s="216" t="s">
        <v>380</v>
      </c>
      <c r="F335" s="217" t="s">
        <v>381</v>
      </c>
      <c r="G335" s="218" t="s">
        <v>304</v>
      </c>
      <c r="H335" s="219">
        <v>1307.262</v>
      </c>
      <c r="I335" s="220"/>
      <c r="J335" s="221">
        <f>ROUND(I335*H335,2)</f>
        <v>0</v>
      </c>
      <c r="K335" s="217" t="s">
        <v>184</v>
      </c>
      <c r="L335" s="46"/>
      <c r="M335" s="222" t="s">
        <v>39</v>
      </c>
      <c r="N335" s="223" t="s">
        <v>53</v>
      </c>
      <c r="O335" s="87"/>
      <c r="P335" s="224">
        <f>O335*H335</f>
        <v>0</v>
      </c>
      <c r="Q335" s="224">
        <v>0</v>
      </c>
      <c r="R335" s="224">
        <f>Q335*H335</f>
        <v>0</v>
      </c>
      <c r="S335" s="224">
        <v>0</v>
      </c>
      <c r="T335" s="225">
        <f>S335*H335</f>
        <v>0</v>
      </c>
      <c r="U335" s="40"/>
      <c r="V335" s="40"/>
      <c r="W335" s="40"/>
      <c r="X335" s="40"/>
      <c r="Y335" s="40"/>
      <c r="Z335" s="40"/>
      <c r="AA335" s="40"/>
      <c r="AB335" s="40"/>
      <c r="AC335" s="40"/>
      <c r="AD335" s="40"/>
      <c r="AE335" s="40"/>
      <c r="AR335" s="226" t="s">
        <v>323</v>
      </c>
      <c r="AT335" s="226" t="s">
        <v>180</v>
      </c>
      <c r="AU335" s="226" t="s">
        <v>87</v>
      </c>
      <c r="AY335" s="18" t="s">
        <v>177</v>
      </c>
      <c r="BE335" s="227">
        <f>IF(N335="základní",J335,0)</f>
        <v>0</v>
      </c>
      <c r="BF335" s="227">
        <f>IF(N335="snížená",J335,0)</f>
        <v>0</v>
      </c>
      <c r="BG335" s="227">
        <f>IF(N335="zákl. přenesená",J335,0)</f>
        <v>0</v>
      </c>
      <c r="BH335" s="227">
        <f>IF(N335="sníž. přenesená",J335,0)</f>
        <v>0</v>
      </c>
      <c r="BI335" s="227">
        <f>IF(N335="nulová",J335,0)</f>
        <v>0</v>
      </c>
      <c r="BJ335" s="18" t="s">
        <v>185</v>
      </c>
      <c r="BK335" s="227">
        <f>ROUND(I335*H335,2)</f>
        <v>0</v>
      </c>
      <c r="BL335" s="18" t="s">
        <v>323</v>
      </c>
      <c r="BM335" s="226" t="s">
        <v>382</v>
      </c>
    </row>
    <row r="336" spans="1:47" s="2" customFormat="1" ht="12">
      <c r="A336" s="40"/>
      <c r="B336" s="41"/>
      <c r="C336" s="42"/>
      <c r="D336" s="228" t="s">
        <v>187</v>
      </c>
      <c r="E336" s="42"/>
      <c r="F336" s="229" t="s">
        <v>383</v>
      </c>
      <c r="G336" s="42"/>
      <c r="H336" s="42"/>
      <c r="I336" s="230"/>
      <c r="J336" s="42"/>
      <c r="K336" s="42"/>
      <c r="L336" s="46"/>
      <c r="M336" s="231"/>
      <c r="N336" s="232"/>
      <c r="O336" s="87"/>
      <c r="P336" s="87"/>
      <c r="Q336" s="87"/>
      <c r="R336" s="87"/>
      <c r="S336" s="87"/>
      <c r="T336" s="88"/>
      <c r="U336" s="40"/>
      <c r="V336" s="40"/>
      <c r="W336" s="40"/>
      <c r="X336" s="40"/>
      <c r="Y336" s="40"/>
      <c r="Z336" s="40"/>
      <c r="AA336" s="40"/>
      <c r="AB336" s="40"/>
      <c r="AC336" s="40"/>
      <c r="AD336" s="40"/>
      <c r="AE336" s="40"/>
      <c r="AT336" s="18" t="s">
        <v>187</v>
      </c>
      <c r="AU336" s="18" t="s">
        <v>87</v>
      </c>
    </row>
    <row r="337" spans="1:47" s="2" customFormat="1" ht="12">
      <c r="A337" s="40"/>
      <c r="B337" s="41"/>
      <c r="C337" s="42"/>
      <c r="D337" s="228" t="s">
        <v>189</v>
      </c>
      <c r="E337" s="42"/>
      <c r="F337" s="233" t="s">
        <v>384</v>
      </c>
      <c r="G337" s="42"/>
      <c r="H337" s="42"/>
      <c r="I337" s="230"/>
      <c r="J337" s="42"/>
      <c r="K337" s="42"/>
      <c r="L337" s="46"/>
      <c r="M337" s="231"/>
      <c r="N337" s="232"/>
      <c r="O337" s="87"/>
      <c r="P337" s="87"/>
      <c r="Q337" s="87"/>
      <c r="R337" s="87"/>
      <c r="S337" s="87"/>
      <c r="T337" s="88"/>
      <c r="U337" s="40"/>
      <c r="V337" s="40"/>
      <c r="W337" s="40"/>
      <c r="X337" s="40"/>
      <c r="Y337" s="40"/>
      <c r="Z337" s="40"/>
      <c r="AA337" s="40"/>
      <c r="AB337" s="40"/>
      <c r="AC337" s="40"/>
      <c r="AD337" s="40"/>
      <c r="AE337" s="40"/>
      <c r="AT337" s="18" t="s">
        <v>189</v>
      </c>
      <c r="AU337" s="18" t="s">
        <v>87</v>
      </c>
    </row>
    <row r="338" spans="1:51" s="13" customFormat="1" ht="12">
      <c r="A338" s="13"/>
      <c r="B338" s="234"/>
      <c r="C338" s="235"/>
      <c r="D338" s="228" t="s">
        <v>191</v>
      </c>
      <c r="E338" s="236" t="s">
        <v>39</v>
      </c>
      <c r="F338" s="237" t="s">
        <v>990</v>
      </c>
      <c r="G338" s="235"/>
      <c r="H338" s="236" t="s">
        <v>39</v>
      </c>
      <c r="I338" s="238"/>
      <c r="J338" s="235"/>
      <c r="K338" s="235"/>
      <c r="L338" s="239"/>
      <c r="M338" s="240"/>
      <c r="N338" s="241"/>
      <c r="O338" s="241"/>
      <c r="P338" s="241"/>
      <c r="Q338" s="241"/>
      <c r="R338" s="241"/>
      <c r="S338" s="241"/>
      <c r="T338" s="242"/>
      <c r="U338" s="13"/>
      <c r="V338" s="13"/>
      <c r="W338" s="13"/>
      <c r="X338" s="13"/>
      <c r="Y338" s="13"/>
      <c r="Z338" s="13"/>
      <c r="AA338" s="13"/>
      <c r="AB338" s="13"/>
      <c r="AC338" s="13"/>
      <c r="AD338" s="13"/>
      <c r="AE338" s="13"/>
      <c r="AT338" s="243" t="s">
        <v>191</v>
      </c>
      <c r="AU338" s="243" t="s">
        <v>87</v>
      </c>
      <c r="AV338" s="13" t="s">
        <v>87</v>
      </c>
      <c r="AW338" s="13" t="s">
        <v>41</v>
      </c>
      <c r="AX338" s="13" t="s">
        <v>80</v>
      </c>
      <c r="AY338" s="243" t="s">
        <v>177</v>
      </c>
    </row>
    <row r="339" spans="1:51" s="13" customFormat="1" ht="12">
      <c r="A339" s="13"/>
      <c r="B339" s="234"/>
      <c r="C339" s="235"/>
      <c r="D339" s="228" t="s">
        <v>191</v>
      </c>
      <c r="E339" s="236" t="s">
        <v>39</v>
      </c>
      <c r="F339" s="237" t="s">
        <v>858</v>
      </c>
      <c r="G339" s="235"/>
      <c r="H339" s="236" t="s">
        <v>39</v>
      </c>
      <c r="I339" s="238"/>
      <c r="J339" s="235"/>
      <c r="K339" s="235"/>
      <c r="L339" s="239"/>
      <c r="M339" s="240"/>
      <c r="N339" s="241"/>
      <c r="O339" s="241"/>
      <c r="P339" s="241"/>
      <c r="Q339" s="241"/>
      <c r="R339" s="241"/>
      <c r="S339" s="241"/>
      <c r="T339" s="242"/>
      <c r="U339" s="13"/>
      <c r="V339" s="13"/>
      <c r="W339" s="13"/>
      <c r="X339" s="13"/>
      <c r="Y339" s="13"/>
      <c r="Z339" s="13"/>
      <c r="AA339" s="13"/>
      <c r="AB339" s="13"/>
      <c r="AC339" s="13"/>
      <c r="AD339" s="13"/>
      <c r="AE339" s="13"/>
      <c r="AT339" s="243" t="s">
        <v>191</v>
      </c>
      <c r="AU339" s="243" t="s">
        <v>87</v>
      </c>
      <c r="AV339" s="13" t="s">
        <v>87</v>
      </c>
      <c r="AW339" s="13" t="s">
        <v>41</v>
      </c>
      <c r="AX339" s="13" t="s">
        <v>80</v>
      </c>
      <c r="AY339" s="243" t="s">
        <v>177</v>
      </c>
    </row>
    <row r="340" spans="1:51" s="14" customFormat="1" ht="12">
      <c r="A340" s="14"/>
      <c r="B340" s="244"/>
      <c r="C340" s="245"/>
      <c r="D340" s="228" t="s">
        <v>191</v>
      </c>
      <c r="E340" s="246" t="s">
        <v>39</v>
      </c>
      <c r="F340" s="247" t="s">
        <v>991</v>
      </c>
      <c r="G340" s="245"/>
      <c r="H340" s="248">
        <v>7.65</v>
      </c>
      <c r="I340" s="249"/>
      <c r="J340" s="245"/>
      <c r="K340" s="245"/>
      <c r="L340" s="250"/>
      <c r="M340" s="251"/>
      <c r="N340" s="252"/>
      <c r="O340" s="252"/>
      <c r="P340" s="252"/>
      <c r="Q340" s="252"/>
      <c r="R340" s="252"/>
      <c r="S340" s="252"/>
      <c r="T340" s="253"/>
      <c r="U340" s="14"/>
      <c r="V340" s="14"/>
      <c r="W340" s="14"/>
      <c r="X340" s="14"/>
      <c r="Y340" s="14"/>
      <c r="Z340" s="14"/>
      <c r="AA340" s="14"/>
      <c r="AB340" s="14"/>
      <c r="AC340" s="14"/>
      <c r="AD340" s="14"/>
      <c r="AE340" s="14"/>
      <c r="AT340" s="254" t="s">
        <v>191</v>
      </c>
      <c r="AU340" s="254" t="s">
        <v>87</v>
      </c>
      <c r="AV340" s="14" t="s">
        <v>89</v>
      </c>
      <c r="AW340" s="14" t="s">
        <v>41</v>
      </c>
      <c r="AX340" s="14" t="s">
        <v>80</v>
      </c>
      <c r="AY340" s="254" t="s">
        <v>177</v>
      </c>
    </row>
    <row r="341" spans="1:51" s="13" customFormat="1" ht="12">
      <c r="A341" s="13"/>
      <c r="B341" s="234"/>
      <c r="C341" s="235"/>
      <c r="D341" s="228" t="s">
        <v>191</v>
      </c>
      <c r="E341" s="236" t="s">
        <v>39</v>
      </c>
      <c r="F341" s="237" t="s">
        <v>992</v>
      </c>
      <c r="G341" s="235"/>
      <c r="H341" s="236" t="s">
        <v>39</v>
      </c>
      <c r="I341" s="238"/>
      <c r="J341" s="235"/>
      <c r="K341" s="235"/>
      <c r="L341" s="239"/>
      <c r="M341" s="240"/>
      <c r="N341" s="241"/>
      <c r="O341" s="241"/>
      <c r="P341" s="241"/>
      <c r="Q341" s="241"/>
      <c r="R341" s="241"/>
      <c r="S341" s="241"/>
      <c r="T341" s="242"/>
      <c r="U341" s="13"/>
      <c r="V341" s="13"/>
      <c r="W341" s="13"/>
      <c r="X341" s="13"/>
      <c r="Y341" s="13"/>
      <c r="Z341" s="13"/>
      <c r="AA341" s="13"/>
      <c r="AB341" s="13"/>
      <c r="AC341" s="13"/>
      <c r="AD341" s="13"/>
      <c r="AE341" s="13"/>
      <c r="AT341" s="243" t="s">
        <v>191</v>
      </c>
      <c r="AU341" s="243" t="s">
        <v>87</v>
      </c>
      <c r="AV341" s="13" t="s">
        <v>87</v>
      </c>
      <c r="AW341" s="13" t="s">
        <v>41</v>
      </c>
      <c r="AX341" s="13" t="s">
        <v>80</v>
      </c>
      <c r="AY341" s="243" t="s">
        <v>177</v>
      </c>
    </row>
    <row r="342" spans="1:51" s="14" customFormat="1" ht="12">
      <c r="A342" s="14"/>
      <c r="B342" s="244"/>
      <c r="C342" s="245"/>
      <c r="D342" s="228" t="s">
        <v>191</v>
      </c>
      <c r="E342" s="246" t="s">
        <v>39</v>
      </c>
      <c r="F342" s="247" t="s">
        <v>993</v>
      </c>
      <c r="G342" s="245"/>
      <c r="H342" s="248">
        <v>3.009</v>
      </c>
      <c r="I342" s="249"/>
      <c r="J342" s="245"/>
      <c r="K342" s="245"/>
      <c r="L342" s="250"/>
      <c r="M342" s="251"/>
      <c r="N342" s="252"/>
      <c r="O342" s="252"/>
      <c r="P342" s="252"/>
      <c r="Q342" s="252"/>
      <c r="R342" s="252"/>
      <c r="S342" s="252"/>
      <c r="T342" s="253"/>
      <c r="U342" s="14"/>
      <c r="V342" s="14"/>
      <c r="W342" s="14"/>
      <c r="X342" s="14"/>
      <c r="Y342" s="14"/>
      <c r="Z342" s="14"/>
      <c r="AA342" s="14"/>
      <c r="AB342" s="14"/>
      <c r="AC342" s="14"/>
      <c r="AD342" s="14"/>
      <c r="AE342" s="14"/>
      <c r="AT342" s="254" t="s">
        <v>191</v>
      </c>
      <c r="AU342" s="254" t="s">
        <v>87</v>
      </c>
      <c r="AV342" s="14" t="s">
        <v>89</v>
      </c>
      <c r="AW342" s="14" t="s">
        <v>41</v>
      </c>
      <c r="AX342" s="14" t="s">
        <v>80</v>
      </c>
      <c r="AY342" s="254" t="s">
        <v>177</v>
      </c>
    </row>
    <row r="343" spans="1:51" s="13" customFormat="1" ht="12">
      <c r="A343" s="13"/>
      <c r="B343" s="234"/>
      <c r="C343" s="235"/>
      <c r="D343" s="228" t="s">
        <v>191</v>
      </c>
      <c r="E343" s="236" t="s">
        <v>39</v>
      </c>
      <c r="F343" s="237" t="s">
        <v>994</v>
      </c>
      <c r="G343" s="235"/>
      <c r="H343" s="236" t="s">
        <v>39</v>
      </c>
      <c r="I343" s="238"/>
      <c r="J343" s="235"/>
      <c r="K343" s="235"/>
      <c r="L343" s="239"/>
      <c r="M343" s="240"/>
      <c r="N343" s="241"/>
      <c r="O343" s="241"/>
      <c r="P343" s="241"/>
      <c r="Q343" s="241"/>
      <c r="R343" s="241"/>
      <c r="S343" s="241"/>
      <c r="T343" s="242"/>
      <c r="U343" s="13"/>
      <c r="V343" s="13"/>
      <c r="W343" s="13"/>
      <c r="X343" s="13"/>
      <c r="Y343" s="13"/>
      <c r="Z343" s="13"/>
      <c r="AA343" s="13"/>
      <c r="AB343" s="13"/>
      <c r="AC343" s="13"/>
      <c r="AD343" s="13"/>
      <c r="AE343" s="13"/>
      <c r="AT343" s="243" t="s">
        <v>191</v>
      </c>
      <c r="AU343" s="243" t="s">
        <v>87</v>
      </c>
      <c r="AV343" s="13" t="s">
        <v>87</v>
      </c>
      <c r="AW343" s="13" t="s">
        <v>41</v>
      </c>
      <c r="AX343" s="13" t="s">
        <v>80</v>
      </c>
      <c r="AY343" s="243" t="s">
        <v>177</v>
      </c>
    </row>
    <row r="344" spans="1:51" s="14" customFormat="1" ht="12">
      <c r="A344" s="14"/>
      <c r="B344" s="244"/>
      <c r="C344" s="245"/>
      <c r="D344" s="228" t="s">
        <v>191</v>
      </c>
      <c r="E344" s="246" t="s">
        <v>39</v>
      </c>
      <c r="F344" s="247" t="s">
        <v>995</v>
      </c>
      <c r="G344" s="245"/>
      <c r="H344" s="248">
        <v>13.43</v>
      </c>
      <c r="I344" s="249"/>
      <c r="J344" s="245"/>
      <c r="K344" s="245"/>
      <c r="L344" s="250"/>
      <c r="M344" s="251"/>
      <c r="N344" s="252"/>
      <c r="O344" s="252"/>
      <c r="P344" s="252"/>
      <c r="Q344" s="252"/>
      <c r="R344" s="252"/>
      <c r="S344" s="252"/>
      <c r="T344" s="253"/>
      <c r="U344" s="14"/>
      <c r="V344" s="14"/>
      <c r="W344" s="14"/>
      <c r="X344" s="14"/>
      <c r="Y344" s="14"/>
      <c r="Z344" s="14"/>
      <c r="AA344" s="14"/>
      <c r="AB344" s="14"/>
      <c r="AC344" s="14"/>
      <c r="AD344" s="14"/>
      <c r="AE344" s="14"/>
      <c r="AT344" s="254" t="s">
        <v>191</v>
      </c>
      <c r="AU344" s="254" t="s">
        <v>87</v>
      </c>
      <c r="AV344" s="14" t="s">
        <v>89</v>
      </c>
      <c r="AW344" s="14" t="s">
        <v>41</v>
      </c>
      <c r="AX344" s="14" t="s">
        <v>80</v>
      </c>
      <c r="AY344" s="254" t="s">
        <v>177</v>
      </c>
    </row>
    <row r="345" spans="1:51" s="13" customFormat="1" ht="12">
      <c r="A345" s="13"/>
      <c r="B345" s="234"/>
      <c r="C345" s="235"/>
      <c r="D345" s="228" t="s">
        <v>191</v>
      </c>
      <c r="E345" s="236" t="s">
        <v>39</v>
      </c>
      <c r="F345" s="237" t="s">
        <v>869</v>
      </c>
      <c r="G345" s="235"/>
      <c r="H345" s="236" t="s">
        <v>39</v>
      </c>
      <c r="I345" s="238"/>
      <c r="J345" s="235"/>
      <c r="K345" s="235"/>
      <c r="L345" s="239"/>
      <c r="M345" s="240"/>
      <c r="N345" s="241"/>
      <c r="O345" s="241"/>
      <c r="P345" s="241"/>
      <c r="Q345" s="241"/>
      <c r="R345" s="241"/>
      <c r="S345" s="241"/>
      <c r="T345" s="242"/>
      <c r="U345" s="13"/>
      <c r="V345" s="13"/>
      <c r="W345" s="13"/>
      <c r="X345" s="13"/>
      <c r="Y345" s="13"/>
      <c r="Z345" s="13"/>
      <c r="AA345" s="13"/>
      <c r="AB345" s="13"/>
      <c r="AC345" s="13"/>
      <c r="AD345" s="13"/>
      <c r="AE345" s="13"/>
      <c r="AT345" s="243" t="s">
        <v>191</v>
      </c>
      <c r="AU345" s="243" t="s">
        <v>87</v>
      </c>
      <c r="AV345" s="13" t="s">
        <v>87</v>
      </c>
      <c r="AW345" s="13" t="s">
        <v>41</v>
      </c>
      <c r="AX345" s="13" t="s">
        <v>80</v>
      </c>
      <c r="AY345" s="243" t="s">
        <v>177</v>
      </c>
    </row>
    <row r="346" spans="1:51" s="14" customFormat="1" ht="12">
      <c r="A346" s="14"/>
      <c r="B346" s="244"/>
      <c r="C346" s="245"/>
      <c r="D346" s="228" t="s">
        <v>191</v>
      </c>
      <c r="E346" s="246" t="s">
        <v>39</v>
      </c>
      <c r="F346" s="247" t="s">
        <v>870</v>
      </c>
      <c r="G346" s="245"/>
      <c r="H346" s="248">
        <v>11.319</v>
      </c>
      <c r="I346" s="249"/>
      <c r="J346" s="245"/>
      <c r="K346" s="245"/>
      <c r="L346" s="250"/>
      <c r="M346" s="251"/>
      <c r="N346" s="252"/>
      <c r="O346" s="252"/>
      <c r="P346" s="252"/>
      <c r="Q346" s="252"/>
      <c r="R346" s="252"/>
      <c r="S346" s="252"/>
      <c r="T346" s="253"/>
      <c r="U346" s="14"/>
      <c r="V346" s="14"/>
      <c r="W346" s="14"/>
      <c r="X346" s="14"/>
      <c r="Y346" s="14"/>
      <c r="Z346" s="14"/>
      <c r="AA346" s="14"/>
      <c r="AB346" s="14"/>
      <c r="AC346" s="14"/>
      <c r="AD346" s="14"/>
      <c r="AE346" s="14"/>
      <c r="AT346" s="254" t="s">
        <v>191</v>
      </c>
      <c r="AU346" s="254" t="s">
        <v>87</v>
      </c>
      <c r="AV346" s="14" t="s">
        <v>89</v>
      </c>
      <c r="AW346" s="14" t="s">
        <v>41</v>
      </c>
      <c r="AX346" s="14" t="s">
        <v>80</v>
      </c>
      <c r="AY346" s="254" t="s">
        <v>177</v>
      </c>
    </row>
    <row r="347" spans="1:51" s="13" customFormat="1" ht="12">
      <c r="A347" s="13"/>
      <c r="B347" s="234"/>
      <c r="C347" s="235"/>
      <c r="D347" s="228" t="s">
        <v>191</v>
      </c>
      <c r="E347" s="236" t="s">
        <v>39</v>
      </c>
      <c r="F347" s="237" t="s">
        <v>1002</v>
      </c>
      <c r="G347" s="235"/>
      <c r="H347" s="236" t="s">
        <v>39</v>
      </c>
      <c r="I347" s="238"/>
      <c r="J347" s="235"/>
      <c r="K347" s="235"/>
      <c r="L347" s="239"/>
      <c r="M347" s="240"/>
      <c r="N347" s="241"/>
      <c r="O347" s="241"/>
      <c r="P347" s="241"/>
      <c r="Q347" s="241"/>
      <c r="R347" s="241"/>
      <c r="S347" s="241"/>
      <c r="T347" s="242"/>
      <c r="U347" s="13"/>
      <c r="V347" s="13"/>
      <c r="W347" s="13"/>
      <c r="X347" s="13"/>
      <c r="Y347" s="13"/>
      <c r="Z347" s="13"/>
      <c r="AA347" s="13"/>
      <c r="AB347" s="13"/>
      <c r="AC347" s="13"/>
      <c r="AD347" s="13"/>
      <c r="AE347" s="13"/>
      <c r="AT347" s="243" t="s">
        <v>191</v>
      </c>
      <c r="AU347" s="243" t="s">
        <v>87</v>
      </c>
      <c r="AV347" s="13" t="s">
        <v>87</v>
      </c>
      <c r="AW347" s="13" t="s">
        <v>41</v>
      </c>
      <c r="AX347" s="13" t="s">
        <v>80</v>
      </c>
      <c r="AY347" s="243" t="s">
        <v>177</v>
      </c>
    </row>
    <row r="348" spans="1:51" s="13" customFormat="1" ht="12">
      <c r="A348" s="13"/>
      <c r="B348" s="234"/>
      <c r="C348" s="235"/>
      <c r="D348" s="228" t="s">
        <v>191</v>
      </c>
      <c r="E348" s="236" t="s">
        <v>39</v>
      </c>
      <c r="F348" s="237" t="s">
        <v>875</v>
      </c>
      <c r="G348" s="235"/>
      <c r="H348" s="236" t="s">
        <v>39</v>
      </c>
      <c r="I348" s="238"/>
      <c r="J348" s="235"/>
      <c r="K348" s="235"/>
      <c r="L348" s="239"/>
      <c r="M348" s="240"/>
      <c r="N348" s="241"/>
      <c r="O348" s="241"/>
      <c r="P348" s="241"/>
      <c r="Q348" s="241"/>
      <c r="R348" s="241"/>
      <c r="S348" s="241"/>
      <c r="T348" s="242"/>
      <c r="U348" s="13"/>
      <c r="V348" s="13"/>
      <c r="W348" s="13"/>
      <c r="X348" s="13"/>
      <c r="Y348" s="13"/>
      <c r="Z348" s="13"/>
      <c r="AA348" s="13"/>
      <c r="AB348" s="13"/>
      <c r="AC348" s="13"/>
      <c r="AD348" s="13"/>
      <c r="AE348" s="13"/>
      <c r="AT348" s="243" t="s">
        <v>191</v>
      </c>
      <c r="AU348" s="243" t="s">
        <v>87</v>
      </c>
      <c r="AV348" s="13" t="s">
        <v>87</v>
      </c>
      <c r="AW348" s="13" t="s">
        <v>41</v>
      </c>
      <c r="AX348" s="13" t="s">
        <v>80</v>
      </c>
      <c r="AY348" s="243" t="s">
        <v>177</v>
      </c>
    </row>
    <row r="349" spans="1:51" s="14" customFormat="1" ht="12">
      <c r="A349" s="14"/>
      <c r="B349" s="244"/>
      <c r="C349" s="245"/>
      <c r="D349" s="228" t="s">
        <v>191</v>
      </c>
      <c r="E349" s="246" t="s">
        <v>39</v>
      </c>
      <c r="F349" s="247" t="s">
        <v>997</v>
      </c>
      <c r="G349" s="245"/>
      <c r="H349" s="248">
        <v>786.956</v>
      </c>
      <c r="I349" s="249"/>
      <c r="J349" s="245"/>
      <c r="K349" s="245"/>
      <c r="L349" s="250"/>
      <c r="M349" s="251"/>
      <c r="N349" s="252"/>
      <c r="O349" s="252"/>
      <c r="P349" s="252"/>
      <c r="Q349" s="252"/>
      <c r="R349" s="252"/>
      <c r="S349" s="252"/>
      <c r="T349" s="253"/>
      <c r="U349" s="14"/>
      <c r="V349" s="14"/>
      <c r="W349" s="14"/>
      <c r="X349" s="14"/>
      <c r="Y349" s="14"/>
      <c r="Z349" s="14"/>
      <c r="AA349" s="14"/>
      <c r="AB349" s="14"/>
      <c r="AC349" s="14"/>
      <c r="AD349" s="14"/>
      <c r="AE349" s="14"/>
      <c r="AT349" s="254" t="s">
        <v>191</v>
      </c>
      <c r="AU349" s="254" t="s">
        <v>87</v>
      </c>
      <c r="AV349" s="14" t="s">
        <v>89</v>
      </c>
      <c r="AW349" s="14" t="s">
        <v>41</v>
      </c>
      <c r="AX349" s="14" t="s">
        <v>80</v>
      </c>
      <c r="AY349" s="254" t="s">
        <v>177</v>
      </c>
    </row>
    <row r="350" spans="1:51" s="13" customFormat="1" ht="12">
      <c r="A350" s="13"/>
      <c r="B350" s="234"/>
      <c r="C350" s="235"/>
      <c r="D350" s="228" t="s">
        <v>191</v>
      </c>
      <c r="E350" s="236" t="s">
        <v>39</v>
      </c>
      <c r="F350" s="237" t="s">
        <v>877</v>
      </c>
      <c r="G350" s="235"/>
      <c r="H350" s="236" t="s">
        <v>39</v>
      </c>
      <c r="I350" s="238"/>
      <c r="J350" s="235"/>
      <c r="K350" s="235"/>
      <c r="L350" s="239"/>
      <c r="M350" s="240"/>
      <c r="N350" s="241"/>
      <c r="O350" s="241"/>
      <c r="P350" s="241"/>
      <c r="Q350" s="241"/>
      <c r="R350" s="241"/>
      <c r="S350" s="241"/>
      <c r="T350" s="242"/>
      <c r="U350" s="13"/>
      <c r="V350" s="13"/>
      <c r="W350" s="13"/>
      <c r="X350" s="13"/>
      <c r="Y350" s="13"/>
      <c r="Z350" s="13"/>
      <c r="AA350" s="13"/>
      <c r="AB350" s="13"/>
      <c r="AC350" s="13"/>
      <c r="AD350" s="13"/>
      <c r="AE350" s="13"/>
      <c r="AT350" s="243" t="s">
        <v>191</v>
      </c>
      <c r="AU350" s="243" t="s">
        <v>87</v>
      </c>
      <c r="AV350" s="13" t="s">
        <v>87</v>
      </c>
      <c r="AW350" s="13" t="s">
        <v>41</v>
      </c>
      <c r="AX350" s="13" t="s">
        <v>80</v>
      </c>
      <c r="AY350" s="243" t="s">
        <v>177</v>
      </c>
    </row>
    <row r="351" spans="1:51" s="14" customFormat="1" ht="12">
      <c r="A351" s="14"/>
      <c r="B351" s="244"/>
      <c r="C351" s="245"/>
      <c r="D351" s="228" t="s">
        <v>191</v>
      </c>
      <c r="E351" s="246" t="s">
        <v>39</v>
      </c>
      <c r="F351" s="247" t="s">
        <v>998</v>
      </c>
      <c r="G351" s="245"/>
      <c r="H351" s="248">
        <v>309.825</v>
      </c>
      <c r="I351" s="249"/>
      <c r="J351" s="245"/>
      <c r="K351" s="245"/>
      <c r="L351" s="250"/>
      <c r="M351" s="251"/>
      <c r="N351" s="252"/>
      <c r="O351" s="252"/>
      <c r="P351" s="252"/>
      <c r="Q351" s="252"/>
      <c r="R351" s="252"/>
      <c r="S351" s="252"/>
      <c r="T351" s="253"/>
      <c r="U351" s="14"/>
      <c r="V351" s="14"/>
      <c r="W351" s="14"/>
      <c r="X351" s="14"/>
      <c r="Y351" s="14"/>
      <c r="Z351" s="14"/>
      <c r="AA351" s="14"/>
      <c r="AB351" s="14"/>
      <c r="AC351" s="14"/>
      <c r="AD351" s="14"/>
      <c r="AE351" s="14"/>
      <c r="AT351" s="254" t="s">
        <v>191</v>
      </c>
      <c r="AU351" s="254" t="s">
        <v>87</v>
      </c>
      <c r="AV351" s="14" t="s">
        <v>89</v>
      </c>
      <c r="AW351" s="14" t="s">
        <v>41</v>
      </c>
      <c r="AX351" s="14" t="s">
        <v>80</v>
      </c>
      <c r="AY351" s="254" t="s">
        <v>177</v>
      </c>
    </row>
    <row r="352" spans="1:51" s="13" customFormat="1" ht="12">
      <c r="A352" s="13"/>
      <c r="B352" s="234"/>
      <c r="C352" s="235"/>
      <c r="D352" s="228" t="s">
        <v>191</v>
      </c>
      <c r="E352" s="236" t="s">
        <v>39</v>
      </c>
      <c r="F352" s="237" t="s">
        <v>879</v>
      </c>
      <c r="G352" s="235"/>
      <c r="H352" s="236" t="s">
        <v>39</v>
      </c>
      <c r="I352" s="238"/>
      <c r="J352" s="235"/>
      <c r="K352" s="235"/>
      <c r="L352" s="239"/>
      <c r="M352" s="240"/>
      <c r="N352" s="241"/>
      <c r="O352" s="241"/>
      <c r="P352" s="241"/>
      <c r="Q352" s="241"/>
      <c r="R352" s="241"/>
      <c r="S352" s="241"/>
      <c r="T352" s="242"/>
      <c r="U352" s="13"/>
      <c r="V352" s="13"/>
      <c r="W352" s="13"/>
      <c r="X352" s="13"/>
      <c r="Y352" s="13"/>
      <c r="Z352" s="13"/>
      <c r="AA352" s="13"/>
      <c r="AB352" s="13"/>
      <c r="AC352" s="13"/>
      <c r="AD352" s="13"/>
      <c r="AE352" s="13"/>
      <c r="AT352" s="243" t="s">
        <v>191</v>
      </c>
      <c r="AU352" s="243" t="s">
        <v>87</v>
      </c>
      <c r="AV352" s="13" t="s">
        <v>87</v>
      </c>
      <c r="AW352" s="13" t="s">
        <v>41</v>
      </c>
      <c r="AX352" s="13" t="s">
        <v>80</v>
      </c>
      <c r="AY352" s="243" t="s">
        <v>177</v>
      </c>
    </row>
    <row r="353" spans="1:51" s="14" customFormat="1" ht="12">
      <c r="A353" s="14"/>
      <c r="B353" s="244"/>
      <c r="C353" s="245"/>
      <c r="D353" s="228" t="s">
        <v>191</v>
      </c>
      <c r="E353" s="246" t="s">
        <v>39</v>
      </c>
      <c r="F353" s="247" t="s">
        <v>999</v>
      </c>
      <c r="G353" s="245"/>
      <c r="H353" s="248">
        <v>33.048</v>
      </c>
      <c r="I353" s="249"/>
      <c r="J353" s="245"/>
      <c r="K353" s="245"/>
      <c r="L353" s="250"/>
      <c r="M353" s="251"/>
      <c r="N353" s="252"/>
      <c r="O353" s="252"/>
      <c r="P353" s="252"/>
      <c r="Q353" s="252"/>
      <c r="R353" s="252"/>
      <c r="S353" s="252"/>
      <c r="T353" s="253"/>
      <c r="U353" s="14"/>
      <c r="V353" s="14"/>
      <c r="W353" s="14"/>
      <c r="X353" s="14"/>
      <c r="Y353" s="14"/>
      <c r="Z353" s="14"/>
      <c r="AA353" s="14"/>
      <c r="AB353" s="14"/>
      <c r="AC353" s="14"/>
      <c r="AD353" s="14"/>
      <c r="AE353" s="14"/>
      <c r="AT353" s="254" t="s">
        <v>191</v>
      </c>
      <c r="AU353" s="254" t="s">
        <v>87</v>
      </c>
      <c r="AV353" s="14" t="s">
        <v>89</v>
      </c>
      <c r="AW353" s="14" t="s">
        <v>41</v>
      </c>
      <c r="AX353" s="14" t="s">
        <v>80</v>
      </c>
      <c r="AY353" s="254" t="s">
        <v>177</v>
      </c>
    </row>
    <row r="354" spans="1:51" s="13" customFormat="1" ht="12">
      <c r="A354" s="13"/>
      <c r="B354" s="234"/>
      <c r="C354" s="235"/>
      <c r="D354" s="228" t="s">
        <v>191</v>
      </c>
      <c r="E354" s="236" t="s">
        <v>39</v>
      </c>
      <c r="F354" s="237" t="s">
        <v>885</v>
      </c>
      <c r="G354" s="235"/>
      <c r="H354" s="236" t="s">
        <v>39</v>
      </c>
      <c r="I354" s="238"/>
      <c r="J354" s="235"/>
      <c r="K354" s="235"/>
      <c r="L354" s="239"/>
      <c r="M354" s="240"/>
      <c r="N354" s="241"/>
      <c r="O354" s="241"/>
      <c r="P354" s="241"/>
      <c r="Q354" s="241"/>
      <c r="R354" s="241"/>
      <c r="S354" s="241"/>
      <c r="T354" s="242"/>
      <c r="U354" s="13"/>
      <c r="V354" s="13"/>
      <c r="W354" s="13"/>
      <c r="X354" s="13"/>
      <c r="Y354" s="13"/>
      <c r="Z354" s="13"/>
      <c r="AA354" s="13"/>
      <c r="AB354" s="13"/>
      <c r="AC354" s="13"/>
      <c r="AD354" s="13"/>
      <c r="AE354" s="13"/>
      <c r="AT354" s="243" t="s">
        <v>191</v>
      </c>
      <c r="AU354" s="243" t="s">
        <v>87</v>
      </c>
      <c r="AV354" s="13" t="s">
        <v>87</v>
      </c>
      <c r="AW354" s="13" t="s">
        <v>41</v>
      </c>
      <c r="AX354" s="13" t="s">
        <v>80</v>
      </c>
      <c r="AY354" s="243" t="s">
        <v>177</v>
      </c>
    </row>
    <row r="355" spans="1:51" s="14" customFormat="1" ht="12">
      <c r="A355" s="14"/>
      <c r="B355" s="244"/>
      <c r="C355" s="245"/>
      <c r="D355" s="228" t="s">
        <v>191</v>
      </c>
      <c r="E355" s="246" t="s">
        <v>39</v>
      </c>
      <c r="F355" s="247" t="s">
        <v>1000</v>
      </c>
      <c r="G355" s="245"/>
      <c r="H355" s="248">
        <v>142.025</v>
      </c>
      <c r="I355" s="249"/>
      <c r="J355" s="245"/>
      <c r="K355" s="245"/>
      <c r="L355" s="250"/>
      <c r="M355" s="251"/>
      <c r="N355" s="252"/>
      <c r="O355" s="252"/>
      <c r="P355" s="252"/>
      <c r="Q355" s="252"/>
      <c r="R355" s="252"/>
      <c r="S355" s="252"/>
      <c r="T355" s="253"/>
      <c r="U355" s="14"/>
      <c r="V355" s="14"/>
      <c r="W355" s="14"/>
      <c r="X355" s="14"/>
      <c r="Y355" s="14"/>
      <c r="Z355" s="14"/>
      <c r="AA355" s="14"/>
      <c r="AB355" s="14"/>
      <c r="AC355" s="14"/>
      <c r="AD355" s="14"/>
      <c r="AE355" s="14"/>
      <c r="AT355" s="254" t="s">
        <v>191</v>
      </c>
      <c r="AU355" s="254" t="s">
        <v>87</v>
      </c>
      <c r="AV355" s="14" t="s">
        <v>89</v>
      </c>
      <c r="AW355" s="14" t="s">
        <v>41</v>
      </c>
      <c r="AX355" s="14" t="s">
        <v>80</v>
      </c>
      <c r="AY355" s="254" t="s">
        <v>177</v>
      </c>
    </row>
    <row r="356" spans="1:51" s="15" customFormat="1" ht="12">
      <c r="A356" s="15"/>
      <c r="B356" s="255"/>
      <c r="C356" s="256"/>
      <c r="D356" s="228" t="s">
        <v>191</v>
      </c>
      <c r="E356" s="257" t="s">
        <v>39</v>
      </c>
      <c r="F356" s="258" t="s">
        <v>194</v>
      </c>
      <c r="G356" s="256"/>
      <c r="H356" s="259">
        <v>1307.262</v>
      </c>
      <c r="I356" s="260"/>
      <c r="J356" s="256"/>
      <c r="K356" s="256"/>
      <c r="L356" s="261"/>
      <c r="M356" s="262"/>
      <c r="N356" s="263"/>
      <c r="O356" s="263"/>
      <c r="P356" s="263"/>
      <c r="Q356" s="263"/>
      <c r="R356" s="263"/>
      <c r="S356" s="263"/>
      <c r="T356" s="264"/>
      <c r="U356" s="15"/>
      <c r="V356" s="15"/>
      <c r="W356" s="15"/>
      <c r="X356" s="15"/>
      <c r="Y356" s="15"/>
      <c r="Z356" s="15"/>
      <c r="AA356" s="15"/>
      <c r="AB356" s="15"/>
      <c r="AC356" s="15"/>
      <c r="AD356" s="15"/>
      <c r="AE356" s="15"/>
      <c r="AT356" s="265" t="s">
        <v>191</v>
      </c>
      <c r="AU356" s="265" t="s">
        <v>87</v>
      </c>
      <c r="AV356" s="15" t="s">
        <v>185</v>
      </c>
      <c r="AW356" s="15" t="s">
        <v>41</v>
      </c>
      <c r="AX356" s="15" t="s">
        <v>87</v>
      </c>
      <c r="AY356" s="265" t="s">
        <v>177</v>
      </c>
    </row>
    <row r="357" spans="1:65" s="2" customFormat="1" ht="16.5" customHeight="1">
      <c r="A357" s="40"/>
      <c r="B357" s="41"/>
      <c r="C357" s="215" t="s">
        <v>535</v>
      </c>
      <c r="D357" s="215" t="s">
        <v>180</v>
      </c>
      <c r="E357" s="216" t="s">
        <v>386</v>
      </c>
      <c r="F357" s="217" t="s">
        <v>387</v>
      </c>
      <c r="G357" s="218" t="s">
        <v>304</v>
      </c>
      <c r="H357" s="219">
        <v>0.8</v>
      </c>
      <c r="I357" s="220"/>
      <c r="J357" s="221">
        <f>ROUND(I357*H357,2)</f>
        <v>0</v>
      </c>
      <c r="K357" s="217" t="s">
        <v>184</v>
      </c>
      <c r="L357" s="46"/>
      <c r="M357" s="222" t="s">
        <v>39</v>
      </c>
      <c r="N357" s="223" t="s">
        <v>53</v>
      </c>
      <c r="O357" s="87"/>
      <c r="P357" s="224">
        <f>O357*H357</f>
        <v>0</v>
      </c>
      <c r="Q357" s="224">
        <v>0</v>
      </c>
      <c r="R357" s="224">
        <f>Q357*H357</f>
        <v>0</v>
      </c>
      <c r="S357" s="224">
        <v>0</v>
      </c>
      <c r="T357" s="225">
        <f>S357*H357</f>
        <v>0</v>
      </c>
      <c r="U357" s="40"/>
      <c r="V357" s="40"/>
      <c r="W357" s="40"/>
      <c r="X357" s="40"/>
      <c r="Y357" s="40"/>
      <c r="Z357" s="40"/>
      <c r="AA357" s="40"/>
      <c r="AB357" s="40"/>
      <c r="AC357" s="40"/>
      <c r="AD357" s="40"/>
      <c r="AE357" s="40"/>
      <c r="AR357" s="226" t="s">
        <v>323</v>
      </c>
      <c r="AT357" s="226" t="s">
        <v>180</v>
      </c>
      <c r="AU357" s="226" t="s">
        <v>87</v>
      </c>
      <c r="AY357" s="18" t="s">
        <v>177</v>
      </c>
      <c r="BE357" s="227">
        <f>IF(N357="základní",J357,0)</f>
        <v>0</v>
      </c>
      <c r="BF357" s="227">
        <f>IF(N357="snížená",J357,0)</f>
        <v>0</v>
      </c>
      <c r="BG357" s="227">
        <f>IF(N357="zákl. přenesená",J357,0)</f>
        <v>0</v>
      </c>
      <c r="BH357" s="227">
        <f>IF(N357="sníž. přenesená",J357,0)</f>
        <v>0</v>
      </c>
      <c r="BI357" s="227">
        <f>IF(N357="nulová",J357,0)</f>
        <v>0</v>
      </c>
      <c r="BJ357" s="18" t="s">
        <v>185</v>
      </c>
      <c r="BK357" s="227">
        <f>ROUND(I357*H357,2)</f>
        <v>0</v>
      </c>
      <c r="BL357" s="18" t="s">
        <v>323</v>
      </c>
      <c r="BM357" s="226" t="s">
        <v>1003</v>
      </c>
    </row>
    <row r="358" spans="1:47" s="2" customFormat="1" ht="12">
      <c r="A358" s="40"/>
      <c r="B358" s="41"/>
      <c r="C358" s="42"/>
      <c r="D358" s="228" t="s">
        <v>187</v>
      </c>
      <c r="E358" s="42"/>
      <c r="F358" s="229" t="s">
        <v>389</v>
      </c>
      <c r="G358" s="42"/>
      <c r="H358" s="42"/>
      <c r="I358" s="230"/>
      <c r="J358" s="42"/>
      <c r="K358" s="42"/>
      <c r="L358" s="46"/>
      <c r="M358" s="231"/>
      <c r="N358" s="232"/>
      <c r="O358" s="87"/>
      <c r="P358" s="87"/>
      <c r="Q358" s="87"/>
      <c r="R358" s="87"/>
      <c r="S358" s="87"/>
      <c r="T358" s="88"/>
      <c r="U358" s="40"/>
      <c r="V358" s="40"/>
      <c r="W358" s="40"/>
      <c r="X358" s="40"/>
      <c r="Y358" s="40"/>
      <c r="Z358" s="40"/>
      <c r="AA358" s="40"/>
      <c r="AB358" s="40"/>
      <c r="AC358" s="40"/>
      <c r="AD358" s="40"/>
      <c r="AE358" s="40"/>
      <c r="AT358" s="18" t="s">
        <v>187</v>
      </c>
      <c r="AU358" s="18" t="s">
        <v>87</v>
      </c>
    </row>
    <row r="359" spans="1:47" s="2" customFormat="1" ht="12">
      <c r="A359" s="40"/>
      <c r="B359" s="41"/>
      <c r="C359" s="42"/>
      <c r="D359" s="228" t="s">
        <v>189</v>
      </c>
      <c r="E359" s="42"/>
      <c r="F359" s="233" t="s">
        <v>384</v>
      </c>
      <c r="G359" s="42"/>
      <c r="H359" s="42"/>
      <c r="I359" s="230"/>
      <c r="J359" s="42"/>
      <c r="K359" s="42"/>
      <c r="L359" s="46"/>
      <c r="M359" s="231"/>
      <c r="N359" s="232"/>
      <c r="O359" s="87"/>
      <c r="P359" s="87"/>
      <c r="Q359" s="87"/>
      <c r="R359" s="87"/>
      <c r="S359" s="87"/>
      <c r="T359" s="88"/>
      <c r="U359" s="40"/>
      <c r="V359" s="40"/>
      <c r="W359" s="40"/>
      <c r="X359" s="40"/>
      <c r="Y359" s="40"/>
      <c r="Z359" s="40"/>
      <c r="AA359" s="40"/>
      <c r="AB359" s="40"/>
      <c r="AC359" s="40"/>
      <c r="AD359" s="40"/>
      <c r="AE359" s="40"/>
      <c r="AT359" s="18" t="s">
        <v>189</v>
      </c>
      <c r="AU359" s="18" t="s">
        <v>87</v>
      </c>
    </row>
    <row r="360" spans="1:65" s="2" customFormat="1" ht="55.5" customHeight="1">
      <c r="A360" s="40"/>
      <c r="B360" s="41"/>
      <c r="C360" s="215" t="s">
        <v>628</v>
      </c>
      <c r="D360" s="215" t="s">
        <v>180</v>
      </c>
      <c r="E360" s="216" t="s">
        <v>366</v>
      </c>
      <c r="F360" s="217" t="s">
        <v>367</v>
      </c>
      <c r="G360" s="218" t="s">
        <v>304</v>
      </c>
      <c r="H360" s="219">
        <v>1382.868</v>
      </c>
      <c r="I360" s="220"/>
      <c r="J360" s="221">
        <f>ROUND(I360*H360,2)</f>
        <v>0</v>
      </c>
      <c r="K360" s="217" t="s">
        <v>184</v>
      </c>
      <c r="L360" s="46"/>
      <c r="M360" s="222" t="s">
        <v>39</v>
      </c>
      <c r="N360" s="223" t="s">
        <v>53</v>
      </c>
      <c r="O360" s="87"/>
      <c r="P360" s="224">
        <f>O360*H360</f>
        <v>0</v>
      </c>
      <c r="Q360" s="224">
        <v>0</v>
      </c>
      <c r="R360" s="224">
        <f>Q360*H360</f>
        <v>0</v>
      </c>
      <c r="S360" s="224">
        <v>0</v>
      </c>
      <c r="T360" s="225">
        <f>S360*H360</f>
        <v>0</v>
      </c>
      <c r="U360" s="40"/>
      <c r="V360" s="40"/>
      <c r="W360" s="40"/>
      <c r="X360" s="40"/>
      <c r="Y360" s="40"/>
      <c r="Z360" s="40"/>
      <c r="AA360" s="40"/>
      <c r="AB360" s="40"/>
      <c r="AC360" s="40"/>
      <c r="AD360" s="40"/>
      <c r="AE360" s="40"/>
      <c r="AR360" s="226" t="s">
        <v>323</v>
      </c>
      <c r="AT360" s="226" t="s">
        <v>180</v>
      </c>
      <c r="AU360" s="226" t="s">
        <v>87</v>
      </c>
      <c r="AY360" s="18" t="s">
        <v>177</v>
      </c>
      <c r="BE360" s="227">
        <f>IF(N360="základní",J360,0)</f>
        <v>0</v>
      </c>
      <c r="BF360" s="227">
        <f>IF(N360="snížená",J360,0)</f>
        <v>0</v>
      </c>
      <c r="BG360" s="227">
        <f>IF(N360="zákl. přenesená",J360,0)</f>
        <v>0</v>
      </c>
      <c r="BH360" s="227">
        <f>IF(N360="sníž. přenesená",J360,0)</f>
        <v>0</v>
      </c>
      <c r="BI360" s="227">
        <f>IF(N360="nulová",J360,0)</f>
        <v>0</v>
      </c>
      <c r="BJ360" s="18" t="s">
        <v>185</v>
      </c>
      <c r="BK360" s="227">
        <f>ROUND(I360*H360,2)</f>
        <v>0</v>
      </c>
      <c r="BL360" s="18" t="s">
        <v>323</v>
      </c>
      <c r="BM360" s="226" t="s">
        <v>1004</v>
      </c>
    </row>
    <row r="361" spans="1:47" s="2" customFormat="1" ht="12">
      <c r="A361" s="40"/>
      <c r="B361" s="41"/>
      <c r="C361" s="42"/>
      <c r="D361" s="228" t="s">
        <v>187</v>
      </c>
      <c r="E361" s="42"/>
      <c r="F361" s="229" t="s">
        <v>369</v>
      </c>
      <c r="G361" s="42"/>
      <c r="H361" s="42"/>
      <c r="I361" s="230"/>
      <c r="J361" s="42"/>
      <c r="K361" s="42"/>
      <c r="L361" s="46"/>
      <c r="M361" s="231"/>
      <c r="N361" s="232"/>
      <c r="O361" s="87"/>
      <c r="P361" s="87"/>
      <c r="Q361" s="87"/>
      <c r="R361" s="87"/>
      <c r="S361" s="87"/>
      <c r="T361" s="88"/>
      <c r="U361" s="40"/>
      <c r="V361" s="40"/>
      <c r="W361" s="40"/>
      <c r="X361" s="40"/>
      <c r="Y361" s="40"/>
      <c r="Z361" s="40"/>
      <c r="AA361" s="40"/>
      <c r="AB361" s="40"/>
      <c r="AC361" s="40"/>
      <c r="AD361" s="40"/>
      <c r="AE361" s="40"/>
      <c r="AT361" s="18" t="s">
        <v>187</v>
      </c>
      <c r="AU361" s="18" t="s">
        <v>87</v>
      </c>
    </row>
    <row r="362" spans="1:47" s="2" customFormat="1" ht="12">
      <c r="A362" s="40"/>
      <c r="B362" s="41"/>
      <c r="C362" s="42"/>
      <c r="D362" s="228" t="s">
        <v>189</v>
      </c>
      <c r="E362" s="42"/>
      <c r="F362" s="233" t="s">
        <v>354</v>
      </c>
      <c r="G362" s="42"/>
      <c r="H362" s="42"/>
      <c r="I362" s="230"/>
      <c r="J362" s="42"/>
      <c r="K362" s="42"/>
      <c r="L362" s="46"/>
      <c r="M362" s="231"/>
      <c r="N362" s="232"/>
      <c r="O362" s="87"/>
      <c r="P362" s="87"/>
      <c r="Q362" s="87"/>
      <c r="R362" s="87"/>
      <c r="S362" s="87"/>
      <c r="T362" s="88"/>
      <c r="U362" s="40"/>
      <c r="V362" s="40"/>
      <c r="W362" s="40"/>
      <c r="X362" s="40"/>
      <c r="Y362" s="40"/>
      <c r="Z362" s="40"/>
      <c r="AA362" s="40"/>
      <c r="AB362" s="40"/>
      <c r="AC362" s="40"/>
      <c r="AD362" s="40"/>
      <c r="AE362" s="40"/>
      <c r="AT362" s="18" t="s">
        <v>189</v>
      </c>
      <c r="AU362" s="18" t="s">
        <v>87</v>
      </c>
    </row>
    <row r="363" spans="1:51" s="13" customFormat="1" ht="12">
      <c r="A363" s="13"/>
      <c r="B363" s="234"/>
      <c r="C363" s="235"/>
      <c r="D363" s="228" t="s">
        <v>191</v>
      </c>
      <c r="E363" s="236" t="s">
        <v>39</v>
      </c>
      <c r="F363" s="237" t="s">
        <v>1005</v>
      </c>
      <c r="G363" s="235"/>
      <c r="H363" s="236" t="s">
        <v>39</v>
      </c>
      <c r="I363" s="238"/>
      <c r="J363" s="235"/>
      <c r="K363" s="235"/>
      <c r="L363" s="239"/>
      <c r="M363" s="240"/>
      <c r="N363" s="241"/>
      <c r="O363" s="241"/>
      <c r="P363" s="241"/>
      <c r="Q363" s="241"/>
      <c r="R363" s="241"/>
      <c r="S363" s="241"/>
      <c r="T363" s="242"/>
      <c r="U363" s="13"/>
      <c r="V363" s="13"/>
      <c r="W363" s="13"/>
      <c r="X363" s="13"/>
      <c r="Y363" s="13"/>
      <c r="Z363" s="13"/>
      <c r="AA363" s="13"/>
      <c r="AB363" s="13"/>
      <c r="AC363" s="13"/>
      <c r="AD363" s="13"/>
      <c r="AE363" s="13"/>
      <c r="AT363" s="243" t="s">
        <v>191</v>
      </c>
      <c r="AU363" s="243" t="s">
        <v>87</v>
      </c>
      <c r="AV363" s="13" t="s">
        <v>87</v>
      </c>
      <c r="AW363" s="13" t="s">
        <v>41</v>
      </c>
      <c r="AX363" s="13" t="s">
        <v>80</v>
      </c>
      <c r="AY363" s="243" t="s">
        <v>177</v>
      </c>
    </row>
    <row r="364" spans="1:51" s="14" customFormat="1" ht="12">
      <c r="A364" s="14"/>
      <c r="B364" s="244"/>
      <c r="C364" s="245"/>
      <c r="D364" s="228" t="s">
        <v>191</v>
      </c>
      <c r="E364" s="246" t="s">
        <v>39</v>
      </c>
      <c r="F364" s="247" t="s">
        <v>966</v>
      </c>
      <c r="G364" s="245"/>
      <c r="H364" s="248">
        <v>1279.508</v>
      </c>
      <c r="I364" s="249"/>
      <c r="J364" s="245"/>
      <c r="K364" s="245"/>
      <c r="L364" s="250"/>
      <c r="M364" s="251"/>
      <c r="N364" s="252"/>
      <c r="O364" s="252"/>
      <c r="P364" s="252"/>
      <c r="Q364" s="252"/>
      <c r="R364" s="252"/>
      <c r="S364" s="252"/>
      <c r="T364" s="253"/>
      <c r="U364" s="14"/>
      <c r="V364" s="14"/>
      <c r="W364" s="14"/>
      <c r="X364" s="14"/>
      <c r="Y364" s="14"/>
      <c r="Z364" s="14"/>
      <c r="AA364" s="14"/>
      <c r="AB364" s="14"/>
      <c r="AC364" s="14"/>
      <c r="AD364" s="14"/>
      <c r="AE364" s="14"/>
      <c r="AT364" s="254" t="s">
        <v>191</v>
      </c>
      <c r="AU364" s="254" t="s">
        <v>87</v>
      </c>
      <c r="AV364" s="14" t="s">
        <v>89</v>
      </c>
      <c r="AW364" s="14" t="s">
        <v>41</v>
      </c>
      <c r="AX364" s="14" t="s">
        <v>80</v>
      </c>
      <c r="AY364" s="254" t="s">
        <v>177</v>
      </c>
    </row>
    <row r="365" spans="1:51" s="13" customFormat="1" ht="12">
      <c r="A365" s="13"/>
      <c r="B365" s="234"/>
      <c r="C365" s="235"/>
      <c r="D365" s="228" t="s">
        <v>191</v>
      </c>
      <c r="E365" s="236" t="s">
        <v>39</v>
      </c>
      <c r="F365" s="237" t="s">
        <v>862</v>
      </c>
      <c r="G365" s="235"/>
      <c r="H365" s="236" t="s">
        <v>39</v>
      </c>
      <c r="I365" s="238"/>
      <c r="J365" s="235"/>
      <c r="K365" s="235"/>
      <c r="L365" s="239"/>
      <c r="M365" s="240"/>
      <c r="N365" s="241"/>
      <c r="O365" s="241"/>
      <c r="P365" s="241"/>
      <c r="Q365" s="241"/>
      <c r="R365" s="241"/>
      <c r="S365" s="241"/>
      <c r="T365" s="242"/>
      <c r="U365" s="13"/>
      <c r="V365" s="13"/>
      <c r="W365" s="13"/>
      <c r="X365" s="13"/>
      <c r="Y365" s="13"/>
      <c r="Z365" s="13"/>
      <c r="AA365" s="13"/>
      <c r="AB365" s="13"/>
      <c r="AC365" s="13"/>
      <c r="AD365" s="13"/>
      <c r="AE365" s="13"/>
      <c r="AT365" s="243" t="s">
        <v>191</v>
      </c>
      <c r="AU365" s="243" t="s">
        <v>87</v>
      </c>
      <c r="AV365" s="13" t="s">
        <v>87</v>
      </c>
      <c r="AW365" s="13" t="s">
        <v>41</v>
      </c>
      <c r="AX365" s="13" t="s">
        <v>80</v>
      </c>
      <c r="AY365" s="243" t="s">
        <v>177</v>
      </c>
    </row>
    <row r="366" spans="1:51" s="14" customFormat="1" ht="12">
      <c r="A366" s="14"/>
      <c r="B366" s="244"/>
      <c r="C366" s="245"/>
      <c r="D366" s="228" t="s">
        <v>191</v>
      </c>
      <c r="E366" s="246" t="s">
        <v>39</v>
      </c>
      <c r="F366" s="247" t="s">
        <v>967</v>
      </c>
      <c r="G366" s="245"/>
      <c r="H366" s="248">
        <v>103.36</v>
      </c>
      <c r="I366" s="249"/>
      <c r="J366" s="245"/>
      <c r="K366" s="245"/>
      <c r="L366" s="250"/>
      <c r="M366" s="251"/>
      <c r="N366" s="252"/>
      <c r="O366" s="252"/>
      <c r="P366" s="252"/>
      <c r="Q366" s="252"/>
      <c r="R366" s="252"/>
      <c r="S366" s="252"/>
      <c r="T366" s="253"/>
      <c r="U366" s="14"/>
      <c r="V366" s="14"/>
      <c r="W366" s="14"/>
      <c r="X366" s="14"/>
      <c r="Y366" s="14"/>
      <c r="Z366" s="14"/>
      <c r="AA366" s="14"/>
      <c r="AB366" s="14"/>
      <c r="AC366" s="14"/>
      <c r="AD366" s="14"/>
      <c r="AE366" s="14"/>
      <c r="AT366" s="254" t="s">
        <v>191</v>
      </c>
      <c r="AU366" s="254" t="s">
        <v>87</v>
      </c>
      <c r="AV366" s="14" t="s">
        <v>89</v>
      </c>
      <c r="AW366" s="14" t="s">
        <v>41</v>
      </c>
      <c r="AX366" s="14" t="s">
        <v>80</v>
      </c>
      <c r="AY366" s="254" t="s">
        <v>177</v>
      </c>
    </row>
    <row r="367" spans="1:51" s="15" customFormat="1" ht="12">
      <c r="A367" s="15"/>
      <c r="B367" s="255"/>
      <c r="C367" s="256"/>
      <c r="D367" s="228" t="s">
        <v>191</v>
      </c>
      <c r="E367" s="257" t="s">
        <v>39</v>
      </c>
      <c r="F367" s="258" t="s">
        <v>194</v>
      </c>
      <c r="G367" s="256"/>
      <c r="H367" s="259">
        <v>1382.868</v>
      </c>
      <c r="I367" s="260"/>
      <c r="J367" s="256"/>
      <c r="K367" s="256"/>
      <c r="L367" s="261"/>
      <c r="M367" s="262"/>
      <c r="N367" s="263"/>
      <c r="O367" s="263"/>
      <c r="P367" s="263"/>
      <c r="Q367" s="263"/>
      <c r="R367" s="263"/>
      <c r="S367" s="263"/>
      <c r="T367" s="264"/>
      <c r="U367" s="15"/>
      <c r="V367" s="15"/>
      <c r="W367" s="15"/>
      <c r="X367" s="15"/>
      <c r="Y367" s="15"/>
      <c r="Z367" s="15"/>
      <c r="AA367" s="15"/>
      <c r="AB367" s="15"/>
      <c r="AC367" s="15"/>
      <c r="AD367" s="15"/>
      <c r="AE367" s="15"/>
      <c r="AT367" s="265" t="s">
        <v>191</v>
      </c>
      <c r="AU367" s="265" t="s">
        <v>87</v>
      </c>
      <c r="AV367" s="15" t="s">
        <v>185</v>
      </c>
      <c r="AW367" s="15" t="s">
        <v>41</v>
      </c>
      <c r="AX367" s="15" t="s">
        <v>87</v>
      </c>
      <c r="AY367" s="265" t="s">
        <v>177</v>
      </c>
    </row>
    <row r="368" spans="1:65" s="2" customFormat="1" ht="16.5" customHeight="1">
      <c r="A368" s="40"/>
      <c r="B368" s="41"/>
      <c r="C368" s="215" t="s">
        <v>427</v>
      </c>
      <c r="D368" s="215" t="s">
        <v>180</v>
      </c>
      <c r="E368" s="216" t="s">
        <v>1006</v>
      </c>
      <c r="F368" s="217" t="s">
        <v>1007</v>
      </c>
      <c r="G368" s="218" t="s">
        <v>304</v>
      </c>
      <c r="H368" s="219">
        <v>1695.804</v>
      </c>
      <c r="I368" s="220"/>
      <c r="J368" s="221">
        <f>ROUND(I368*H368,2)</f>
        <v>0</v>
      </c>
      <c r="K368" s="217" t="s">
        <v>184</v>
      </c>
      <c r="L368" s="46"/>
      <c r="M368" s="222" t="s">
        <v>39</v>
      </c>
      <c r="N368" s="223" t="s">
        <v>53</v>
      </c>
      <c r="O368" s="87"/>
      <c r="P368" s="224">
        <f>O368*H368</f>
        <v>0</v>
      </c>
      <c r="Q368" s="224">
        <v>0</v>
      </c>
      <c r="R368" s="224">
        <f>Q368*H368</f>
        <v>0</v>
      </c>
      <c r="S368" s="224">
        <v>0</v>
      </c>
      <c r="T368" s="225">
        <f>S368*H368</f>
        <v>0</v>
      </c>
      <c r="U368" s="40"/>
      <c r="V368" s="40"/>
      <c r="W368" s="40"/>
      <c r="X368" s="40"/>
      <c r="Y368" s="40"/>
      <c r="Z368" s="40"/>
      <c r="AA368" s="40"/>
      <c r="AB368" s="40"/>
      <c r="AC368" s="40"/>
      <c r="AD368" s="40"/>
      <c r="AE368" s="40"/>
      <c r="AR368" s="226" t="s">
        <v>323</v>
      </c>
      <c r="AT368" s="226" t="s">
        <v>180</v>
      </c>
      <c r="AU368" s="226" t="s">
        <v>87</v>
      </c>
      <c r="AY368" s="18" t="s">
        <v>177</v>
      </c>
      <c r="BE368" s="227">
        <f>IF(N368="základní",J368,0)</f>
        <v>0</v>
      </c>
      <c r="BF368" s="227">
        <f>IF(N368="snížená",J368,0)</f>
        <v>0</v>
      </c>
      <c r="BG368" s="227">
        <f>IF(N368="zákl. přenesená",J368,0)</f>
        <v>0</v>
      </c>
      <c r="BH368" s="227">
        <f>IF(N368="sníž. přenesená",J368,0)</f>
        <v>0</v>
      </c>
      <c r="BI368" s="227">
        <f>IF(N368="nulová",J368,0)</f>
        <v>0</v>
      </c>
      <c r="BJ368" s="18" t="s">
        <v>185</v>
      </c>
      <c r="BK368" s="227">
        <f>ROUND(I368*H368,2)</f>
        <v>0</v>
      </c>
      <c r="BL368" s="18" t="s">
        <v>323</v>
      </c>
      <c r="BM368" s="226" t="s">
        <v>1008</v>
      </c>
    </row>
    <row r="369" spans="1:47" s="2" customFormat="1" ht="12">
      <c r="A369" s="40"/>
      <c r="B369" s="41"/>
      <c r="C369" s="42"/>
      <c r="D369" s="228" t="s">
        <v>187</v>
      </c>
      <c r="E369" s="42"/>
      <c r="F369" s="229" t="s">
        <v>1009</v>
      </c>
      <c r="G369" s="42"/>
      <c r="H369" s="42"/>
      <c r="I369" s="230"/>
      <c r="J369" s="42"/>
      <c r="K369" s="42"/>
      <c r="L369" s="46"/>
      <c r="M369" s="231"/>
      <c r="N369" s="232"/>
      <c r="O369" s="87"/>
      <c r="P369" s="87"/>
      <c r="Q369" s="87"/>
      <c r="R369" s="87"/>
      <c r="S369" s="87"/>
      <c r="T369" s="88"/>
      <c r="U369" s="40"/>
      <c r="V369" s="40"/>
      <c r="W369" s="40"/>
      <c r="X369" s="40"/>
      <c r="Y369" s="40"/>
      <c r="Z369" s="40"/>
      <c r="AA369" s="40"/>
      <c r="AB369" s="40"/>
      <c r="AC369" s="40"/>
      <c r="AD369" s="40"/>
      <c r="AE369" s="40"/>
      <c r="AT369" s="18" t="s">
        <v>187</v>
      </c>
      <c r="AU369" s="18" t="s">
        <v>87</v>
      </c>
    </row>
    <row r="370" spans="1:47" s="2" customFormat="1" ht="12">
      <c r="A370" s="40"/>
      <c r="B370" s="41"/>
      <c r="C370" s="42"/>
      <c r="D370" s="228" t="s">
        <v>189</v>
      </c>
      <c r="E370" s="42"/>
      <c r="F370" s="233" t="s">
        <v>384</v>
      </c>
      <c r="G370" s="42"/>
      <c r="H370" s="42"/>
      <c r="I370" s="230"/>
      <c r="J370" s="42"/>
      <c r="K370" s="42"/>
      <c r="L370" s="46"/>
      <c r="M370" s="231"/>
      <c r="N370" s="232"/>
      <c r="O370" s="87"/>
      <c r="P370" s="87"/>
      <c r="Q370" s="87"/>
      <c r="R370" s="87"/>
      <c r="S370" s="87"/>
      <c r="T370" s="88"/>
      <c r="U370" s="40"/>
      <c r="V370" s="40"/>
      <c r="W370" s="40"/>
      <c r="X370" s="40"/>
      <c r="Y370" s="40"/>
      <c r="Z370" s="40"/>
      <c r="AA370" s="40"/>
      <c r="AB370" s="40"/>
      <c r="AC370" s="40"/>
      <c r="AD370" s="40"/>
      <c r="AE370" s="40"/>
      <c r="AT370" s="18" t="s">
        <v>189</v>
      </c>
      <c r="AU370" s="18" t="s">
        <v>87</v>
      </c>
    </row>
    <row r="371" spans="1:51" s="13" customFormat="1" ht="12">
      <c r="A371" s="13"/>
      <c r="B371" s="234"/>
      <c r="C371" s="235"/>
      <c r="D371" s="228" t="s">
        <v>191</v>
      </c>
      <c r="E371" s="236" t="s">
        <v>39</v>
      </c>
      <c r="F371" s="237" t="s">
        <v>875</v>
      </c>
      <c r="G371" s="235"/>
      <c r="H371" s="236" t="s">
        <v>39</v>
      </c>
      <c r="I371" s="238"/>
      <c r="J371" s="235"/>
      <c r="K371" s="235"/>
      <c r="L371" s="239"/>
      <c r="M371" s="240"/>
      <c r="N371" s="241"/>
      <c r="O371" s="241"/>
      <c r="P371" s="241"/>
      <c r="Q371" s="241"/>
      <c r="R371" s="241"/>
      <c r="S371" s="241"/>
      <c r="T371" s="242"/>
      <c r="U371" s="13"/>
      <c r="V371" s="13"/>
      <c r="W371" s="13"/>
      <c r="X371" s="13"/>
      <c r="Y371" s="13"/>
      <c r="Z371" s="13"/>
      <c r="AA371" s="13"/>
      <c r="AB371" s="13"/>
      <c r="AC371" s="13"/>
      <c r="AD371" s="13"/>
      <c r="AE371" s="13"/>
      <c r="AT371" s="243" t="s">
        <v>191</v>
      </c>
      <c r="AU371" s="243" t="s">
        <v>87</v>
      </c>
      <c r="AV371" s="13" t="s">
        <v>87</v>
      </c>
      <c r="AW371" s="13" t="s">
        <v>41</v>
      </c>
      <c r="AX371" s="13" t="s">
        <v>80</v>
      </c>
      <c r="AY371" s="243" t="s">
        <v>177</v>
      </c>
    </row>
    <row r="372" spans="1:51" s="14" customFormat="1" ht="12">
      <c r="A372" s="14"/>
      <c r="B372" s="244"/>
      <c r="C372" s="245"/>
      <c r="D372" s="228" t="s">
        <v>191</v>
      </c>
      <c r="E372" s="246" t="s">
        <v>39</v>
      </c>
      <c r="F372" s="247" t="s">
        <v>1010</v>
      </c>
      <c r="G372" s="245"/>
      <c r="H372" s="248">
        <v>1049.274</v>
      </c>
      <c r="I372" s="249"/>
      <c r="J372" s="245"/>
      <c r="K372" s="245"/>
      <c r="L372" s="250"/>
      <c r="M372" s="251"/>
      <c r="N372" s="252"/>
      <c r="O372" s="252"/>
      <c r="P372" s="252"/>
      <c r="Q372" s="252"/>
      <c r="R372" s="252"/>
      <c r="S372" s="252"/>
      <c r="T372" s="253"/>
      <c r="U372" s="14"/>
      <c r="V372" s="14"/>
      <c r="W372" s="14"/>
      <c r="X372" s="14"/>
      <c r="Y372" s="14"/>
      <c r="Z372" s="14"/>
      <c r="AA372" s="14"/>
      <c r="AB372" s="14"/>
      <c r="AC372" s="14"/>
      <c r="AD372" s="14"/>
      <c r="AE372" s="14"/>
      <c r="AT372" s="254" t="s">
        <v>191</v>
      </c>
      <c r="AU372" s="254" t="s">
        <v>87</v>
      </c>
      <c r="AV372" s="14" t="s">
        <v>89</v>
      </c>
      <c r="AW372" s="14" t="s">
        <v>41</v>
      </c>
      <c r="AX372" s="14" t="s">
        <v>80</v>
      </c>
      <c r="AY372" s="254" t="s">
        <v>177</v>
      </c>
    </row>
    <row r="373" spans="1:51" s="13" customFormat="1" ht="12">
      <c r="A373" s="13"/>
      <c r="B373" s="234"/>
      <c r="C373" s="235"/>
      <c r="D373" s="228" t="s">
        <v>191</v>
      </c>
      <c r="E373" s="236" t="s">
        <v>39</v>
      </c>
      <c r="F373" s="237" t="s">
        <v>877</v>
      </c>
      <c r="G373" s="235"/>
      <c r="H373" s="236" t="s">
        <v>39</v>
      </c>
      <c r="I373" s="238"/>
      <c r="J373" s="235"/>
      <c r="K373" s="235"/>
      <c r="L373" s="239"/>
      <c r="M373" s="240"/>
      <c r="N373" s="241"/>
      <c r="O373" s="241"/>
      <c r="P373" s="241"/>
      <c r="Q373" s="241"/>
      <c r="R373" s="241"/>
      <c r="S373" s="241"/>
      <c r="T373" s="242"/>
      <c r="U373" s="13"/>
      <c r="V373" s="13"/>
      <c r="W373" s="13"/>
      <c r="X373" s="13"/>
      <c r="Y373" s="13"/>
      <c r="Z373" s="13"/>
      <c r="AA373" s="13"/>
      <c r="AB373" s="13"/>
      <c r="AC373" s="13"/>
      <c r="AD373" s="13"/>
      <c r="AE373" s="13"/>
      <c r="AT373" s="243" t="s">
        <v>191</v>
      </c>
      <c r="AU373" s="243" t="s">
        <v>87</v>
      </c>
      <c r="AV373" s="13" t="s">
        <v>87</v>
      </c>
      <c r="AW373" s="13" t="s">
        <v>41</v>
      </c>
      <c r="AX373" s="13" t="s">
        <v>80</v>
      </c>
      <c r="AY373" s="243" t="s">
        <v>177</v>
      </c>
    </row>
    <row r="374" spans="1:51" s="14" customFormat="1" ht="12">
      <c r="A374" s="14"/>
      <c r="B374" s="244"/>
      <c r="C374" s="245"/>
      <c r="D374" s="228" t="s">
        <v>191</v>
      </c>
      <c r="E374" s="246" t="s">
        <v>39</v>
      </c>
      <c r="F374" s="247" t="s">
        <v>1011</v>
      </c>
      <c r="G374" s="245"/>
      <c r="H374" s="248">
        <v>413.1</v>
      </c>
      <c r="I374" s="249"/>
      <c r="J374" s="245"/>
      <c r="K374" s="245"/>
      <c r="L374" s="250"/>
      <c r="M374" s="251"/>
      <c r="N374" s="252"/>
      <c r="O374" s="252"/>
      <c r="P374" s="252"/>
      <c r="Q374" s="252"/>
      <c r="R374" s="252"/>
      <c r="S374" s="252"/>
      <c r="T374" s="253"/>
      <c r="U374" s="14"/>
      <c r="V374" s="14"/>
      <c r="W374" s="14"/>
      <c r="X374" s="14"/>
      <c r="Y374" s="14"/>
      <c r="Z374" s="14"/>
      <c r="AA374" s="14"/>
      <c r="AB374" s="14"/>
      <c r="AC374" s="14"/>
      <c r="AD374" s="14"/>
      <c r="AE374" s="14"/>
      <c r="AT374" s="254" t="s">
        <v>191</v>
      </c>
      <c r="AU374" s="254" t="s">
        <v>87</v>
      </c>
      <c r="AV374" s="14" t="s">
        <v>89</v>
      </c>
      <c r="AW374" s="14" t="s">
        <v>41</v>
      </c>
      <c r="AX374" s="14" t="s">
        <v>80</v>
      </c>
      <c r="AY374" s="254" t="s">
        <v>177</v>
      </c>
    </row>
    <row r="375" spans="1:51" s="13" customFormat="1" ht="12">
      <c r="A375" s="13"/>
      <c r="B375" s="234"/>
      <c r="C375" s="235"/>
      <c r="D375" s="228" t="s">
        <v>191</v>
      </c>
      <c r="E375" s="236" t="s">
        <v>39</v>
      </c>
      <c r="F375" s="237" t="s">
        <v>879</v>
      </c>
      <c r="G375" s="235"/>
      <c r="H375" s="236" t="s">
        <v>39</v>
      </c>
      <c r="I375" s="238"/>
      <c r="J375" s="235"/>
      <c r="K375" s="235"/>
      <c r="L375" s="239"/>
      <c r="M375" s="240"/>
      <c r="N375" s="241"/>
      <c r="O375" s="241"/>
      <c r="P375" s="241"/>
      <c r="Q375" s="241"/>
      <c r="R375" s="241"/>
      <c r="S375" s="241"/>
      <c r="T375" s="242"/>
      <c r="U375" s="13"/>
      <c r="V375" s="13"/>
      <c r="W375" s="13"/>
      <c r="X375" s="13"/>
      <c r="Y375" s="13"/>
      <c r="Z375" s="13"/>
      <c r="AA375" s="13"/>
      <c r="AB375" s="13"/>
      <c r="AC375" s="13"/>
      <c r="AD375" s="13"/>
      <c r="AE375" s="13"/>
      <c r="AT375" s="243" t="s">
        <v>191</v>
      </c>
      <c r="AU375" s="243" t="s">
        <v>87</v>
      </c>
      <c r="AV375" s="13" t="s">
        <v>87</v>
      </c>
      <c r="AW375" s="13" t="s">
        <v>41</v>
      </c>
      <c r="AX375" s="13" t="s">
        <v>80</v>
      </c>
      <c r="AY375" s="243" t="s">
        <v>177</v>
      </c>
    </row>
    <row r="376" spans="1:51" s="14" customFormat="1" ht="12">
      <c r="A376" s="14"/>
      <c r="B376" s="244"/>
      <c r="C376" s="245"/>
      <c r="D376" s="228" t="s">
        <v>191</v>
      </c>
      <c r="E376" s="246" t="s">
        <v>39</v>
      </c>
      <c r="F376" s="247" t="s">
        <v>1012</v>
      </c>
      <c r="G376" s="245"/>
      <c r="H376" s="248">
        <v>44.064</v>
      </c>
      <c r="I376" s="249"/>
      <c r="J376" s="245"/>
      <c r="K376" s="245"/>
      <c r="L376" s="250"/>
      <c r="M376" s="251"/>
      <c r="N376" s="252"/>
      <c r="O376" s="252"/>
      <c r="P376" s="252"/>
      <c r="Q376" s="252"/>
      <c r="R376" s="252"/>
      <c r="S376" s="252"/>
      <c r="T376" s="253"/>
      <c r="U376" s="14"/>
      <c r="V376" s="14"/>
      <c r="W376" s="14"/>
      <c r="X376" s="14"/>
      <c r="Y376" s="14"/>
      <c r="Z376" s="14"/>
      <c r="AA376" s="14"/>
      <c r="AB376" s="14"/>
      <c r="AC376" s="14"/>
      <c r="AD376" s="14"/>
      <c r="AE376" s="14"/>
      <c r="AT376" s="254" t="s">
        <v>191</v>
      </c>
      <c r="AU376" s="254" t="s">
        <v>87</v>
      </c>
      <c r="AV376" s="14" t="s">
        <v>89</v>
      </c>
      <c r="AW376" s="14" t="s">
        <v>41</v>
      </c>
      <c r="AX376" s="14" t="s">
        <v>80</v>
      </c>
      <c r="AY376" s="254" t="s">
        <v>177</v>
      </c>
    </row>
    <row r="377" spans="1:51" s="13" customFormat="1" ht="12">
      <c r="A377" s="13"/>
      <c r="B377" s="234"/>
      <c r="C377" s="235"/>
      <c r="D377" s="228" t="s">
        <v>191</v>
      </c>
      <c r="E377" s="236" t="s">
        <v>39</v>
      </c>
      <c r="F377" s="237" t="s">
        <v>885</v>
      </c>
      <c r="G377" s="235"/>
      <c r="H377" s="236" t="s">
        <v>39</v>
      </c>
      <c r="I377" s="238"/>
      <c r="J377" s="235"/>
      <c r="K377" s="235"/>
      <c r="L377" s="239"/>
      <c r="M377" s="240"/>
      <c r="N377" s="241"/>
      <c r="O377" s="241"/>
      <c r="P377" s="241"/>
      <c r="Q377" s="241"/>
      <c r="R377" s="241"/>
      <c r="S377" s="241"/>
      <c r="T377" s="242"/>
      <c r="U377" s="13"/>
      <c r="V377" s="13"/>
      <c r="W377" s="13"/>
      <c r="X377" s="13"/>
      <c r="Y377" s="13"/>
      <c r="Z377" s="13"/>
      <c r="AA377" s="13"/>
      <c r="AB377" s="13"/>
      <c r="AC377" s="13"/>
      <c r="AD377" s="13"/>
      <c r="AE377" s="13"/>
      <c r="AT377" s="243" t="s">
        <v>191</v>
      </c>
      <c r="AU377" s="243" t="s">
        <v>87</v>
      </c>
      <c r="AV377" s="13" t="s">
        <v>87</v>
      </c>
      <c r="AW377" s="13" t="s">
        <v>41</v>
      </c>
      <c r="AX377" s="13" t="s">
        <v>80</v>
      </c>
      <c r="AY377" s="243" t="s">
        <v>177</v>
      </c>
    </row>
    <row r="378" spans="1:51" s="14" customFormat="1" ht="12">
      <c r="A378" s="14"/>
      <c r="B378" s="244"/>
      <c r="C378" s="245"/>
      <c r="D378" s="228" t="s">
        <v>191</v>
      </c>
      <c r="E378" s="246" t="s">
        <v>39</v>
      </c>
      <c r="F378" s="247" t="s">
        <v>1013</v>
      </c>
      <c r="G378" s="245"/>
      <c r="H378" s="248">
        <v>189.366</v>
      </c>
      <c r="I378" s="249"/>
      <c r="J378" s="245"/>
      <c r="K378" s="245"/>
      <c r="L378" s="250"/>
      <c r="M378" s="251"/>
      <c r="N378" s="252"/>
      <c r="O378" s="252"/>
      <c r="P378" s="252"/>
      <c r="Q378" s="252"/>
      <c r="R378" s="252"/>
      <c r="S378" s="252"/>
      <c r="T378" s="253"/>
      <c r="U378" s="14"/>
      <c r="V378" s="14"/>
      <c r="W378" s="14"/>
      <c r="X378" s="14"/>
      <c r="Y378" s="14"/>
      <c r="Z378" s="14"/>
      <c r="AA378" s="14"/>
      <c r="AB378" s="14"/>
      <c r="AC378" s="14"/>
      <c r="AD378" s="14"/>
      <c r="AE378" s="14"/>
      <c r="AT378" s="254" t="s">
        <v>191</v>
      </c>
      <c r="AU378" s="254" t="s">
        <v>87</v>
      </c>
      <c r="AV378" s="14" t="s">
        <v>89</v>
      </c>
      <c r="AW378" s="14" t="s">
        <v>41</v>
      </c>
      <c r="AX378" s="14" t="s">
        <v>80</v>
      </c>
      <c r="AY378" s="254" t="s">
        <v>177</v>
      </c>
    </row>
    <row r="379" spans="1:51" s="15" customFormat="1" ht="12">
      <c r="A379" s="15"/>
      <c r="B379" s="255"/>
      <c r="C379" s="256"/>
      <c r="D379" s="228" t="s">
        <v>191</v>
      </c>
      <c r="E379" s="257" t="s">
        <v>39</v>
      </c>
      <c r="F379" s="258" t="s">
        <v>194</v>
      </c>
      <c r="G379" s="256"/>
      <c r="H379" s="259">
        <v>1695.804</v>
      </c>
      <c r="I379" s="260"/>
      <c r="J379" s="256"/>
      <c r="K379" s="256"/>
      <c r="L379" s="261"/>
      <c r="M379" s="298"/>
      <c r="N379" s="299"/>
      <c r="O379" s="299"/>
      <c r="P379" s="299"/>
      <c r="Q379" s="299"/>
      <c r="R379" s="299"/>
      <c r="S379" s="299"/>
      <c r="T379" s="300"/>
      <c r="U379" s="15"/>
      <c r="V379" s="15"/>
      <c r="W379" s="15"/>
      <c r="X379" s="15"/>
      <c r="Y379" s="15"/>
      <c r="Z379" s="15"/>
      <c r="AA379" s="15"/>
      <c r="AB379" s="15"/>
      <c r="AC379" s="15"/>
      <c r="AD379" s="15"/>
      <c r="AE379" s="15"/>
      <c r="AT379" s="265" t="s">
        <v>191</v>
      </c>
      <c r="AU379" s="265" t="s">
        <v>87</v>
      </c>
      <c r="AV379" s="15" t="s">
        <v>185</v>
      </c>
      <c r="AW379" s="15" t="s">
        <v>41</v>
      </c>
      <c r="AX379" s="15" t="s">
        <v>87</v>
      </c>
      <c r="AY379" s="265" t="s">
        <v>177</v>
      </c>
    </row>
    <row r="380" spans="1:31" s="2" customFormat="1" ht="6.95" customHeight="1">
      <c r="A380" s="40"/>
      <c r="B380" s="62"/>
      <c r="C380" s="63"/>
      <c r="D380" s="63"/>
      <c r="E380" s="63"/>
      <c r="F380" s="63"/>
      <c r="G380" s="63"/>
      <c r="H380" s="63"/>
      <c r="I380" s="63"/>
      <c r="J380" s="63"/>
      <c r="K380" s="63"/>
      <c r="L380" s="46"/>
      <c r="M380" s="40"/>
      <c r="O380" s="40"/>
      <c r="P380" s="40"/>
      <c r="Q380" s="40"/>
      <c r="R380" s="40"/>
      <c r="S380" s="40"/>
      <c r="T380" s="40"/>
      <c r="U380" s="40"/>
      <c r="V380" s="40"/>
      <c r="W380" s="40"/>
      <c r="X380" s="40"/>
      <c r="Y380" s="40"/>
      <c r="Z380" s="40"/>
      <c r="AA380" s="40"/>
      <c r="AB380" s="40"/>
      <c r="AC380" s="40"/>
      <c r="AD380" s="40"/>
      <c r="AE380" s="40"/>
    </row>
  </sheetData>
  <sheetProtection password="CDD6" sheet="1" objects="1" scenarios="1" formatColumns="0" formatRows="0" autoFilter="0"/>
  <autoFilter ref="C87:K37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412</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1014</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ROUND((SUM(BE88:BE201)),2)</f>
        <v>0</v>
      </c>
      <c r="G35" s="40"/>
      <c r="H35" s="40"/>
      <c r="I35" s="160">
        <v>0.21</v>
      </c>
      <c r="J35" s="159">
        <f>ROUND(((SUM(BE88:BE201))*I35),2)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ROUND((SUM(BF88:BF201)),2)</f>
        <v>0</v>
      </c>
      <c r="G36" s="40"/>
      <c r="H36" s="40"/>
      <c r="I36" s="160">
        <v>0.15</v>
      </c>
      <c r="J36" s="159">
        <f>ROUND(((SUM(BF88:BF201))*I36),2)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ROUND((SUM(BG88:BG201)),2)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ROUND((SUM(BH88:BH201)),2)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ROUND((SUM(BI88:BI201)),2)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412</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Č23 - 5A.SK žst. Řehlovice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J88</f>
        <v>0</v>
      </c>
      <c r="K63" s="42"/>
      <c r="L63" s="147"/>
      <c r="S63" s="40"/>
      <c r="T63" s="40"/>
      <c r="U63" s="40"/>
      <c r="V63" s="40"/>
      <c r="W63" s="40"/>
      <c r="X63" s="40"/>
      <c r="Y63" s="40"/>
      <c r="Z63" s="40"/>
      <c r="AA63" s="40"/>
      <c r="AB63" s="40"/>
      <c r="AC63" s="40"/>
      <c r="AD63" s="40"/>
      <c r="AE63" s="40"/>
      <c r="AU63" s="18" t="s">
        <v>158</v>
      </c>
    </row>
    <row r="64" spans="1:31" s="9" customFormat="1" ht="24.95" customHeight="1" hidden="1">
      <c r="A64" s="9"/>
      <c r="B64" s="177"/>
      <c r="C64" s="178"/>
      <c r="D64" s="179" t="s">
        <v>159</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8"/>
      <c r="D65" s="184" t="s">
        <v>160</v>
      </c>
      <c r="E65" s="185"/>
      <c r="F65" s="185"/>
      <c r="G65" s="185"/>
      <c r="H65" s="185"/>
      <c r="I65" s="185"/>
      <c r="J65" s="186">
        <f>J90</f>
        <v>0</v>
      </c>
      <c r="K65" s="128"/>
      <c r="L65" s="187"/>
      <c r="S65" s="10"/>
      <c r="T65" s="10"/>
      <c r="U65" s="10"/>
      <c r="V65" s="10"/>
      <c r="W65" s="10"/>
      <c r="X65" s="10"/>
      <c r="Y65" s="10"/>
      <c r="Z65" s="10"/>
      <c r="AA65" s="10"/>
      <c r="AB65" s="10"/>
      <c r="AC65" s="10"/>
      <c r="AD65" s="10"/>
      <c r="AE65" s="10"/>
    </row>
    <row r="66" spans="1:31" s="9" customFormat="1" ht="24.95" customHeight="1" hidden="1">
      <c r="A66" s="9"/>
      <c r="B66" s="177"/>
      <c r="C66" s="178"/>
      <c r="D66" s="179" t="s">
        <v>161</v>
      </c>
      <c r="E66" s="180"/>
      <c r="F66" s="180"/>
      <c r="G66" s="180"/>
      <c r="H66" s="180"/>
      <c r="I66" s="180"/>
      <c r="J66" s="181">
        <f>J177</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2"/>
      <c r="C68" s="63"/>
      <c r="D68" s="63"/>
      <c r="E68" s="63"/>
      <c r="F68" s="63"/>
      <c r="G68" s="63"/>
      <c r="H68" s="63"/>
      <c r="I68" s="63"/>
      <c r="J68" s="63"/>
      <c r="K68" s="63"/>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4"/>
      <c r="C72" s="65"/>
      <c r="D72" s="65"/>
      <c r="E72" s="65"/>
      <c r="F72" s="65"/>
      <c r="G72" s="65"/>
      <c r="H72" s="65"/>
      <c r="I72" s="65"/>
      <c r="J72" s="65"/>
      <c r="K72" s="65"/>
      <c r="L72" s="147"/>
      <c r="S72" s="40"/>
      <c r="T72" s="40"/>
      <c r="U72" s="40"/>
      <c r="V72" s="40"/>
      <c r="W72" s="40"/>
      <c r="X72" s="40"/>
      <c r="Y72" s="40"/>
      <c r="Z72" s="40"/>
      <c r="AA72" s="40"/>
      <c r="AB72" s="40"/>
      <c r="AC72" s="40"/>
      <c r="AD72" s="40"/>
      <c r="AE72" s="40"/>
    </row>
    <row r="73" spans="1:31" s="2" customFormat="1" ht="24.95" customHeight="1">
      <c r="A73" s="40"/>
      <c r="B73" s="41"/>
      <c r="C73" s="24" t="s">
        <v>162</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26.25" customHeight="1">
      <c r="A76" s="40"/>
      <c r="B76" s="41"/>
      <c r="C76" s="42"/>
      <c r="D76" s="42"/>
      <c r="E76" s="172" t="str">
        <f>E7</f>
        <v>Oprava staničních kolejí v žst. Řehlovice - změna č.1 po prohlídce staveniště</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150</v>
      </c>
      <c r="D77" s="23"/>
      <c r="E77" s="23"/>
      <c r="F77" s="23"/>
      <c r="G77" s="23"/>
      <c r="H77" s="23"/>
      <c r="I77" s="23"/>
      <c r="J77" s="23"/>
      <c r="K77" s="23"/>
      <c r="L77" s="21"/>
    </row>
    <row r="78" spans="1:31" s="2" customFormat="1" ht="16.5" customHeight="1">
      <c r="A78" s="40"/>
      <c r="B78" s="41"/>
      <c r="C78" s="42"/>
      <c r="D78" s="42"/>
      <c r="E78" s="172" t="s">
        <v>412</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152</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2" t="str">
        <f>E11</f>
        <v>Č23 - 5A.SK žst. Řehlovice</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žst. Řehlovice</v>
      </c>
      <c r="G82" s="42"/>
      <c r="H82" s="42"/>
      <c r="I82" s="33" t="s">
        <v>24</v>
      </c>
      <c r="J82" s="75" t="str">
        <f>IF(J14="","",J14)</f>
        <v>24. 1. 2023</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54.45" customHeight="1">
      <c r="A85" s="40"/>
      <c r="B85" s="41"/>
      <c r="C85" s="33" t="s">
        <v>36</v>
      </c>
      <c r="D85" s="42"/>
      <c r="E85" s="42"/>
      <c r="F85" s="28" t="str">
        <f>IF(E20="","",E20)</f>
        <v>Vyplň údaj</v>
      </c>
      <c r="G85" s="42"/>
      <c r="H85" s="42"/>
      <c r="I85" s="33" t="s">
        <v>42</v>
      </c>
      <c r="J85" s="38" t="str">
        <f>E26</f>
        <v>Ing.Horák Jiří, 602155923, horak@spravazeleznic.cz</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163</v>
      </c>
      <c r="D87" s="191" t="s">
        <v>65</v>
      </c>
      <c r="E87" s="191" t="s">
        <v>61</v>
      </c>
      <c r="F87" s="191" t="s">
        <v>62</v>
      </c>
      <c r="G87" s="191" t="s">
        <v>164</v>
      </c>
      <c r="H87" s="191" t="s">
        <v>165</v>
      </c>
      <c r="I87" s="191" t="s">
        <v>166</v>
      </c>
      <c r="J87" s="191" t="s">
        <v>157</v>
      </c>
      <c r="K87" s="192" t="s">
        <v>167</v>
      </c>
      <c r="L87" s="193"/>
      <c r="M87" s="95" t="s">
        <v>39</v>
      </c>
      <c r="N87" s="96" t="s">
        <v>50</v>
      </c>
      <c r="O87" s="96" t="s">
        <v>168</v>
      </c>
      <c r="P87" s="96" t="s">
        <v>169</v>
      </c>
      <c r="Q87" s="96" t="s">
        <v>170</v>
      </c>
      <c r="R87" s="96" t="s">
        <v>171</v>
      </c>
      <c r="S87" s="96" t="s">
        <v>172</v>
      </c>
      <c r="T87" s="97" t="s">
        <v>173</v>
      </c>
      <c r="U87" s="188"/>
      <c r="V87" s="188"/>
      <c r="W87" s="188"/>
      <c r="X87" s="188"/>
      <c r="Y87" s="188"/>
      <c r="Z87" s="188"/>
      <c r="AA87" s="188"/>
      <c r="AB87" s="188"/>
      <c r="AC87" s="188"/>
      <c r="AD87" s="188"/>
      <c r="AE87" s="188"/>
    </row>
    <row r="88" spans="1:63" s="2" customFormat="1" ht="22.8" customHeight="1">
      <c r="A88" s="40"/>
      <c r="B88" s="41"/>
      <c r="C88" s="102" t="s">
        <v>174</v>
      </c>
      <c r="D88" s="42"/>
      <c r="E88" s="42"/>
      <c r="F88" s="42"/>
      <c r="G88" s="42"/>
      <c r="H88" s="42"/>
      <c r="I88" s="42"/>
      <c r="J88" s="194">
        <f>BK88</f>
        <v>0</v>
      </c>
      <c r="K88" s="42"/>
      <c r="L88" s="46"/>
      <c r="M88" s="98"/>
      <c r="N88" s="195"/>
      <c r="O88" s="99"/>
      <c r="P88" s="196">
        <f>P89+P177</f>
        <v>0</v>
      </c>
      <c r="Q88" s="99"/>
      <c r="R88" s="196">
        <f>R89+R177</f>
        <v>22.60686</v>
      </c>
      <c r="S88" s="99"/>
      <c r="T88" s="197">
        <f>T89+T177</f>
        <v>0</v>
      </c>
      <c r="U88" s="40"/>
      <c r="V88" s="40"/>
      <c r="W88" s="40"/>
      <c r="X88" s="40"/>
      <c r="Y88" s="40"/>
      <c r="Z88" s="40"/>
      <c r="AA88" s="40"/>
      <c r="AB88" s="40"/>
      <c r="AC88" s="40"/>
      <c r="AD88" s="40"/>
      <c r="AE88" s="40"/>
      <c r="AT88" s="18" t="s">
        <v>79</v>
      </c>
      <c r="AU88" s="18" t="s">
        <v>158</v>
      </c>
      <c r="BK88" s="198">
        <f>BK89+BK177</f>
        <v>0</v>
      </c>
    </row>
    <row r="89" spans="1:63" s="12" customFormat="1" ht="25.9" customHeight="1">
      <c r="A89" s="12"/>
      <c r="B89" s="199"/>
      <c r="C89" s="200"/>
      <c r="D89" s="201" t="s">
        <v>79</v>
      </c>
      <c r="E89" s="202" t="s">
        <v>175</v>
      </c>
      <c r="F89" s="202" t="s">
        <v>176</v>
      </c>
      <c r="G89" s="200"/>
      <c r="H89" s="200"/>
      <c r="I89" s="203"/>
      <c r="J89" s="204">
        <f>BK89</f>
        <v>0</v>
      </c>
      <c r="K89" s="200"/>
      <c r="L89" s="205"/>
      <c r="M89" s="206"/>
      <c r="N89" s="207"/>
      <c r="O89" s="207"/>
      <c r="P89" s="208">
        <f>P90</f>
        <v>0</v>
      </c>
      <c r="Q89" s="207"/>
      <c r="R89" s="208">
        <f>R90</f>
        <v>22.60686</v>
      </c>
      <c r="S89" s="207"/>
      <c r="T89" s="209">
        <f>T90</f>
        <v>0</v>
      </c>
      <c r="U89" s="12"/>
      <c r="V89" s="12"/>
      <c r="W89" s="12"/>
      <c r="X89" s="12"/>
      <c r="Y89" s="12"/>
      <c r="Z89" s="12"/>
      <c r="AA89" s="12"/>
      <c r="AB89" s="12"/>
      <c r="AC89" s="12"/>
      <c r="AD89" s="12"/>
      <c r="AE89" s="12"/>
      <c r="AR89" s="210" t="s">
        <v>87</v>
      </c>
      <c r="AT89" s="211" t="s">
        <v>79</v>
      </c>
      <c r="AU89" s="211" t="s">
        <v>80</v>
      </c>
      <c r="AY89" s="210" t="s">
        <v>177</v>
      </c>
      <c r="BK89" s="212">
        <f>BK90</f>
        <v>0</v>
      </c>
    </row>
    <row r="90" spans="1:63" s="12" customFormat="1" ht="22.8" customHeight="1">
      <c r="A90" s="12"/>
      <c r="B90" s="199"/>
      <c r="C90" s="200"/>
      <c r="D90" s="201" t="s">
        <v>79</v>
      </c>
      <c r="E90" s="213" t="s">
        <v>178</v>
      </c>
      <c r="F90" s="213" t="s">
        <v>179</v>
      </c>
      <c r="G90" s="200"/>
      <c r="H90" s="200"/>
      <c r="I90" s="203"/>
      <c r="J90" s="214">
        <f>BK90</f>
        <v>0</v>
      </c>
      <c r="K90" s="200"/>
      <c r="L90" s="205"/>
      <c r="M90" s="206"/>
      <c r="N90" s="207"/>
      <c r="O90" s="207"/>
      <c r="P90" s="208">
        <f>SUM(P91:P176)</f>
        <v>0</v>
      </c>
      <c r="Q90" s="207"/>
      <c r="R90" s="208">
        <f>SUM(R91:R176)</f>
        <v>22.60686</v>
      </c>
      <c r="S90" s="207"/>
      <c r="T90" s="209">
        <f>SUM(T91:T176)</f>
        <v>0</v>
      </c>
      <c r="U90" s="12"/>
      <c r="V90" s="12"/>
      <c r="W90" s="12"/>
      <c r="X90" s="12"/>
      <c r="Y90" s="12"/>
      <c r="Z90" s="12"/>
      <c r="AA90" s="12"/>
      <c r="AB90" s="12"/>
      <c r="AC90" s="12"/>
      <c r="AD90" s="12"/>
      <c r="AE90" s="12"/>
      <c r="AR90" s="210" t="s">
        <v>87</v>
      </c>
      <c r="AT90" s="211" t="s">
        <v>79</v>
      </c>
      <c r="AU90" s="211" t="s">
        <v>87</v>
      </c>
      <c r="AY90" s="210" t="s">
        <v>177</v>
      </c>
      <c r="BK90" s="212">
        <f>SUM(BK91:BK176)</f>
        <v>0</v>
      </c>
    </row>
    <row r="91" spans="1:65" s="2" customFormat="1" ht="16.5" customHeight="1">
      <c r="A91" s="40"/>
      <c r="B91" s="41"/>
      <c r="C91" s="215" t="s">
        <v>87</v>
      </c>
      <c r="D91" s="215" t="s">
        <v>180</v>
      </c>
      <c r="E91" s="216" t="s">
        <v>1015</v>
      </c>
      <c r="F91" s="217" t="s">
        <v>1016</v>
      </c>
      <c r="G91" s="218" t="s">
        <v>183</v>
      </c>
      <c r="H91" s="219">
        <v>6</v>
      </c>
      <c r="I91" s="220"/>
      <c r="J91" s="221">
        <f>ROUND(I91*H91,2)</f>
        <v>0</v>
      </c>
      <c r="K91" s="217" t="s">
        <v>184</v>
      </c>
      <c r="L91" s="46"/>
      <c r="M91" s="222" t="s">
        <v>39</v>
      </c>
      <c r="N91" s="223" t="s">
        <v>53</v>
      </c>
      <c r="O91" s="87"/>
      <c r="P91" s="224">
        <f>O91*H91</f>
        <v>0</v>
      </c>
      <c r="Q91" s="224">
        <v>0</v>
      </c>
      <c r="R91" s="224">
        <f>Q91*H91</f>
        <v>0</v>
      </c>
      <c r="S91" s="224">
        <v>0</v>
      </c>
      <c r="T91" s="225">
        <f>S91*H91</f>
        <v>0</v>
      </c>
      <c r="U91" s="40"/>
      <c r="V91" s="40"/>
      <c r="W91" s="40"/>
      <c r="X91" s="40"/>
      <c r="Y91" s="40"/>
      <c r="Z91" s="40"/>
      <c r="AA91" s="40"/>
      <c r="AB91" s="40"/>
      <c r="AC91" s="40"/>
      <c r="AD91" s="40"/>
      <c r="AE91" s="40"/>
      <c r="AR91" s="226" t="s">
        <v>185</v>
      </c>
      <c r="AT91" s="226" t="s">
        <v>180</v>
      </c>
      <c r="AU91" s="226" t="s">
        <v>89</v>
      </c>
      <c r="AY91" s="18" t="s">
        <v>177</v>
      </c>
      <c r="BE91" s="227">
        <f>IF(N91="základní",J91,0)</f>
        <v>0</v>
      </c>
      <c r="BF91" s="227">
        <f>IF(N91="snížená",J91,0)</f>
        <v>0</v>
      </c>
      <c r="BG91" s="227">
        <f>IF(N91="zákl. přenesená",J91,0)</f>
        <v>0</v>
      </c>
      <c r="BH91" s="227">
        <f>IF(N91="sníž. přenesená",J91,0)</f>
        <v>0</v>
      </c>
      <c r="BI91" s="227">
        <f>IF(N91="nulová",J91,0)</f>
        <v>0</v>
      </c>
      <c r="BJ91" s="18" t="s">
        <v>185</v>
      </c>
      <c r="BK91" s="227">
        <f>ROUND(I91*H91,2)</f>
        <v>0</v>
      </c>
      <c r="BL91" s="18" t="s">
        <v>185</v>
      </c>
      <c r="BM91" s="226" t="s">
        <v>1017</v>
      </c>
    </row>
    <row r="92" spans="1:47" s="2" customFormat="1" ht="12">
      <c r="A92" s="40"/>
      <c r="B92" s="41"/>
      <c r="C92" s="42"/>
      <c r="D92" s="228" t="s">
        <v>187</v>
      </c>
      <c r="E92" s="42"/>
      <c r="F92" s="229" t="s">
        <v>1018</v>
      </c>
      <c r="G92" s="42"/>
      <c r="H92" s="42"/>
      <c r="I92" s="230"/>
      <c r="J92" s="42"/>
      <c r="K92" s="42"/>
      <c r="L92" s="46"/>
      <c r="M92" s="231"/>
      <c r="N92" s="232"/>
      <c r="O92" s="87"/>
      <c r="P92" s="87"/>
      <c r="Q92" s="87"/>
      <c r="R92" s="87"/>
      <c r="S92" s="87"/>
      <c r="T92" s="88"/>
      <c r="U92" s="40"/>
      <c r="V92" s="40"/>
      <c r="W92" s="40"/>
      <c r="X92" s="40"/>
      <c r="Y92" s="40"/>
      <c r="Z92" s="40"/>
      <c r="AA92" s="40"/>
      <c r="AB92" s="40"/>
      <c r="AC92" s="40"/>
      <c r="AD92" s="40"/>
      <c r="AE92" s="40"/>
      <c r="AT92" s="18" t="s">
        <v>187</v>
      </c>
      <c r="AU92" s="18" t="s">
        <v>89</v>
      </c>
    </row>
    <row r="93" spans="1:47" s="2" customFormat="1" ht="12">
      <c r="A93" s="40"/>
      <c r="B93" s="41"/>
      <c r="C93" s="42"/>
      <c r="D93" s="228" t="s">
        <v>189</v>
      </c>
      <c r="E93" s="42"/>
      <c r="F93" s="233" t="s">
        <v>1019</v>
      </c>
      <c r="G93" s="42"/>
      <c r="H93" s="42"/>
      <c r="I93" s="230"/>
      <c r="J93" s="42"/>
      <c r="K93" s="42"/>
      <c r="L93" s="46"/>
      <c r="M93" s="231"/>
      <c r="N93" s="232"/>
      <c r="O93" s="87"/>
      <c r="P93" s="87"/>
      <c r="Q93" s="87"/>
      <c r="R93" s="87"/>
      <c r="S93" s="87"/>
      <c r="T93" s="88"/>
      <c r="U93" s="40"/>
      <c r="V93" s="40"/>
      <c r="W93" s="40"/>
      <c r="X93" s="40"/>
      <c r="Y93" s="40"/>
      <c r="Z93" s="40"/>
      <c r="AA93" s="40"/>
      <c r="AB93" s="40"/>
      <c r="AC93" s="40"/>
      <c r="AD93" s="40"/>
      <c r="AE93" s="40"/>
      <c r="AT93" s="18" t="s">
        <v>189</v>
      </c>
      <c r="AU93" s="18" t="s">
        <v>89</v>
      </c>
    </row>
    <row r="94" spans="1:51" s="13" customFormat="1" ht="12">
      <c r="A94" s="13"/>
      <c r="B94" s="234"/>
      <c r="C94" s="235"/>
      <c r="D94" s="228" t="s">
        <v>191</v>
      </c>
      <c r="E94" s="236" t="s">
        <v>39</v>
      </c>
      <c r="F94" s="237" t="s">
        <v>1020</v>
      </c>
      <c r="G94" s="235"/>
      <c r="H94" s="236" t="s">
        <v>39</v>
      </c>
      <c r="I94" s="238"/>
      <c r="J94" s="235"/>
      <c r="K94" s="235"/>
      <c r="L94" s="239"/>
      <c r="M94" s="240"/>
      <c r="N94" s="241"/>
      <c r="O94" s="241"/>
      <c r="P94" s="241"/>
      <c r="Q94" s="241"/>
      <c r="R94" s="241"/>
      <c r="S94" s="241"/>
      <c r="T94" s="242"/>
      <c r="U94" s="13"/>
      <c r="V94" s="13"/>
      <c r="W94" s="13"/>
      <c r="X94" s="13"/>
      <c r="Y94" s="13"/>
      <c r="Z94" s="13"/>
      <c r="AA94" s="13"/>
      <c r="AB94" s="13"/>
      <c r="AC94" s="13"/>
      <c r="AD94" s="13"/>
      <c r="AE94" s="13"/>
      <c r="AT94" s="243" t="s">
        <v>191</v>
      </c>
      <c r="AU94" s="243" t="s">
        <v>89</v>
      </c>
      <c r="AV94" s="13" t="s">
        <v>87</v>
      </c>
      <c r="AW94" s="13" t="s">
        <v>41</v>
      </c>
      <c r="AX94" s="13" t="s">
        <v>80</v>
      </c>
      <c r="AY94" s="243" t="s">
        <v>177</v>
      </c>
    </row>
    <row r="95" spans="1:51" s="14" customFormat="1" ht="12">
      <c r="A95" s="14"/>
      <c r="B95" s="244"/>
      <c r="C95" s="245"/>
      <c r="D95" s="228" t="s">
        <v>191</v>
      </c>
      <c r="E95" s="246" t="s">
        <v>39</v>
      </c>
      <c r="F95" s="247" t="s">
        <v>1021</v>
      </c>
      <c r="G95" s="245"/>
      <c r="H95" s="248">
        <v>6</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191</v>
      </c>
      <c r="AU95" s="254" t="s">
        <v>89</v>
      </c>
      <c r="AV95" s="14" t="s">
        <v>89</v>
      </c>
      <c r="AW95" s="14" t="s">
        <v>41</v>
      </c>
      <c r="AX95" s="14" t="s">
        <v>80</v>
      </c>
      <c r="AY95" s="254" t="s">
        <v>177</v>
      </c>
    </row>
    <row r="96" spans="1:51" s="15" customFormat="1" ht="12">
      <c r="A96" s="15"/>
      <c r="B96" s="255"/>
      <c r="C96" s="256"/>
      <c r="D96" s="228" t="s">
        <v>191</v>
      </c>
      <c r="E96" s="257" t="s">
        <v>39</v>
      </c>
      <c r="F96" s="258" t="s">
        <v>194</v>
      </c>
      <c r="G96" s="256"/>
      <c r="H96" s="259">
        <v>6</v>
      </c>
      <c r="I96" s="260"/>
      <c r="J96" s="256"/>
      <c r="K96" s="256"/>
      <c r="L96" s="261"/>
      <c r="M96" s="262"/>
      <c r="N96" s="263"/>
      <c r="O96" s="263"/>
      <c r="P96" s="263"/>
      <c r="Q96" s="263"/>
      <c r="R96" s="263"/>
      <c r="S96" s="263"/>
      <c r="T96" s="264"/>
      <c r="U96" s="15"/>
      <c r="V96" s="15"/>
      <c r="W96" s="15"/>
      <c r="X96" s="15"/>
      <c r="Y96" s="15"/>
      <c r="Z96" s="15"/>
      <c r="AA96" s="15"/>
      <c r="AB96" s="15"/>
      <c r="AC96" s="15"/>
      <c r="AD96" s="15"/>
      <c r="AE96" s="15"/>
      <c r="AT96" s="265" t="s">
        <v>191</v>
      </c>
      <c r="AU96" s="265" t="s">
        <v>89</v>
      </c>
      <c r="AV96" s="15" t="s">
        <v>185</v>
      </c>
      <c r="AW96" s="15" t="s">
        <v>41</v>
      </c>
      <c r="AX96" s="15" t="s">
        <v>87</v>
      </c>
      <c r="AY96" s="265" t="s">
        <v>177</v>
      </c>
    </row>
    <row r="97" spans="1:65" s="2" customFormat="1" ht="24.15" customHeight="1">
      <c r="A97" s="40"/>
      <c r="B97" s="41"/>
      <c r="C97" s="215" t="s">
        <v>89</v>
      </c>
      <c r="D97" s="215" t="s">
        <v>180</v>
      </c>
      <c r="E97" s="216" t="s">
        <v>864</v>
      </c>
      <c r="F97" s="217" t="s">
        <v>865</v>
      </c>
      <c r="G97" s="218" t="s">
        <v>211</v>
      </c>
      <c r="H97" s="219">
        <v>12.936</v>
      </c>
      <c r="I97" s="220"/>
      <c r="J97" s="221">
        <f>ROUND(I97*H97,2)</f>
        <v>0</v>
      </c>
      <c r="K97" s="217" t="s">
        <v>184</v>
      </c>
      <c r="L97" s="46"/>
      <c r="M97" s="222" t="s">
        <v>39</v>
      </c>
      <c r="N97" s="223" t="s">
        <v>53</v>
      </c>
      <c r="O97" s="87"/>
      <c r="P97" s="224">
        <f>O97*H97</f>
        <v>0</v>
      </c>
      <c r="Q97" s="224">
        <v>0</v>
      </c>
      <c r="R97" s="224">
        <f>Q97*H97</f>
        <v>0</v>
      </c>
      <c r="S97" s="224">
        <v>0</v>
      </c>
      <c r="T97" s="225">
        <f>S97*H97</f>
        <v>0</v>
      </c>
      <c r="U97" s="40"/>
      <c r="V97" s="40"/>
      <c r="W97" s="40"/>
      <c r="X97" s="40"/>
      <c r="Y97" s="40"/>
      <c r="Z97" s="40"/>
      <c r="AA97" s="40"/>
      <c r="AB97" s="40"/>
      <c r="AC97" s="40"/>
      <c r="AD97" s="40"/>
      <c r="AE97" s="40"/>
      <c r="AR97" s="226" t="s">
        <v>185</v>
      </c>
      <c r="AT97" s="226" t="s">
        <v>180</v>
      </c>
      <c r="AU97" s="226" t="s">
        <v>89</v>
      </c>
      <c r="AY97" s="18" t="s">
        <v>177</v>
      </c>
      <c r="BE97" s="227">
        <f>IF(N97="základní",J97,0)</f>
        <v>0</v>
      </c>
      <c r="BF97" s="227">
        <f>IF(N97="snížená",J97,0)</f>
        <v>0</v>
      </c>
      <c r="BG97" s="227">
        <f>IF(N97="zákl. přenesená",J97,0)</f>
        <v>0</v>
      </c>
      <c r="BH97" s="227">
        <f>IF(N97="sníž. přenesená",J97,0)</f>
        <v>0</v>
      </c>
      <c r="BI97" s="227">
        <f>IF(N97="nulová",J97,0)</f>
        <v>0</v>
      </c>
      <c r="BJ97" s="18" t="s">
        <v>185</v>
      </c>
      <c r="BK97" s="227">
        <f>ROUND(I97*H97,2)</f>
        <v>0</v>
      </c>
      <c r="BL97" s="18" t="s">
        <v>185</v>
      </c>
      <c r="BM97" s="226" t="s">
        <v>866</v>
      </c>
    </row>
    <row r="98" spans="1:47" s="2" customFormat="1" ht="12">
      <c r="A98" s="40"/>
      <c r="B98" s="41"/>
      <c r="C98" s="42"/>
      <c r="D98" s="228" t="s">
        <v>187</v>
      </c>
      <c r="E98" s="42"/>
      <c r="F98" s="229" t="s">
        <v>867</v>
      </c>
      <c r="G98" s="42"/>
      <c r="H98" s="42"/>
      <c r="I98" s="230"/>
      <c r="J98" s="42"/>
      <c r="K98" s="42"/>
      <c r="L98" s="46"/>
      <c r="M98" s="231"/>
      <c r="N98" s="232"/>
      <c r="O98" s="87"/>
      <c r="P98" s="87"/>
      <c r="Q98" s="87"/>
      <c r="R98" s="87"/>
      <c r="S98" s="87"/>
      <c r="T98" s="88"/>
      <c r="U98" s="40"/>
      <c r="V98" s="40"/>
      <c r="W98" s="40"/>
      <c r="X98" s="40"/>
      <c r="Y98" s="40"/>
      <c r="Z98" s="40"/>
      <c r="AA98" s="40"/>
      <c r="AB98" s="40"/>
      <c r="AC98" s="40"/>
      <c r="AD98" s="40"/>
      <c r="AE98" s="40"/>
      <c r="AT98" s="18" t="s">
        <v>187</v>
      </c>
      <c r="AU98" s="18" t="s">
        <v>89</v>
      </c>
    </row>
    <row r="99" spans="1:47" s="2" customFormat="1" ht="12">
      <c r="A99" s="40"/>
      <c r="B99" s="41"/>
      <c r="C99" s="42"/>
      <c r="D99" s="228" t="s">
        <v>189</v>
      </c>
      <c r="E99" s="42"/>
      <c r="F99" s="233" t="s">
        <v>868</v>
      </c>
      <c r="G99" s="42"/>
      <c r="H99" s="42"/>
      <c r="I99" s="230"/>
      <c r="J99" s="42"/>
      <c r="K99" s="42"/>
      <c r="L99" s="46"/>
      <c r="M99" s="231"/>
      <c r="N99" s="232"/>
      <c r="O99" s="87"/>
      <c r="P99" s="87"/>
      <c r="Q99" s="87"/>
      <c r="R99" s="87"/>
      <c r="S99" s="87"/>
      <c r="T99" s="88"/>
      <c r="U99" s="40"/>
      <c r="V99" s="40"/>
      <c r="W99" s="40"/>
      <c r="X99" s="40"/>
      <c r="Y99" s="40"/>
      <c r="Z99" s="40"/>
      <c r="AA99" s="40"/>
      <c r="AB99" s="40"/>
      <c r="AC99" s="40"/>
      <c r="AD99" s="40"/>
      <c r="AE99" s="40"/>
      <c r="AT99" s="18" t="s">
        <v>189</v>
      </c>
      <c r="AU99" s="18" t="s">
        <v>89</v>
      </c>
    </row>
    <row r="100" spans="1:51" s="13" customFormat="1" ht="12">
      <c r="A100" s="13"/>
      <c r="B100" s="234"/>
      <c r="C100" s="235"/>
      <c r="D100" s="228" t="s">
        <v>191</v>
      </c>
      <c r="E100" s="236" t="s">
        <v>39</v>
      </c>
      <c r="F100" s="237" t="s">
        <v>1022</v>
      </c>
      <c r="G100" s="235"/>
      <c r="H100" s="236" t="s">
        <v>39</v>
      </c>
      <c r="I100" s="238"/>
      <c r="J100" s="235"/>
      <c r="K100" s="235"/>
      <c r="L100" s="239"/>
      <c r="M100" s="240"/>
      <c r="N100" s="241"/>
      <c r="O100" s="241"/>
      <c r="P100" s="241"/>
      <c r="Q100" s="241"/>
      <c r="R100" s="241"/>
      <c r="S100" s="241"/>
      <c r="T100" s="242"/>
      <c r="U100" s="13"/>
      <c r="V100" s="13"/>
      <c r="W100" s="13"/>
      <c r="X100" s="13"/>
      <c r="Y100" s="13"/>
      <c r="Z100" s="13"/>
      <c r="AA100" s="13"/>
      <c r="AB100" s="13"/>
      <c r="AC100" s="13"/>
      <c r="AD100" s="13"/>
      <c r="AE100" s="13"/>
      <c r="AT100" s="243" t="s">
        <v>191</v>
      </c>
      <c r="AU100" s="243" t="s">
        <v>89</v>
      </c>
      <c r="AV100" s="13" t="s">
        <v>87</v>
      </c>
      <c r="AW100" s="13" t="s">
        <v>41</v>
      </c>
      <c r="AX100" s="13" t="s">
        <v>80</v>
      </c>
      <c r="AY100" s="243" t="s">
        <v>177</v>
      </c>
    </row>
    <row r="101" spans="1:51" s="14" customFormat="1" ht="12">
      <c r="A101" s="14"/>
      <c r="B101" s="244"/>
      <c r="C101" s="245"/>
      <c r="D101" s="228" t="s">
        <v>191</v>
      </c>
      <c r="E101" s="246" t="s">
        <v>39</v>
      </c>
      <c r="F101" s="247" t="s">
        <v>1023</v>
      </c>
      <c r="G101" s="245"/>
      <c r="H101" s="248">
        <v>12.936</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191</v>
      </c>
      <c r="AU101" s="254" t="s">
        <v>89</v>
      </c>
      <c r="AV101" s="14" t="s">
        <v>89</v>
      </c>
      <c r="AW101" s="14" t="s">
        <v>41</v>
      </c>
      <c r="AX101" s="14" t="s">
        <v>80</v>
      </c>
      <c r="AY101" s="254" t="s">
        <v>177</v>
      </c>
    </row>
    <row r="102" spans="1:51" s="15" customFormat="1" ht="12">
      <c r="A102" s="15"/>
      <c r="B102" s="255"/>
      <c r="C102" s="256"/>
      <c r="D102" s="228" t="s">
        <v>191</v>
      </c>
      <c r="E102" s="257" t="s">
        <v>39</v>
      </c>
      <c r="F102" s="258" t="s">
        <v>194</v>
      </c>
      <c r="G102" s="256"/>
      <c r="H102" s="259">
        <v>12.936</v>
      </c>
      <c r="I102" s="260"/>
      <c r="J102" s="256"/>
      <c r="K102" s="256"/>
      <c r="L102" s="261"/>
      <c r="M102" s="262"/>
      <c r="N102" s="263"/>
      <c r="O102" s="263"/>
      <c r="P102" s="263"/>
      <c r="Q102" s="263"/>
      <c r="R102" s="263"/>
      <c r="S102" s="263"/>
      <c r="T102" s="264"/>
      <c r="U102" s="15"/>
      <c r="V102" s="15"/>
      <c r="W102" s="15"/>
      <c r="X102" s="15"/>
      <c r="Y102" s="15"/>
      <c r="Z102" s="15"/>
      <c r="AA102" s="15"/>
      <c r="AB102" s="15"/>
      <c r="AC102" s="15"/>
      <c r="AD102" s="15"/>
      <c r="AE102" s="15"/>
      <c r="AT102" s="265" t="s">
        <v>191</v>
      </c>
      <c r="AU102" s="265" t="s">
        <v>89</v>
      </c>
      <c r="AV102" s="15" t="s">
        <v>185</v>
      </c>
      <c r="AW102" s="15" t="s">
        <v>41</v>
      </c>
      <c r="AX102" s="15" t="s">
        <v>87</v>
      </c>
      <c r="AY102" s="265" t="s">
        <v>177</v>
      </c>
    </row>
    <row r="103" spans="1:65" s="2" customFormat="1" ht="16.5" customHeight="1">
      <c r="A103" s="40"/>
      <c r="B103" s="41"/>
      <c r="C103" s="215" t="s">
        <v>200</v>
      </c>
      <c r="D103" s="215" t="s">
        <v>180</v>
      </c>
      <c r="E103" s="216" t="s">
        <v>446</v>
      </c>
      <c r="F103" s="217" t="s">
        <v>447</v>
      </c>
      <c r="G103" s="218" t="s">
        <v>211</v>
      </c>
      <c r="H103" s="219">
        <v>12.936</v>
      </c>
      <c r="I103" s="220"/>
      <c r="J103" s="221">
        <f>ROUND(I103*H103,2)</f>
        <v>0</v>
      </c>
      <c r="K103" s="217" t="s">
        <v>184</v>
      </c>
      <c r="L103" s="46"/>
      <c r="M103" s="222" t="s">
        <v>39</v>
      </c>
      <c r="N103" s="223" t="s">
        <v>53</v>
      </c>
      <c r="O103" s="87"/>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185</v>
      </c>
      <c r="AT103" s="226" t="s">
        <v>180</v>
      </c>
      <c r="AU103" s="226" t="s">
        <v>89</v>
      </c>
      <c r="AY103" s="18" t="s">
        <v>177</v>
      </c>
      <c r="BE103" s="227">
        <f>IF(N103="základní",J103,0)</f>
        <v>0</v>
      </c>
      <c r="BF103" s="227">
        <f>IF(N103="snížená",J103,0)</f>
        <v>0</v>
      </c>
      <c r="BG103" s="227">
        <f>IF(N103="zákl. přenesená",J103,0)</f>
        <v>0</v>
      </c>
      <c r="BH103" s="227">
        <f>IF(N103="sníž. přenesená",J103,0)</f>
        <v>0</v>
      </c>
      <c r="BI103" s="227">
        <f>IF(N103="nulová",J103,0)</f>
        <v>0</v>
      </c>
      <c r="BJ103" s="18" t="s">
        <v>185</v>
      </c>
      <c r="BK103" s="227">
        <f>ROUND(I103*H103,2)</f>
        <v>0</v>
      </c>
      <c r="BL103" s="18" t="s">
        <v>185</v>
      </c>
      <c r="BM103" s="226" t="s">
        <v>887</v>
      </c>
    </row>
    <row r="104" spans="1:47" s="2" customFormat="1" ht="12">
      <c r="A104" s="40"/>
      <c r="B104" s="41"/>
      <c r="C104" s="42"/>
      <c r="D104" s="228" t="s">
        <v>187</v>
      </c>
      <c r="E104" s="42"/>
      <c r="F104" s="229" t="s">
        <v>448</v>
      </c>
      <c r="G104" s="42"/>
      <c r="H104" s="42"/>
      <c r="I104" s="230"/>
      <c r="J104" s="42"/>
      <c r="K104" s="42"/>
      <c r="L104" s="46"/>
      <c r="M104" s="231"/>
      <c r="N104" s="232"/>
      <c r="O104" s="87"/>
      <c r="P104" s="87"/>
      <c r="Q104" s="87"/>
      <c r="R104" s="87"/>
      <c r="S104" s="87"/>
      <c r="T104" s="88"/>
      <c r="U104" s="40"/>
      <c r="V104" s="40"/>
      <c r="W104" s="40"/>
      <c r="X104" s="40"/>
      <c r="Y104" s="40"/>
      <c r="Z104" s="40"/>
      <c r="AA104" s="40"/>
      <c r="AB104" s="40"/>
      <c r="AC104" s="40"/>
      <c r="AD104" s="40"/>
      <c r="AE104" s="40"/>
      <c r="AT104" s="18" t="s">
        <v>187</v>
      </c>
      <c r="AU104" s="18" t="s">
        <v>89</v>
      </c>
    </row>
    <row r="105" spans="1:47" s="2" customFormat="1" ht="12">
      <c r="A105" s="40"/>
      <c r="B105" s="41"/>
      <c r="C105" s="42"/>
      <c r="D105" s="228" t="s">
        <v>189</v>
      </c>
      <c r="E105" s="42"/>
      <c r="F105" s="233" t="s">
        <v>214</v>
      </c>
      <c r="G105" s="42"/>
      <c r="H105" s="42"/>
      <c r="I105" s="230"/>
      <c r="J105" s="42"/>
      <c r="K105" s="42"/>
      <c r="L105" s="46"/>
      <c r="M105" s="231"/>
      <c r="N105" s="232"/>
      <c r="O105" s="87"/>
      <c r="P105" s="87"/>
      <c r="Q105" s="87"/>
      <c r="R105" s="87"/>
      <c r="S105" s="87"/>
      <c r="T105" s="88"/>
      <c r="U105" s="40"/>
      <c r="V105" s="40"/>
      <c r="W105" s="40"/>
      <c r="X105" s="40"/>
      <c r="Y105" s="40"/>
      <c r="Z105" s="40"/>
      <c r="AA105" s="40"/>
      <c r="AB105" s="40"/>
      <c r="AC105" s="40"/>
      <c r="AD105" s="40"/>
      <c r="AE105" s="40"/>
      <c r="AT105" s="18" t="s">
        <v>189</v>
      </c>
      <c r="AU105" s="18" t="s">
        <v>89</v>
      </c>
    </row>
    <row r="106" spans="1:51" s="13" customFormat="1" ht="12">
      <c r="A106" s="13"/>
      <c r="B106" s="234"/>
      <c r="C106" s="235"/>
      <c r="D106" s="228" t="s">
        <v>191</v>
      </c>
      <c r="E106" s="236" t="s">
        <v>39</v>
      </c>
      <c r="F106" s="237" t="s">
        <v>1022</v>
      </c>
      <c r="G106" s="235"/>
      <c r="H106" s="236" t="s">
        <v>39</v>
      </c>
      <c r="I106" s="238"/>
      <c r="J106" s="235"/>
      <c r="K106" s="235"/>
      <c r="L106" s="239"/>
      <c r="M106" s="240"/>
      <c r="N106" s="241"/>
      <c r="O106" s="241"/>
      <c r="P106" s="241"/>
      <c r="Q106" s="241"/>
      <c r="R106" s="241"/>
      <c r="S106" s="241"/>
      <c r="T106" s="242"/>
      <c r="U106" s="13"/>
      <c r="V106" s="13"/>
      <c r="W106" s="13"/>
      <c r="X106" s="13"/>
      <c r="Y106" s="13"/>
      <c r="Z106" s="13"/>
      <c r="AA106" s="13"/>
      <c r="AB106" s="13"/>
      <c r="AC106" s="13"/>
      <c r="AD106" s="13"/>
      <c r="AE106" s="13"/>
      <c r="AT106" s="243" t="s">
        <v>191</v>
      </c>
      <c r="AU106" s="243" t="s">
        <v>89</v>
      </c>
      <c r="AV106" s="13" t="s">
        <v>87</v>
      </c>
      <c r="AW106" s="13" t="s">
        <v>41</v>
      </c>
      <c r="AX106" s="13" t="s">
        <v>80</v>
      </c>
      <c r="AY106" s="243" t="s">
        <v>177</v>
      </c>
    </row>
    <row r="107" spans="1:51" s="14" customFormat="1" ht="12">
      <c r="A107" s="14"/>
      <c r="B107" s="244"/>
      <c r="C107" s="245"/>
      <c r="D107" s="228" t="s">
        <v>191</v>
      </c>
      <c r="E107" s="246" t="s">
        <v>39</v>
      </c>
      <c r="F107" s="247" t="s">
        <v>1023</v>
      </c>
      <c r="G107" s="245"/>
      <c r="H107" s="248">
        <v>12.936</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191</v>
      </c>
      <c r="AU107" s="254" t="s">
        <v>89</v>
      </c>
      <c r="AV107" s="14" t="s">
        <v>89</v>
      </c>
      <c r="AW107" s="14" t="s">
        <v>41</v>
      </c>
      <c r="AX107" s="14" t="s">
        <v>80</v>
      </c>
      <c r="AY107" s="254" t="s">
        <v>177</v>
      </c>
    </row>
    <row r="108" spans="1:51" s="15" customFormat="1" ht="12">
      <c r="A108" s="15"/>
      <c r="B108" s="255"/>
      <c r="C108" s="256"/>
      <c r="D108" s="228" t="s">
        <v>191</v>
      </c>
      <c r="E108" s="257" t="s">
        <v>39</v>
      </c>
      <c r="F108" s="258" t="s">
        <v>194</v>
      </c>
      <c r="G108" s="256"/>
      <c r="H108" s="259">
        <v>12.936</v>
      </c>
      <c r="I108" s="260"/>
      <c r="J108" s="256"/>
      <c r="K108" s="256"/>
      <c r="L108" s="261"/>
      <c r="M108" s="262"/>
      <c r="N108" s="263"/>
      <c r="O108" s="263"/>
      <c r="P108" s="263"/>
      <c r="Q108" s="263"/>
      <c r="R108" s="263"/>
      <c r="S108" s="263"/>
      <c r="T108" s="264"/>
      <c r="U108" s="15"/>
      <c r="V108" s="15"/>
      <c r="W108" s="15"/>
      <c r="X108" s="15"/>
      <c r="Y108" s="15"/>
      <c r="Z108" s="15"/>
      <c r="AA108" s="15"/>
      <c r="AB108" s="15"/>
      <c r="AC108" s="15"/>
      <c r="AD108" s="15"/>
      <c r="AE108" s="15"/>
      <c r="AT108" s="265" t="s">
        <v>191</v>
      </c>
      <c r="AU108" s="265" t="s">
        <v>89</v>
      </c>
      <c r="AV108" s="15" t="s">
        <v>185</v>
      </c>
      <c r="AW108" s="15" t="s">
        <v>41</v>
      </c>
      <c r="AX108" s="15" t="s">
        <v>87</v>
      </c>
      <c r="AY108" s="265" t="s">
        <v>177</v>
      </c>
    </row>
    <row r="109" spans="1:65" s="2" customFormat="1" ht="33" customHeight="1">
      <c r="A109" s="40"/>
      <c r="B109" s="41"/>
      <c r="C109" s="215" t="s">
        <v>185</v>
      </c>
      <c r="D109" s="215" t="s">
        <v>180</v>
      </c>
      <c r="E109" s="216" t="s">
        <v>1024</v>
      </c>
      <c r="F109" s="217" t="s">
        <v>1025</v>
      </c>
      <c r="G109" s="218" t="s">
        <v>270</v>
      </c>
      <c r="H109" s="219">
        <v>14</v>
      </c>
      <c r="I109" s="220"/>
      <c r="J109" s="221">
        <f>ROUND(I109*H109,2)</f>
        <v>0</v>
      </c>
      <c r="K109" s="217" t="s">
        <v>184</v>
      </c>
      <c r="L109" s="46"/>
      <c r="M109" s="222" t="s">
        <v>39</v>
      </c>
      <c r="N109" s="223" t="s">
        <v>53</v>
      </c>
      <c r="O109" s="87"/>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185</v>
      </c>
      <c r="AT109" s="226" t="s">
        <v>180</v>
      </c>
      <c r="AU109" s="226" t="s">
        <v>89</v>
      </c>
      <c r="AY109" s="18" t="s">
        <v>177</v>
      </c>
      <c r="BE109" s="227">
        <f>IF(N109="základní",J109,0)</f>
        <v>0</v>
      </c>
      <c r="BF109" s="227">
        <f>IF(N109="snížená",J109,0)</f>
        <v>0</v>
      </c>
      <c r="BG109" s="227">
        <f>IF(N109="zákl. přenesená",J109,0)</f>
        <v>0</v>
      </c>
      <c r="BH109" s="227">
        <f>IF(N109="sníž. přenesená",J109,0)</f>
        <v>0</v>
      </c>
      <c r="BI109" s="227">
        <f>IF(N109="nulová",J109,0)</f>
        <v>0</v>
      </c>
      <c r="BJ109" s="18" t="s">
        <v>185</v>
      </c>
      <c r="BK109" s="227">
        <f>ROUND(I109*H109,2)</f>
        <v>0</v>
      </c>
      <c r="BL109" s="18" t="s">
        <v>185</v>
      </c>
      <c r="BM109" s="226" t="s">
        <v>1026</v>
      </c>
    </row>
    <row r="110" spans="1:47" s="2" customFormat="1" ht="12">
      <c r="A110" s="40"/>
      <c r="B110" s="41"/>
      <c r="C110" s="42"/>
      <c r="D110" s="228" t="s">
        <v>187</v>
      </c>
      <c r="E110" s="42"/>
      <c r="F110" s="229" t="s">
        <v>1027</v>
      </c>
      <c r="G110" s="42"/>
      <c r="H110" s="42"/>
      <c r="I110" s="230"/>
      <c r="J110" s="42"/>
      <c r="K110" s="42"/>
      <c r="L110" s="46"/>
      <c r="M110" s="231"/>
      <c r="N110" s="232"/>
      <c r="O110" s="87"/>
      <c r="P110" s="87"/>
      <c r="Q110" s="87"/>
      <c r="R110" s="87"/>
      <c r="S110" s="87"/>
      <c r="T110" s="88"/>
      <c r="U110" s="40"/>
      <c r="V110" s="40"/>
      <c r="W110" s="40"/>
      <c r="X110" s="40"/>
      <c r="Y110" s="40"/>
      <c r="Z110" s="40"/>
      <c r="AA110" s="40"/>
      <c r="AB110" s="40"/>
      <c r="AC110" s="40"/>
      <c r="AD110" s="40"/>
      <c r="AE110" s="40"/>
      <c r="AT110" s="18" t="s">
        <v>187</v>
      </c>
      <c r="AU110" s="18" t="s">
        <v>89</v>
      </c>
    </row>
    <row r="111" spans="1:47" s="2" customFormat="1" ht="12">
      <c r="A111" s="40"/>
      <c r="B111" s="41"/>
      <c r="C111" s="42"/>
      <c r="D111" s="228" t="s">
        <v>189</v>
      </c>
      <c r="E111" s="42"/>
      <c r="F111" s="233" t="s">
        <v>896</v>
      </c>
      <c r="G111" s="42"/>
      <c r="H111" s="42"/>
      <c r="I111" s="230"/>
      <c r="J111" s="42"/>
      <c r="K111" s="42"/>
      <c r="L111" s="46"/>
      <c r="M111" s="231"/>
      <c r="N111" s="232"/>
      <c r="O111" s="87"/>
      <c r="P111" s="87"/>
      <c r="Q111" s="87"/>
      <c r="R111" s="87"/>
      <c r="S111" s="87"/>
      <c r="T111" s="88"/>
      <c r="U111" s="40"/>
      <c r="V111" s="40"/>
      <c r="W111" s="40"/>
      <c r="X111" s="40"/>
      <c r="Y111" s="40"/>
      <c r="Z111" s="40"/>
      <c r="AA111" s="40"/>
      <c r="AB111" s="40"/>
      <c r="AC111" s="40"/>
      <c r="AD111" s="40"/>
      <c r="AE111" s="40"/>
      <c r="AT111" s="18" t="s">
        <v>189</v>
      </c>
      <c r="AU111" s="18" t="s">
        <v>89</v>
      </c>
    </row>
    <row r="112" spans="1:65" s="2" customFormat="1" ht="16.5" customHeight="1">
      <c r="A112" s="40"/>
      <c r="B112" s="41"/>
      <c r="C112" s="215" t="s">
        <v>178</v>
      </c>
      <c r="D112" s="215" t="s">
        <v>180</v>
      </c>
      <c r="E112" s="216" t="s">
        <v>1028</v>
      </c>
      <c r="F112" s="217" t="s">
        <v>1029</v>
      </c>
      <c r="G112" s="218" t="s">
        <v>203</v>
      </c>
      <c r="H112" s="219">
        <v>8</v>
      </c>
      <c r="I112" s="220"/>
      <c r="J112" s="221">
        <f>ROUND(I112*H112,2)</f>
        <v>0</v>
      </c>
      <c r="K112" s="217" t="s">
        <v>184</v>
      </c>
      <c r="L112" s="46"/>
      <c r="M112" s="222" t="s">
        <v>39</v>
      </c>
      <c r="N112" s="223" t="s">
        <v>53</v>
      </c>
      <c r="O112" s="87"/>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185</v>
      </c>
      <c r="AT112" s="226" t="s">
        <v>180</v>
      </c>
      <c r="AU112" s="226" t="s">
        <v>89</v>
      </c>
      <c r="AY112" s="18" t="s">
        <v>177</v>
      </c>
      <c r="BE112" s="227">
        <f>IF(N112="základní",J112,0)</f>
        <v>0</v>
      </c>
      <c r="BF112" s="227">
        <f>IF(N112="snížená",J112,0)</f>
        <v>0</v>
      </c>
      <c r="BG112" s="227">
        <f>IF(N112="zákl. přenesená",J112,0)</f>
        <v>0</v>
      </c>
      <c r="BH112" s="227">
        <f>IF(N112="sníž. přenesená",J112,0)</f>
        <v>0</v>
      </c>
      <c r="BI112" s="227">
        <f>IF(N112="nulová",J112,0)</f>
        <v>0</v>
      </c>
      <c r="BJ112" s="18" t="s">
        <v>185</v>
      </c>
      <c r="BK112" s="227">
        <f>ROUND(I112*H112,2)</f>
        <v>0</v>
      </c>
      <c r="BL112" s="18" t="s">
        <v>185</v>
      </c>
      <c r="BM112" s="226" t="s">
        <v>1030</v>
      </c>
    </row>
    <row r="113" spans="1:47" s="2" customFormat="1" ht="12">
      <c r="A113" s="40"/>
      <c r="B113" s="41"/>
      <c r="C113" s="42"/>
      <c r="D113" s="228" t="s">
        <v>187</v>
      </c>
      <c r="E113" s="42"/>
      <c r="F113" s="229" t="s">
        <v>1031</v>
      </c>
      <c r="G113" s="42"/>
      <c r="H113" s="42"/>
      <c r="I113" s="230"/>
      <c r="J113" s="42"/>
      <c r="K113" s="42"/>
      <c r="L113" s="46"/>
      <c r="M113" s="231"/>
      <c r="N113" s="232"/>
      <c r="O113" s="87"/>
      <c r="P113" s="87"/>
      <c r="Q113" s="87"/>
      <c r="R113" s="87"/>
      <c r="S113" s="87"/>
      <c r="T113" s="88"/>
      <c r="U113" s="40"/>
      <c r="V113" s="40"/>
      <c r="W113" s="40"/>
      <c r="X113" s="40"/>
      <c r="Y113" s="40"/>
      <c r="Z113" s="40"/>
      <c r="AA113" s="40"/>
      <c r="AB113" s="40"/>
      <c r="AC113" s="40"/>
      <c r="AD113" s="40"/>
      <c r="AE113" s="40"/>
      <c r="AT113" s="18" t="s">
        <v>187</v>
      </c>
      <c r="AU113" s="18" t="s">
        <v>89</v>
      </c>
    </row>
    <row r="114" spans="1:47" s="2" customFormat="1" ht="12">
      <c r="A114" s="40"/>
      <c r="B114" s="41"/>
      <c r="C114" s="42"/>
      <c r="D114" s="228" t="s">
        <v>189</v>
      </c>
      <c r="E114" s="42"/>
      <c r="F114" s="233" t="s">
        <v>1032</v>
      </c>
      <c r="G114" s="42"/>
      <c r="H114" s="42"/>
      <c r="I114" s="230"/>
      <c r="J114" s="42"/>
      <c r="K114" s="42"/>
      <c r="L114" s="46"/>
      <c r="M114" s="231"/>
      <c r="N114" s="232"/>
      <c r="O114" s="87"/>
      <c r="P114" s="87"/>
      <c r="Q114" s="87"/>
      <c r="R114" s="87"/>
      <c r="S114" s="87"/>
      <c r="T114" s="88"/>
      <c r="U114" s="40"/>
      <c r="V114" s="40"/>
      <c r="W114" s="40"/>
      <c r="X114" s="40"/>
      <c r="Y114" s="40"/>
      <c r="Z114" s="40"/>
      <c r="AA114" s="40"/>
      <c r="AB114" s="40"/>
      <c r="AC114" s="40"/>
      <c r="AD114" s="40"/>
      <c r="AE114" s="40"/>
      <c r="AT114" s="18" t="s">
        <v>189</v>
      </c>
      <c r="AU114" s="18" t="s">
        <v>89</v>
      </c>
    </row>
    <row r="115" spans="1:65" s="2" customFormat="1" ht="24.15" customHeight="1">
      <c r="A115" s="40"/>
      <c r="B115" s="41"/>
      <c r="C115" s="215" t="s">
        <v>223</v>
      </c>
      <c r="D115" s="215" t="s">
        <v>180</v>
      </c>
      <c r="E115" s="216" t="s">
        <v>1033</v>
      </c>
      <c r="F115" s="217" t="s">
        <v>1034</v>
      </c>
      <c r="G115" s="218" t="s">
        <v>270</v>
      </c>
      <c r="H115" s="219">
        <v>14</v>
      </c>
      <c r="I115" s="220"/>
      <c r="J115" s="221">
        <f>ROUND(I115*H115,2)</f>
        <v>0</v>
      </c>
      <c r="K115" s="217" t="s">
        <v>184</v>
      </c>
      <c r="L115" s="46"/>
      <c r="M115" s="222" t="s">
        <v>39</v>
      </c>
      <c r="N115" s="223" t="s">
        <v>53</v>
      </c>
      <c r="O115" s="87"/>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185</v>
      </c>
      <c r="AT115" s="226" t="s">
        <v>180</v>
      </c>
      <c r="AU115" s="226" t="s">
        <v>89</v>
      </c>
      <c r="AY115" s="18" t="s">
        <v>177</v>
      </c>
      <c r="BE115" s="227">
        <f>IF(N115="základní",J115,0)</f>
        <v>0</v>
      </c>
      <c r="BF115" s="227">
        <f>IF(N115="snížená",J115,0)</f>
        <v>0</v>
      </c>
      <c r="BG115" s="227">
        <f>IF(N115="zákl. přenesená",J115,0)</f>
        <v>0</v>
      </c>
      <c r="BH115" s="227">
        <f>IF(N115="sníž. přenesená",J115,0)</f>
        <v>0</v>
      </c>
      <c r="BI115" s="227">
        <f>IF(N115="nulová",J115,0)</f>
        <v>0</v>
      </c>
      <c r="BJ115" s="18" t="s">
        <v>185</v>
      </c>
      <c r="BK115" s="227">
        <f>ROUND(I115*H115,2)</f>
        <v>0</v>
      </c>
      <c r="BL115" s="18" t="s">
        <v>185</v>
      </c>
      <c r="BM115" s="226" t="s">
        <v>1035</v>
      </c>
    </row>
    <row r="116" spans="1:47" s="2" customFormat="1" ht="12">
      <c r="A116" s="40"/>
      <c r="B116" s="41"/>
      <c r="C116" s="42"/>
      <c r="D116" s="228" t="s">
        <v>187</v>
      </c>
      <c r="E116" s="42"/>
      <c r="F116" s="229" t="s">
        <v>1036</v>
      </c>
      <c r="G116" s="42"/>
      <c r="H116" s="42"/>
      <c r="I116" s="230"/>
      <c r="J116" s="42"/>
      <c r="K116" s="42"/>
      <c r="L116" s="46"/>
      <c r="M116" s="231"/>
      <c r="N116" s="232"/>
      <c r="O116" s="87"/>
      <c r="P116" s="87"/>
      <c r="Q116" s="87"/>
      <c r="R116" s="87"/>
      <c r="S116" s="87"/>
      <c r="T116" s="88"/>
      <c r="U116" s="40"/>
      <c r="V116" s="40"/>
      <c r="W116" s="40"/>
      <c r="X116" s="40"/>
      <c r="Y116" s="40"/>
      <c r="Z116" s="40"/>
      <c r="AA116" s="40"/>
      <c r="AB116" s="40"/>
      <c r="AC116" s="40"/>
      <c r="AD116" s="40"/>
      <c r="AE116" s="40"/>
      <c r="AT116" s="18" t="s">
        <v>187</v>
      </c>
      <c r="AU116" s="18" t="s">
        <v>89</v>
      </c>
    </row>
    <row r="117" spans="1:47" s="2" customFormat="1" ht="12">
      <c r="A117" s="40"/>
      <c r="B117" s="41"/>
      <c r="C117" s="42"/>
      <c r="D117" s="228" t="s">
        <v>189</v>
      </c>
      <c r="E117" s="42"/>
      <c r="F117" s="233" t="s">
        <v>1037</v>
      </c>
      <c r="G117" s="42"/>
      <c r="H117" s="42"/>
      <c r="I117" s="230"/>
      <c r="J117" s="42"/>
      <c r="K117" s="42"/>
      <c r="L117" s="46"/>
      <c r="M117" s="231"/>
      <c r="N117" s="232"/>
      <c r="O117" s="87"/>
      <c r="P117" s="87"/>
      <c r="Q117" s="87"/>
      <c r="R117" s="87"/>
      <c r="S117" s="87"/>
      <c r="T117" s="88"/>
      <c r="U117" s="40"/>
      <c r="V117" s="40"/>
      <c r="W117" s="40"/>
      <c r="X117" s="40"/>
      <c r="Y117" s="40"/>
      <c r="Z117" s="40"/>
      <c r="AA117" s="40"/>
      <c r="AB117" s="40"/>
      <c r="AC117" s="40"/>
      <c r="AD117" s="40"/>
      <c r="AE117" s="40"/>
      <c r="AT117" s="18" t="s">
        <v>189</v>
      </c>
      <c r="AU117" s="18" t="s">
        <v>89</v>
      </c>
    </row>
    <row r="118" spans="1:65" s="2" customFormat="1" ht="16.5" customHeight="1">
      <c r="A118" s="40"/>
      <c r="B118" s="41"/>
      <c r="C118" s="215" t="s">
        <v>230</v>
      </c>
      <c r="D118" s="215" t="s">
        <v>180</v>
      </c>
      <c r="E118" s="216" t="s">
        <v>914</v>
      </c>
      <c r="F118" s="217" t="s">
        <v>915</v>
      </c>
      <c r="G118" s="218" t="s">
        <v>203</v>
      </c>
      <c r="H118" s="219">
        <v>8</v>
      </c>
      <c r="I118" s="220"/>
      <c r="J118" s="221">
        <f>ROUND(I118*H118,2)</f>
        <v>0</v>
      </c>
      <c r="K118" s="217" t="s">
        <v>184</v>
      </c>
      <c r="L118" s="46"/>
      <c r="M118" s="222" t="s">
        <v>39</v>
      </c>
      <c r="N118" s="223" t="s">
        <v>53</v>
      </c>
      <c r="O118" s="87"/>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185</v>
      </c>
      <c r="AT118" s="226" t="s">
        <v>180</v>
      </c>
      <c r="AU118" s="226" t="s">
        <v>89</v>
      </c>
      <c r="AY118" s="18" t="s">
        <v>177</v>
      </c>
      <c r="BE118" s="227">
        <f>IF(N118="základní",J118,0)</f>
        <v>0</v>
      </c>
      <c r="BF118" s="227">
        <f>IF(N118="snížená",J118,0)</f>
        <v>0</v>
      </c>
      <c r="BG118" s="227">
        <f>IF(N118="zákl. přenesená",J118,0)</f>
        <v>0</v>
      </c>
      <c r="BH118" s="227">
        <f>IF(N118="sníž. přenesená",J118,0)</f>
        <v>0</v>
      </c>
      <c r="BI118" s="227">
        <f>IF(N118="nulová",J118,0)</f>
        <v>0</v>
      </c>
      <c r="BJ118" s="18" t="s">
        <v>185</v>
      </c>
      <c r="BK118" s="227">
        <f>ROUND(I118*H118,2)</f>
        <v>0</v>
      </c>
      <c r="BL118" s="18" t="s">
        <v>185</v>
      </c>
      <c r="BM118" s="226" t="s">
        <v>1038</v>
      </c>
    </row>
    <row r="119" spans="1:47" s="2" customFormat="1" ht="12">
      <c r="A119" s="40"/>
      <c r="B119" s="41"/>
      <c r="C119" s="42"/>
      <c r="D119" s="228" t="s">
        <v>187</v>
      </c>
      <c r="E119" s="42"/>
      <c r="F119" s="229" t="s">
        <v>917</v>
      </c>
      <c r="G119" s="42"/>
      <c r="H119" s="42"/>
      <c r="I119" s="230"/>
      <c r="J119" s="42"/>
      <c r="K119" s="42"/>
      <c r="L119" s="46"/>
      <c r="M119" s="231"/>
      <c r="N119" s="232"/>
      <c r="O119" s="87"/>
      <c r="P119" s="87"/>
      <c r="Q119" s="87"/>
      <c r="R119" s="87"/>
      <c r="S119" s="87"/>
      <c r="T119" s="88"/>
      <c r="U119" s="40"/>
      <c r="V119" s="40"/>
      <c r="W119" s="40"/>
      <c r="X119" s="40"/>
      <c r="Y119" s="40"/>
      <c r="Z119" s="40"/>
      <c r="AA119" s="40"/>
      <c r="AB119" s="40"/>
      <c r="AC119" s="40"/>
      <c r="AD119" s="40"/>
      <c r="AE119" s="40"/>
      <c r="AT119" s="18" t="s">
        <v>187</v>
      </c>
      <c r="AU119" s="18" t="s">
        <v>89</v>
      </c>
    </row>
    <row r="120" spans="1:47" s="2" customFormat="1" ht="12">
      <c r="A120" s="40"/>
      <c r="B120" s="41"/>
      <c r="C120" s="42"/>
      <c r="D120" s="228" t="s">
        <v>189</v>
      </c>
      <c r="E120" s="42"/>
      <c r="F120" s="233" t="s">
        <v>486</v>
      </c>
      <c r="G120" s="42"/>
      <c r="H120" s="42"/>
      <c r="I120" s="230"/>
      <c r="J120" s="42"/>
      <c r="K120" s="42"/>
      <c r="L120" s="46"/>
      <c r="M120" s="231"/>
      <c r="N120" s="232"/>
      <c r="O120" s="87"/>
      <c r="P120" s="87"/>
      <c r="Q120" s="87"/>
      <c r="R120" s="87"/>
      <c r="S120" s="87"/>
      <c r="T120" s="88"/>
      <c r="U120" s="40"/>
      <c r="V120" s="40"/>
      <c r="W120" s="40"/>
      <c r="X120" s="40"/>
      <c r="Y120" s="40"/>
      <c r="Z120" s="40"/>
      <c r="AA120" s="40"/>
      <c r="AB120" s="40"/>
      <c r="AC120" s="40"/>
      <c r="AD120" s="40"/>
      <c r="AE120" s="40"/>
      <c r="AT120" s="18" t="s">
        <v>189</v>
      </c>
      <c r="AU120" s="18" t="s">
        <v>89</v>
      </c>
    </row>
    <row r="121" spans="1:51" s="14" customFormat="1" ht="12">
      <c r="A121" s="14"/>
      <c r="B121" s="244"/>
      <c r="C121" s="245"/>
      <c r="D121" s="228" t="s">
        <v>191</v>
      </c>
      <c r="E121" s="246" t="s">
        <v>39</v>
      </c>
      <c r="F121" s="247" t="s">
        <v>1039</v>
      </c>
      <c r="G121" s="245"/>
      <c r="H121" s="248">
        <v>8</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191</v>
      </c>
      <c r="AU121" s="254" t="s">
        <v>89</v>
      </c>
      <c r="AV121" s="14" t="s">
        <v>89</v>
      </c>
      <c r="AW121" s="14" t="s">
        <v>41</v>
      </c>
      <c r="AX121" s="14" t="s">
        <v>80</v>
      </c>
      <c r="AY121" s="254" t="s">
        <v>177</v>
      </c>
    </row>
    <row r="122" spans="1:51" s="15" customFormat="1" ht="12">
      <c r="A122" s="15"/>
      <c r="B122" s="255"/>
      <c r="C122" s="256"/>
      <c r="D122" s="228" t="s">
        <v>191</v>
      </c>
      <c r="E122" s="257" t="s">
        <v>39</v>
      </c>
      <c r="F122" s="258" t="s">
        <v>194</v>
      </c>
      <c r="G122" s="256"/>
      <c r="H122" s="259">
        <v>8</v>
      </c>
      <c r="I122" s="260"/>
      <c r="J122" s="256"/>
      <c r="K122" s="256"/>
      <c r="L122" s="261"/>
      <c r="M122" s="262"/>
      <c r="N122" s="263"/>
      <c r="O122" s="263"/>
      <c r="P122" s="263"/>
      <c r="Q122" s="263"/>
      <c r="R122" s="263"/>
      <c r="S122" s="263"/>
      <c r="T122" s="264"/>
      <c r="U122" s="15"/>
      <c r="V122" s="15"/>
      <c r="W122" s="15"/>
      <c r="X122" s="15"/>
      <c r="Y122" s="15"/>
      <c r="Z122" s="15"/>
      <c r="AA122" s="15"/>
      <c r="AB122" s="15"/>
      <c r="AC122" s="15"/>
      <c r="AD122" s="15"/>
      <c r="AE122" s="15"/>
      <c r="AT122" s="265" t="s">
        <v>191</v>
      </c>
      <c r="AU122" s="265" t="s">
        <v>89</v>
      </c>
      <c r="AV122" s="15" t="s">
        <v>185</v>
      </c>
      <c r="AW122" s="15" t="s">
        <v>41</v>
      </c>
      <c r="AX122" s="15" t="s">
        <v>87</v>
      </c>
      <c r="AY122" s="265" t="s">
        <v>177</v>
      </c>
    </row>
    <row r="123" spans="1:65" s="2" customFormat="1" ht="24.15" customHeight="1">
      <c r="A123" s="40"/>
      <c r="B123" s="41"/>
      <c r="C123" s="215" t="s">
        <v>238</v>
      </c>
      <c r="D123" s="215" t="s">
        <v>180</v>
      </c>
      <c r="E123" s="216" t="s">
        <v>511</v>
      </c>
      <c r="F123" s="217" t="s">
        <v>512</v>
      </c>
      <c r="G123" s="218" t="s">
        <v>392</v>
      </c>
      <c r="H123" s="219">
        <v>0.138</v>
      </c>
      <c r="I123" s="220"/>
      <c r="J123" s="221">
        <f>ROUND(I123*H123,2)</f>
        <v>0</v>
      </c>
      <c r="K123" s="217" t="s">
        <v>184</v>
      </c>
      <c r="L123" s="46"/>
      <c r="M123" s="222" t="s">
        <v>39</v>
      </c>
      <c r="N123" s="223" t="s">
        <v>53</v>
      </c>
      <c r="O123" s="87"/>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185</v>
      </c>
      <c r="AT123" s="226" t="s">
        <v>180</v>
      </c>
      <c r="AU123" s="226" t="s">
        <v>89</v>
      </c>
      <c r="AY123" s="18" t="s">
        <v>177</v>
      </c>
      <c r="BE123" s="227">
        <f>IF(N123="základní",J123,0)</f>
        <v>0</v>
      </c>
      <c r="BF123" s="227">
        <f>IF(N123="snížená",J123,0)</f>
        <v>0</v>
      </c>
      <c r="BG123" s="227">
        <f>IF(N123="zákl. přenesená",J123,0)</f>
        <v>0</v>
      </c>
      <c r="BH123" s="227">
        <f>IF(N123="sníž. přenesená",J123,0)</f>
        <v>0</v>
      </c>
      <c r="BI123" s="227">
        <f>IF(N123="nulová",J123,0)</f>
        <v>0</v>
      </c>
      <c r="BJ123" s="18" t="s">
        <v>185</v>
      </c>
      <c r="BK123" s="227">
        <f>ROUND(I123*H123,2)</f>
        <v>0</v>
      </c>
      <c r="BL123" s="18" t="s">
        <v>185</v>
      </c>
      <c r="BM123" s="226" t="s">
        <v>1040</v>
      </c>
    </row>
    <row r="124" spans="1:47" s="2" customFormat="1" ht="12">
      <c r="A124" s="40"/>
      <c r="B124" s="41"/>
      <c r="C124" s="42"/>
      <c r="D124" s="228" t="s">
        <v>187</v>
      </c>
      <c r="E124" s="42"/>
      <c r="F124" s="229" t="s">
        <v>513</v>
      </c>
      <c r="G124" s="42"/>
      <c r="H124" s="42"/>
      <c r="I124" s="230"/>
      <c r="J124" s="42"/>
      <c r="K124" s="42"/>
      <c r="L124" s="46"/>
      <c r="M124" s="231"/>
      <c r="N124" s="232"/>
      <c r="O124" s="87"/>
      <c r="P124" s="87"/>
      <c r="Q124" s="87"/>
      <c r="R124" s="87"/>
      <c r="S124" s="87"/>
      <c r="T124" s="88"/>
      <c r="U124" s="40"/>
      <c r="V124" s="40"/>
      <c r="W124" s="40"/>
      <c r="X124" s="40"/>
      <c r="Y124" s="40"/>
      <c r="Z124" s="40"/>
      <c r="AA124" s="40"/>
      <c r="AB124" s="40"/>
      <c r="AC124" s="40"/>
      <c r="AD124" s="40"/>
      <c r="AE124" s="40"/>
      <c r="AT124" s="18" t="s">
        <v>187</v>
      </c>
      <c r="AU124" s="18" t="s">
        <v>89</v>
      </c>
    </row>
    <row r="125" spans="1:47" s="2" customFormat="1" ht="12">
      <c r="A125" s="40"/>
      <c r="B125" s="41"/>
      <c r="C125" s="42"/>
      <c r="D125" s="228" t="s">
        <v>189</v>
      </c>
      <c r="E125" s="42"/>
      <c r="F125" s="233" t="s">
        <v>514</v>
      </c>
      <c r="G125" s="42"/>
      <c r="H125" s="42"/>
      <c r="I125" s="230"/>
      <c r="J125" s="42"/>
      <c r="K125" s="42"/>
      <c r="L125" s="46"/>
      <c r="M125" s="231"/>
      <c r="N125" s="232"/>
      <c r="O125" s="87"/>
      <c r="P125" s="87"/>
      <c r="Q125" s="87"/>
      <c r="R125" s="87"/>
      <c r="S125" s="87"/>
      <c r="T125" s="88"/>
      <c r="U125" s="40"/>
      <c r="V125" s="40"/>
      <c r="W125" s="40"/>
      <c r="X125" s="40"/>
      <c r="Y125" s="40"/>
      <c r="Z125" s="40"/>
      <c r="AA125" s="40"/>
      <c r="AB125" s="40"/>
      <c r="AC125" s="40"/>
      <c r="AD125" s="40"/>
      <c r="AE125" s="40"/>
      <c r="AT125" s="18" t="s">
        <v>189</v>
      </c>
      <c r="AU125" s="18" t="s">
        <v>89</v>
      </c>
    </row>
    <row r="126" spans="1:51" s="13" customFormat="1" ht="12">
      <c r="A126" s="13"/>
      <c r="B126" s="234"/>
      <c r="C126" s="235"/>
      <c r="D126" s="228" t="s">
        <v>191</v>
      </c>
      <c r="E126" s="236" t="s">
        <v>39</v>
      </c>
      <c r="F126" s="237" t="s">
        <v>1041</v>
      </c>
      <c r="G126" s="235"/>
      <c r="H126" s="236" t="s">
        <v>39</v>
      </c>
      <c r="I126" s="238"/>
      <c r="J126" s="235"/>
      <c r="K126" s="235"/>
      <c r="L126" s="239"/>
      <c r="M126" s="240"/>
      <c r="N126" s="241"/>
      <c r="O126" s="241"/>
      <c r="P126" s="241"/>
      <c r="Q126" s="241"/>
      <c r="R126" s="241"/>
      <c r="S126" s="241"/>
      <c r="T126" s="242"/>
      <c r="U126" s="13"/>
      <c r="V126" s="13"/>
      <c r="W126" s="13"/>
      <c r="X126" s="13"/>
      <c r="Y126" s="13"/>
      <c r="Z126" s="13"/>
      <c r="AA126" s="13"/>
      <c r="AB126" s="13"/>
      <c r="AC126" s="13"/>
      <c r="AD126" s="13"/>
      <c r="AE126" s="13"/>
      <c r="AT126" s="243" t="s">
        <v>191</v>
      </c>
      <c r="AU126" s="243" t="s">
        <v>89</v>
      </c>
      <c r="AV126" s="13" t="s">
        <v>87</v>
      </c>
      <c r="AW126" s="13" t="s">
        <v>41</v>
      </c>
      <c r="AX126" s="13" t="s">
        <v>80</v>
      </c>
      <c r="AY126" s="243" t="s">
        <v>177</v>
      </c>
    </row>
    <row r="127" spans="1:51" s="13" customFormat="1" ht="12">
      <c r="A127" s="13"/>
      <c r="B127" s="234"/>
      <c r="C127" s="235"/>
      <c r="D127" s="228" t="s">
        <v>191</v>
      </c>
      <c r="E127" s="236" t="s">
        <v>39</v>
      </c>
      <c r="F127" s="237" t="s">
        <v>1042</v>
      </c>
      <c r="G127" s="235"/>
      <c r="H127" s="236" t="s">
        <v>39</v>
      </c>
      <c r="I127" s="238"/>
      <c r="J127" s="235"/>
      <c r="K127" s="235"/>
      <c r="L127" s="239"/>
      <c r="M127" s="240"/>
      <c r="N127" s="241"/>
      <c r="O127" s="241"/>
      <c r="P127" s="241"/>
      <c r="Q127" s="241"/>
      <c r="R127" s="241"/>
      <c r="S127" s="241"/>
      <c r="T127" s="242"/>
      <c r="U127" s="13"/>
      <c r="V127" s="13"/>
      <c r="W127" s="13"/>
      <c r="X127" s="13"/>
      <c r="Y127" s="13"/>
      <c r="Z127" s="13"/>
      <c r="AA127" s="13"/>
      <c r="AB127" s="13"/>
      <c r="AC127" s="13"/>
      <c r="AD127" s="13"/>
      <c r="AE127" s="13"/>
      <c r="AT127" s="243" t="s">
        <v>191</v>
      </c>
      <c r="AU127" s="243" t="s">
        <v>89</v>
      </c>
      <c r="AV127" s="13" t="s">
        <v>87</v>
      </c>
      <c r="AW127" s="13" t="s">
        <v>41</v>
      </c>
      <c r="AX127" s="13" t="s">
        <v>80</v>
      </c>
      <c r="AY127" s="243" t="s">
        <v>177</v>
      </c>
    </row>
    <row r="128" spans="1:51" s="14" customFormat="1" ht="12">
      <c r="A128" s="14"/>
      <c r="B128" s="244"/>
      <c r="C128" s="245"/>
      <c r="D128" s="228" t="s">
        <v>191</v>
      </c>
      <c r="E128" s="246" t="s">
        <v>39</v>
      </c>
      <c r="F128" s="247" t="s">
        <v>1043</v>
      </c>
      <c r="G128" s="245"/>
      <c r="H128" s="248">
        <v>0.138</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191</v>
      </c>
      <c r="AU128" s="254" t="s">
        <v>89</v>
      </c>
      <c r="AV128" s="14" t="s">
        <v>89</v>
      </c>
      <c r="AW128" s="14" t="s">
        <v>41</v>
      </c>
      <c r="AX128" s="14" t="s">
        <v>80</v>
      </c>
      <c r="AY128" s="254" t="s">
        <v>177</v>
      </c>
    </row>
    <row r="129" spans="1:51" s="15" customFormat="1" ht="12">
      <c r="A129" s="15"/>
      <c r="B129" s="255"/>
      <c r="C129" s="256"/>
      <c r="D129" s="228" t="s">
        <v>191</v>
      </c>
      <c r="E129" s="257" t="s">
        <v>39</v>
      </c>
      <c r="F129" s="258" t="s">
        <v>194</v>
      </c>
      <c r="G129" s="256"/>
      <c r="H129" s="259">
        <v>0.138</v>
      </c>
      <c r="I129" s="260"/>
      <c r="J129" s="256"/>
      <c r="K129" s="256"/>
      <c r="L129" s="261"/>
      <c r="M129" s="262"/>
      <c r="N129" s="263"/>
      <c r="O129" s="263"/>
      <c r="P129" s="263"/>
      <c r="Q129" s="263"/>
      <c r="R129" s="263"/>
      <c r="S129" s="263"/>
      <c r="T129" s="264"/>
      <c r="U129" s="15"/>
      <c r="V129" s="15"/>
      <c r="W129" s="15"/>
      <c r="X129" s="15"/>
      <c r="Y129" s="15"/>
      <c r="Z129" s="15"/>
      <c r="AA129" s="15"/>
      <c r="AB129" s="15"/>
      <c r="AC129" s="15"/>
      <c r="AD129" s="15"/>
      <c r="AE129" s="15"/>
      <c r="AT129" s="265" t="s">
        <v>191</v>
      </c>
      <c r="AU129" s="265" t="s">
        <v>89</v>
      </c>
      <c r="AV129" s="15" t="s">
        <v>185</v>
      </c>
      <c r="AW129" s="15" t="s">
        <v>41</v>
      </c>
      <c r="AX129" s="15" t="s">
        <v>87</v>
      </c>
      <c r="AY129" s="265" t="s">
        <v>177</v>
      </c>
    </row>
    <row r="130" spans="1:65" s="2" customFormat="1" ht="24.15" customHeight="1">
      <c r="A130" s="40"/>
      <c r="B130" s="41"/>
      <c r="C130" s="215" t="s">
        <v>245</v>
      </c>
      <c r="D130" s="215" t="s">
        <v>180</v>
      </c>
      <c r="E130" s="216" t="s">
        <v>1044</v>
      </c>
      <c r="F130" s="217" t="s">
        <v>1045</v>
      </c>
      <c r="G130" s="218" t="s">
        <v>392</v>
      </c>
      <c r="H130" s="219">
        <v>0.1</v>
      </c>
      <c r="I130" s="220"/>
      <c r="J130" s="221">
        <f>ROUND(I130*H130,2)</f>
        <v>0</v>
      </c>
      <c r="K130" s="217" t="s">
        <v>184</v>
      </c>
      <c r="L130" s="46"/>
      <c r="M130" s="222" t="s">
        <v>39</v>
      </c>
      <c r="N130" s="223" t="s">
        <v>53</v>
      </c>
      <c r="O130" s="87"/>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185</v>
      </c>
      <c r="AT130" s="226" t="s">
        <v>180</v>
      </c>
      <c r="AU130" s="226" t="s">
        <v>89</v>
      </c>
      <c r="AY130" s="18" t="s">
        <v>177</v>
      </c>
      <c r="BE130" s="227">
        <f>IF(N130="základní",J130,0)</f>
        <v>0</v>
      </c>
      <c r="BF130" s="227">
        <f>IF(N130="snížená",J130,0)</f>
        <v>0</v>
      </c>
      <c r="BG130" s="227">
        <f>IF(N130="zákl. přenesená",J130,0)</f>
        <v>0</v>
      </c>
      <c r="BH130" s="227">
        <f>IF(N130="sníž. přenesená",J130,0)</f>
        <v>0</v>
      </c>
      <c r="BI130" s="227">
        <f>IF(N130="nulová",J130,0)</f>
        <v>0</v>
      </c>
      <c r="BJ130" s="18" t="s">
        <v>185</v>
      </c>
      <c r="BK130" s="227">
        <f>ROUND(I130*H130,2)</f>
        <v>0</v>
      </c>
      <c r="BL130" s="18" t="s">
        <v>185</v>
      </c>
      <c r="BM130" s="226" t="s">
        <v>1046</v>
      </c>
    </row>
    <row r="131" spans="1:47" s="2" customFormat="1" ht="12">
      <c r="A131" s="40"/>
      <c r="B131" s="41"/>
      <c r="C131" s="42"/>
      <c r="D131" s="228" t="s">
        <v>187</v>
      </c>
      <c r="E131" s="42"/>
      <c r="F131" s="229" t="s">
        <v>1047</v>
      </c>
      <c r="G131" s="42"/>
      <c r="H131" s="42"/>
      <c r="I131" s="230"/>
      <c r="J131" s="42"/>
      <c r="K131" s="42"/>
      <c r="L131" s="46"/>
      <c r="M131" s="231"/>
      <c r="N131" s="232"/>
      <c r="O131" s="87"/>
      <c r="P131" s="87"/>
      <c r="Q131" s="87"/>
      <c r="R131" s="87"/>
      <c r="S131" s="87"/>
      <c r="T131" s="88"/>
      <c r="U131" s="40"/>
      <c r="V131" s="40"/>
      <c r="W131" s="40"/>
      <c r="X131" s="40"/>
      <c r="Y131" s="40"/>
      <c r="Z131" s="40"/>
      <c r="AA131" s="40"/>
      <c r="AB131" s="40"/>
      <c r="AC131" s="40"/>
      <c r="AD131" s="40"/>
      <c r="AE131" s="40"/>
      <c r="AT131" s="18" t="s">
        <v>187</v>
      </c>
      <c r="AU131" s="18" t="s">
        <v>89</v>
      </c>
    </row>
    <row r="132" spans="1:47" s="2" customFormat="1" ht="12">
      <c r="A132" s="40"/>
      <c r="B132" s="41"/>
      <c r="C132" s="42"/>
      <c r="D132" s="228" t="s">
        <v>189</v>
      </c>
      <c r="E132" s="42"/>
      <c r="F132" s="233" t="s">
        <v>514</v>
      </c>
      <c r="G132" s="42"/>
      <c r="H132" s="42"/>
      <c r="I132" s="230"/>
      <c r="J132" s="42"/>
      <c r="K132" s="42"/>
      <c r="L132" s="46"/>
      <c r="M132" s="231"/>
      <c r="N132" s="232"/>
      <c r="O132" s="87"/>
      <c r="P132" s="87"/>
      <c r="Q132" s="87"/>
      <c r="R132" s="87"/>
      <c r="S132" s="87"/>
      <c r="T132" s="88"/>
      <c r="U132" s="40"/>
      <c r="V132" s="40"/>
      <c r="W132" s="40"/>
      <c r="X132" s="40"/>
      <c r="Y132" s="40"/>
      <c r="Z132" s="40"/>
      <c r="AA132" s="40"/>
      <c r="AB132" s="40"/>
      <c r="AC132" s="40"/>
      <c r="AD132" s="40"/>
      <c r="AE132" s="40"/>
      <c r="AT132" s="18" t="s">
        <v>189</v>
      </c>
      <c r="AU132" s="18" t="s">
        <v>89</v>
      </c>
    </row>
    <row r="133" spans="1:47" s="2" customFormat="1" ht="12">
      <c r="A133" s="40"/>
      <c r="B133" s="41"/>
      <c r="C133" s="42"/>
      <c r="D133" s="228" t="s">
        <v>280</v>
      </c>
      <c r="E133" s="42"/>
      <c r="F133" s="233" t="s">
        <v>1048</v>
      </c>
      <c r="G133" s="42"/>
      <c r="H133" s="42"/>
      <c r="I133" s="230"/>
      <c r="J133" s="42"/>
      <c r="K133" s="42"/>
      <c r="L133" s="46"/>
      <c r="M133" s="231"/>
      <c r="N133" s="232"/>
      <c r="O133" s="87"/>
      <c r="P133" s="87"/>
      <c r="Q133" s="87"/>
      <c r="R133" s="87"/>
      <c r="S133" s="87"/>
      <c r="T133" s="88"/>
      <c r="U133" s="40"/>
      <c r="V133" s="40"/>
      <c r="W133" s="40"/>
      <c r="X133" s="40"/>
      <c r="Y133" s="40"/>
      <c r="Z133" s="40"/>
      <c r="AA133" s="40"/>
      <c r="AB133" s="40"/>
      <c r="AC133" s="40"/>
      <c r="AD133" s="40"/>
      <c r="AE133" s="40"/>
      <c r="AT133" s="18" t="s">
        <v>280</v>
      </c>
      <c r="AU133" s="18" t="s">
        <v>89</v>
      </c>
    </row>
    <row r="134" spans="1:65" s="2" customFormat="1" ht="24.15" customHeight="1">
      <c r="A134" s="40"/>
      <c r="B134" s="41"/>
      <c r="C134" s="215" t="s">
        <v>250</v>
      </c>
      <c r="D134" s="215" t="s">
        <v>180</v>
      </c>
      <c r="E134" s="216" t="s">
        <v>517</v>
      </c>
      <c r="F134" s="217" t="s">
        <v>518</v>
      </c>
      <c r="G134" s="218" t="s">
        <v>392</v>
      </c>
      <c r="H134" s="219">
        <v>0.238</v>
      </c>
      <c r="I134" s="220"/>
      <c r="J134" s="221">
        <f>ROUND(I134*H134,2)</f>
        <v>0</v>
      </c>
      <c r="K134" s="217" t="s">
        <v>184</v>
      </c>
      <c r="L134" s="46"/>
      <c r="M134" s="222" t="s">
        <v>39</v>
      </c>
      <c r="N134" s="223" t="s">
        <v>53</v>
      </c>
      <c r="O134" s="87"/>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185</v>
      </c>
      <c r="AT134" s="226" t="s">
        <v>180</v>
      </c>
      <c r="AU134" s="226" t="s">
        <v>89</v>
      </c>
      <c r="AY134" s="18" t="s">
        <v>177</v>
      </c>
      <c r="BE134" s="227">
        <f>IF(N134="základní",J134,0)</f>
        <v>0</v>
      </c>
      <c r="BF134" s="227">
        <f>IF(N134="snížená",J134,0)</f>
        <v>0</v>
      </c>
      <c r="BG134" s="227">
        <f>IF(N134="zákl. přenesená",J134,0)</f>
        <v>0</v>
      </c>
      <c r="BH134" s="227">
        <f>IF(N134="sníž. přenesená",J134,0)</f>
        <v>0</v>
      </c>
      <c r="BI134" s="227">
        <f>IF(N134="nulová",J134,0)</f>
        <v>0</v>
      </c>
      <c r="BJ134" s="18" t="s">
        <v>185</v>
      </c>
      <c r="BK134" s="227">
        <f>ROUND(I134*H134,2)</f>
        <v>0</v>
      </c>
      <c r="BL134" s="18" t="s">
        <v>185</v>
      </c>
      <c r="BM134" s="226" t="s">
        <v>1049</v>
      </c>
    </row>
    <row r="135" spans="1:47" s="2" customFormat="1" ht="12">
      <c r="A135" s="40"/>
      <c r="B135" s="41"/>
      <c r="C135" s="42"/>
      <c r="D135" s="228" t="s">
        <v>187</v>
      </c>
      <c r="E135" s="42"/>
      <c r="F135" s="229" t="s">
        <v>520</v>
      </c>
      <c r="G135" s="42"/>
      <c r="H135" s="42"/>
      <c r="I135" s="230"/>
      <c r="J135" s="42"/>
      <c r="K135" s="42"/>
      <c r="L135" s="46"/>
      <c r="M135" s="231"/>
      <c r="N135" s="232"/>
      <c r="O135" s="87"/>
      <c r="P135" s="87"/>
      <c r="Q135" s="87"/>
      <c r="R135" s="87"/>
      <c r="S135" s="87"/>
      <c r="T135" s="88"/>
      <c r="U135" s="40"/>
      <c r="V135" s="40"/>
      <c r="W135" s="40"/>
      <c r="X135" s="40"/>
      <c r="Y135" s="40"/>
      <c r="Z135" s="40"/>
      <c r="AA135" s="40"/>
      <c r="AB135" s="40"/>
      <c r="AC135" s="40"/>
      <c r="AD135" s="40"/>
      <c r="AE135" s="40"/>
      <c r="AT135" s="18" t="s">
        <v>187</v>
      </c>
      <c r="AU135" s="18" t="s">
        <v>89</v>
      </c>
    </row>
    <row r="136" spans="1:47" s="2" customFormat="1" ht="12">
      <c r="A136" s="40"/>
      <c r="B136" s="41"/>
      <c r="C136" s="42"/>
      <c r="D136" s="228" t="s">
        <v>189</v>
      </c>
      <c r="E136" s="42"/>
      <c r="F136" s="233" t="s">
        <v>235</v>
      </c>
      <c r="G136" s="42"/>
      <c r="H136" s="42"/>
      <c r="I136" s="230"/>
      <c r="J136" s="42"/>
      <c r="K136" s="42"/>
      <c r="L136" s="46"/>
      <c r="M136" s="231"/>
      <c r="N136" s="232"/>
      <c r="O136" s="87"/>
      <c r="P136" s="87"/>
      <c r="Q136" s="87"/>
      <c r="R136" s="87"/>
      <c r="S136" s="87"/>
      <c r="T136" s="88"/>
      <c r="U136" s="40"/>
      <c r="V136" s="40"/>
      <c r="W136" s="40"/>
      <c r="X136" s="40"/>
      <c r="Y136" s="40"/>
      <c r="Z136" s="40"/>
      <c r="AA136" s="40"/>
      <c r="AB136" s="40"/>
      <c r="AC136" s="40"/>
      <c r="AD136" s="40"/>
      <c r="AE136" s="40"/>
      <c r="AT136" s="18" t="s">
        <v>189</v>
      </c>
      <c r="AU136" s="18" t="s">
        <v>89</v>
      </c>
    </row>
    <row r="137" spans="1:65" s="2" customFormat="1" ht="24.15" customHeight="1">
      <c r="A137" s="40"/>
      <c r="B137" s="41"/>
      <c r="C137" s="215" t="s">
        <v>256</v>
      </c>
      <c r="D137" s="215" t="s">
        <v>180</v>
      </c>
      <c r="E137" s="216" t="s">
        <v>239</v>
      </c>
      <c r="F137" s="217" t="s">
        <v>240</v>
      </c>
      <c r="G137" s="218" t="s">
        <v>241</v>
      </c>
      <c r="H137" s="219">
        <v>4</v>
      </c>
      <c r="I137" s="220"/>
      <c r="J137" s="221">
        <f>ROUND(I137*H137,2)</f>
        <v>0</v>
      </c>
      <c r="K137" s="217" t="s">
        <v>184</v>
      </c>
      <c r="L137" s="46"/>
      <c r="M137" s="222" t="s">
        <v>39</v>
      </c>
      <c r="N137" s="223" t="s">
        <v>53</v>
      </c>
      <c r="O137" s="87"/>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185</v>
      </c>
      <c r="AT137" s="226" t="s">
        <v>180</v>
      </c>
      <c r="AU137" s="226" t="s">
        <v>89</v>
      </c>
      <c r="AY137" s="18" t="s">
        <v>177</v>
      </c>
      <c r="BE137" s="227">
        <f>IF(N137="základní",J137,0)</f>
        <v>0</v>
      </c>
      <c r="BF137" s="227">
        <f>IF(N137="snížená",J137,0)</f>
        <v>0</v>
      </c>
      <c r="BG137" s="227">
        <f>IF(N137="zákl. přenesená",J137,0)</f>
        <v>0</v>
      </c>
      <c r="BH137" s="227">
        <f>IF(N137="sníž. přenesená",J137,0)</f>
        <v>0</v>
      </c>
      <c r="BI137" s="227">
        <f>IF(N137="nulová",J137,0)</f>
        <v>0</v>
      </c>
      <c r="BJ137" s="18" t="s">
        <v>185</v>
      </c>
      <c r="BK137" s="227">
        <f>ROUND(I137*H137,2)</f>
        <v>0</v>
      </c>
      <c r="BL137" s="18" t="s">
        <v>185</v>
      </c>
      <c r="BM137" s="226" t="s">
        <v>1050</v>
      </c>
    </row>
    <row r="138" spans="1:47" s="2" customFormat="1" ht="12">
      <c r="A138" s="40"/>
      <c r="B138" s="41"/>
      <c r="C138" s="42"/>
      <c r="D138" s="228" t="s">
        <v>187</v>
      </c>
      <c r="E138" s="42"/>
      <c r="F138" s="229" t="s">
        <v>243</v>
      </c>
      <c r="G138" s="42"/>
      <c r="H138" s="42"/>
      <c r="I138" s="230"/>
      <c r="J138" s="42"/>
      <c r="K138" s="42"/>
      <c r="L138" s="46"/>
      <c r="M138" s="231"/>
      <c r="N138" s="232"/>
      <c r="O138" s="87"/>
      <c r="P138" s="87"/>
      <c r="Q138" s="87"/>
      <c r="R138" s="87"/>
      <c r="S138" s="87"/>
      <c r="T138" s="88"/>
      <c r="U138" s="40"/>
      <c r="V138" s="40"/>
      <c r="W138" s="40"/>
      <c r="X138" s="40"/>
      <c r="Y138" s="40"/>
      <c r="Z138" s="40"/>
      <c r="AA138" s="40"/>
      <c r="AB138" s="40"/>
      <c r="AC138" s="40"/>
      <c r="AD138" s="40"/>
      <c r="AE138" s="40"/>
      <c r="AT138" s="18" t="s">
        <v>187</v>
      </c>
      <c r="AU138" s="18" t="s">
        <v>89</v>
      </c>
    </row>
    <row r="139" spans="1:47" s="2" customFormat="1" ht="12">
      <c r="A139" s="40"/>
      <c r="B139" s="41"/>
      <c r="C139" s="42"/>
      <c r="D139" s="228" t="s">
        <v>189</v>
      </c>
      <c r="E139" s="42"/>
      <c r="F139" s="233" t="s">
        <v>244</v>
      </c>
      <c r="G139" s="42"/>
      <c r="H139" s="42"/>
      <c r="I139" s="230"/>
      <c r="J139" s="42"/>
      <c r="K139" s="42"/>
      <c r="L139" s="46"/>
      <c r="M139" s="231"/>
      <c r="N139" s="232"/>
      <c r="O139" s="87"/>
      <c r="P139" s="87"/>
      <c r="Q139" s="87"/>
      <c r="R139" s="87"/>
      <c r="S139" s="87"/>
      <c r="T139" s="88"/>
      <c r="U139" s="40"/>
      <c r="V139" s="40"/>
      <c r="W139" s="40"/>
      <c r="X139" s="40"/>
      <c r="Y139" s="40"/>
      <c r="Z139" s="40"/>
      <c r="AA139" s="40"/>
      <c r="AB139" s="40"/>
      <c r="AC139" s="40"/>
      <c r="AD139" s="40"/>
      <c r="AE139" s="40"/>
      <c r="AT139" s="18" t="s">
        <v>189</v>
      </c>
      <c r="AU139" s="18" t="s">
        <v>89</v>
      </c>
    </row>
    <row r="140" spans="1:65" s="2" customFormat="1" ht="24.15" customHeight="1">
      <c r="A140" s="40"/>
      <c r="B140" s="41"/>
      <c r="C140" s="215" t="s">
        <v>262</v>
      </c>
      <c r="D140" s="215" t="s">
        <v>180</v>
      </c>
      <c r="E140" s="216" t="s">
        <v>940</v>
      </c>
      <c r="F140" s="217" t="s">
        <v>941</v>
      </c>
      <c r="G140" s="218" t="s">
        <v>241</v>
      </c>
      <c r="H140" s="219">
        <v>2</v>
      </c>
      <c r="I140" s="220"/>
      <c r="J140" s="221">
        <f>ROUND(I140*H140,2)</f>
        <v>0</v>
      </c>
      <c r="K140" s="217" t="s">
        <v>184</v>
      </c>
      <c r="L140" s="46"/>
      <c r="M140" s="222" t="s">
        <v>39</v>
      </c>
      <c r="N140" s="223" t="s">
        <v>53</v>
      </c>
      <c r="O140" s="87"/>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185</v>
      </c>
      <c r="AT140" s="226" t="s">
        <v>180</v>
      </c>
      <c r="AU140" s="226" t="s">
        <v>89</v>
      </c>
      <c r="AY140" s="18" t="s">
        <v>177</v>
      </c>
      <c r="BE140" s="227">
        <f>IF(N140="základní",J140,0)</f>
        <v>0</v>
      </c>
      <c r="BF140" s="227">
        <f>IF(N140="snížená",J140,0)</f>
        <v>0</v>
      </c>
      <c r="BG140" s="227">
        <f>IF(N140="zákl. přenesená",J140,0)</f>
        <v>0</v>
      </c>
      <c r="BH140" s="227">
        <f>IF(N140="sníž. přenesená",J140,0)</f>
        <v>0</v>
      </c>
      <c r="BI140" s="227">
        <f>IF(N140="nulová",J140,0)</f>
        <v>0</v>
      </c>
      <c r="BJ140" s="18" t="s">
        <v>185</v>
      </c>
      <c r="BK140" s="227">
        <f>ROUND(I140*H140,2)</f>
        <v>0</v>
      </c>
      <c r="BL140" s="18" t="s">
        <v>185</v>
      </c>
      <c r="BM140" s="226" t="s">
        <v>1051</v>
      </c>
    </row>
    <row r="141" spans="1:47" s="2" customFormat="1" ht="12">
      <c r="A141" s="40"/>
      <c r="B141" s="41"/>
      <c r="C141" s="42"/>
      <c r="D141" s="228" t="s">
        <v>187</v>
      </c>
      <c r="E141" s="42"/>
      <c r="F141" s="229" t="s">
        <v>943</v>
      </c>
      <c r="G141" s="42"/>
      <c r="H141" s="42"/>
      <c r="I141" s="230"/>
      <c r="J141" s="42"/>
      <c r="K141" s="42"/>
      <c r="L141" s="46"/>
      <c r="M141" s="231"/>
      <c r="N141" s="232"/>
      <c r="O141" s="87"/>
      <c r="P141" s="87"/>
      <c r="Q141" s="87"/>
      <c r="R141" s="87"/>
      <c r="S141" s="87"/>
      <c r="T141" s="88"/>
      <c r="U141" s="40"/>
      <c r="V141" s="40"/>
      <c r="W141" s="40"/>
      <c r="X141" s="40"/>
      <c r="Y141" s="40"/>
      <c r="Z141" s="40"/>
      <c r="AA141" s="40"/>
      <c r="AB141" s="40"/>
      <c r="AC141" s="40"/>
      <c r="AD141" s="40"/>
      <c r="AE141" s="40"/>
      <c r="AT141" s="18" t="s">
        <v>187</v>
      </c>
      <c r="AU141" s="18" t="s">
        <v>89</v>
      </c>
    </row>
    <row r="142" spans="1:47" s="2" customFormat="1" ht="12">
      <c r="A142" s="40"/>
      <c r="B142" s="41"/>
      <c r="C142" s="42"/>
      <c r="D142" s="228" t="s">
        <v>189</v>
      </c>
      <c r="E142" s="42"/>
      <c r="F142" s="233" t="s">
        <v>255</v>
      </c>
      <c r="G142" s="42"/>
      <c r="H142" s="42"/>
      <c r="I142" s="230"/>
      <c r="J142" s="42"/>
      <c r="K142" s="42"/>
      <c r="L142" s="46"/>
      <c r="M142" s="231"/>
      <c r="N142" s="232"/>
      <c r="O142" s="87"/>
      <c r="P142" s="87"/>
      <c r="Q142" s="87"/>
      <c r="R142" s="87"/>
      <c r="S142" s="87"/>
      <c r="T142" s="88"/>
      <c r="U142" s="40"/>
      <c r="V142" s="40"/>
      <c r="W142" s="40"/>
      <c r="X142" s="40"/>
      <c r="Y142" s="40"/>
      <c r="Z142" s="40"/>
      <c r="AA142" s="40"/>
      <c r="AB142" s="40"/>
      <c r="AC142" s="40"/>
      <c r="AD142" s="40"/>
      <c r="AE142" s="40"/>
      <c r="AT142" s="18" t="s">
        <v>189</v>
      </c>
      <c r="AU142" s="18" t="s">
        <v>89</v>
      </c>
    </row>
    <row r="143" spans="1:65" s="2" customFormat="1" ht="44.25" customHeight="1">
      <c r="A143" s="40"/>
      <c r="B143" s="41"/>
      <c r="C143" s="215" t="s">
        <v>267</v>
      </c>
      <c r="D143" s="215" t="s">
        <v>180</v>
      </c>
      <c r="E143" s="216" t="s">
        <v>944</v>
      </c>
      <c r="F143" s="217" t="s">
        <v>945</v>
      </c>
      <c r="G143" s="218" t="s">
        <v>203</v>
      </c>
      <c r="H143" s="219">
        <v>208</v>
      </c>
      <c r="I143" s="220"/>
      <c r="J143" s="221">
        <f>ROUND(I143*H143,2)</f>
        <v>0</v>
      </c>
      <c r="K143" s="217" t="s">
        <v>184</v>
      </c>
      <c r="L143" s="46"/>
      <c r="M143" s="222" t="s">
        <v>39</v>
      </c>
      <c r="N143" s="223" t="s">
        <v>53</v>
      </c>
      <c r="O143" s="87"/>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185</v>
      </c>
      <c r="AT143" s="226" t="s">
        <v>180</v>
      </c>
      <c r="AU143" s="226" t="s">
        <v>89</v>
      </c>
      <c r="AY143" s="18" t="s">
        <v>177</v>
      </c>
      <c r="BE143" s="227">
        <f>IF(N143="základní",J143,0)</f>
        <v>0</v>
      </c>
      <c r="BF143" s="227">
        <f>IF(N143="snížená",J143,0)</f>
        <v>0</v>
      </c>
      <c r="BG143" s="227">
        <f>IF(N143="zákl. přenesená",J143,0)</f>
        <v>0</v>
      </c>
      <c r="BH143" s="227">
        <f>IF(N143="sníž. přenesená",J143,0)</f>
        <v>0</v>
      </c>
      <c r="BI143" s="227">
        <f>IF(N143="nulová",J143,0)</f>
        <v>0</v>
      </c>
      <c r="BJ143" s="18" t="s">
        <v>185</v>
      </c>
      <c r="BK143" s="227">
        <f>ROUND(I143*H143,2)</f>
        <v>0</v>
      </c>
      <c r="BL143" s="18" t="s">
        <v>185</v>
      </c>
      <c r="BM143" s="226" t="s">
        <v>1052</v>
      </c>
    </row>
    <row r="144" spans="1:47" s="2" customFormat="1" ht="12">
      <c r="A144" s="40"/>
      <c r="B144" s="41"/>
      <c r="C144" s="42"/>
      <c r="D144" s="228" t="s">
        <v>187</v>
      </c>
      <c r="E144" s="42"/>
      <c r="F144" s="229" t="s">
        <v>947</v>
      </c>
      <c r="G144" s="42"/>
      <c r="H144" s="42"/>
      <c r="I144" s="230"/>
      <c r="J144" s="42"/>
      <c r="K144" s="42"/>
      <c r="L144" s="46"/>
      <c r="M144" s="231"/>
      <c r="N144" s="232"/>
      <c r="O144" s="87"/>
      <c r="P144" s="87"/>
      <c r="Q144" s="87"/>
      <c r="R144" s="87"/>
      <c r="S144" s="87"/>
      <c r="T144" s="88"/>
      <c r="U144" s="40"/>
      <c r="V144" s="40"/>
      <c r="W144" s="40"/>
      <c r="X144" s="40"/>
      <c r="Y144" s="40"/>
      <c r="Z144" s="40"/>
      <c r="AA144" s="40"/>
      <c r="AB144" s="40"/>
      <c r="AC144" s="40"/>
      <c r="AD144" s="40"/>
      <c r="AE144" s="40"/>
      <c r="AT144" s="18" t="s">
        <v>187</v>
      </c>
      <c r="AU144" s="18" t="s">
        <v>89</v>
      </c>
    </row>
    <row r="145" spans="1:47" s="2" customFormat="1" ht="12">
      <c r="A145" s="40"/>
      <c r="B145" s="41"/>
      <c r="C145" s="42"/>
      <c r="D145" s="228" t="s">
        <v>189</v>
      </c>
      <c r="E145" s="42"/>
      <c r="F145" s="233" t="s">
        <v>545</v>
      </c>
      <c r="G145" s="42"/>
      <c r="H145" s="42"/>
      <c r="I145" s="230"/>
      <c r="J145" s="42"/>
      <c r="K145" s="42"/>
      <c r="L145" s="46"/>
      <c r="M145" s="231"/>
      <c r="N145" s="232"/>
      <c r="O145" s="87"/>
      <c r="P145" s="87"/>
      <c r="Q145" s="87"/>
      <c r="R145" s="87"/>
      <c r="S145" s="87"/>
      <c r="T145" s="88"/>
      <c r="U145" s="40"/>
      <c r="V145" s="40"/>
      <c r="W145" s="40"/>
      <c r="X145" s="40"/>
      <c r="Y145" s="40"/>
      <c r="Z145" s="40"/>
      <c r="AA145" s="40"/>
      <c r="AB145" s="40"/>
      <c r="AC145" s="40"/>
      <c r="AD145" s="40"/>
      <c r="AE145" s="40"/>
      <c r="AT145" s="18" t="s">
        <v>189</v>
      </c>
      <c r="AU145" s="18" t="s">
        <v>89</v>
      </c>
    </row>
    <row r="146" spans="1:51" s="14" customFormat="1" ht="12">
      <c r="A146" s="14"/>
      <c r="B146" s="244"/>
      <c r="C146" s="245"/>
      <c r="D146" s="228" t="s">
        <v>191</v>
      </c>
      <c r="E146" s="246" t="s">
        <v>39</v>
      </c>
      <c r="F146" s="247" t="s">
        <v>1053</v>
      </c>
      <c r="G146" s="245"/>
      <c r="H146" s="248">
        <v>208</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191</v>
      </c>
      <c r="AU146" s="254" t="s">
        <v>89</v>
      </c>
      <c r="AV146" s="14" t="s">
        <v>89</v>
      </c>
      <c r="AW146" s="14" t="s">
        <v>41</v>
      </c>
      <c r="AX146" s="14" t="s">
        <v>80</v>
      </c>
      <c r="AY146" s="254" t="s">
        <v>177</v>
      </c>
    </row>
    <row r="147" spans="1:51" s="15" customFormat="1" ht="12">
      <c r="A147" s="15"/>
      <c r="B147" s="255"/>
      <c r="C147" s="256"/>
      <c r="D147" s="228" t="s">
        <v>191</v>
      </c>
      <c r="E147" s="257" t="s">
        <v>39</v>
      </c>
      <c r="F147" s="258" t="s">
        <v>194</v>
      </c>
      <c r="G147" s="256"/>
      <c r="H147" s="259">
        <v>208</v>
      </c>
      <c r="I147" s="260"/>
      <c r="J147" s="256"/>
      <c r="K147" s="256"/>
      <c r="L147" s="261"/>
      <c r="M147" s="262"/>
      <c r="N147" s="263"/>
      <c r="O147" s="263"/>
      <c r="P147" s="263"/>
      <c r="Q147" s="263"/>
      <c r="R147" s="263"/>
      <c r="S147" s="263"/>
      <c r="T147" s="264"/>
      <c r="U147" s="15"/>
      <c r="V147" s="15"/>
      <c r="W147" s="15"/>
      <c r="X147" s="15"/>
      <c r="Y147" s="15"/>
      <c r="Z147" s="15"/>
      <c r="AA147" s="15"/>
      <c r="AB147" s="15"/>
      <c r="AC147" s="15"/>
      <c r="AD147" s="15"/>
      <c r="AE147" s="15"/>
      <c r="AT147" s="265" t="s">
        <v>191</v>
      </c>
      <c r="AU147" s="265" t="s">
        <v>89</v>
      </c>
      <c r="AV147" s="15" t="s">
        <v>185</v>
      </c>
      <c r="AW147" s="15" t="s">
        <v>41</v>
      </c>
      <c r="AX147" s="15" t="s">
        <v>87</v>
      </c>
      <c r="AY147" s="265" t="s">
        <v>177</v>
      </c>
    </row>
    <row r="148" spans="1:65" s="2" customFormat="1" ht="24.15" customHeight="1">
      <c r="A148" s="40"/>
      <c r="B148" s="41"/>
      <c r="C148" s="215" t="s">
        <v>274</v>
      </c>
      <c r="D148" s="215" t="s">
        <v>180</v>
      </c>
      <c r="E148" s="216" t="s">
        <v>1054</v>
      </c>
      <c r="F148" s="217" t="s">
        <v>1055</v>
      </c>
      <c r="G148" s="218" t="s">
        <v>270</v>
      </c>
      <c r="H148" s="219">
        <v>2</v>
      </c>
      <c r="I148" s="220"/>
      <c r="J148" s="221">
        <f>ROUND(I148*H148,2)</f>
        <v>0</v>
      </c>
      <c r="K148" s="217" t="s">
        <v>184</v>
      </c>
      <c r="L148" s="46"/>
      <c r="M148" s="222" t="s">
        <v>39</v>
      </c>
      <c r="N148" s="223" t="s">
        <v>53</v>
      </c>
      <c r="O148" s="87"/>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185</v>
      </c>
      <c r="AT148" s="226" t="s">
        <v>180</v>
      </c>
      <c r="AU148" s="226" t="s">
        <v>89</v>
      </c>
      <c r="AY148" s="18" t="s">
        <v>177</v>
      </c>
      <c r="BE148" s="227">
        <f>IF(N148="základní",J148,0)</f>
        <v>0</v>
      </c>
      <c r="BF148" s="227">
        <f>IF(N148="snížená",J148,0)</f>
        <v>0</v>
      </c>
      <c r="BG148" s="227">
        <f>IF(N148="zákl. přenesená",J148,0)</f>
        <v>0</v>
      </c>
      <c r="BH148" s="227">
        <f>IF(N148="sníž. přenesená",J148,0)</f>
        <v>0</v>
      </c>
      <c r="BI148" s="227">
        <f>IF(N148="nulová",J148,0)</f>
        <v>0</v>
      </c>
      <c r="BJ148" s="18" t="s">
        <v>185</v>
      </c>
      <c r="BK148" s="227">
        <f>ROUND(I148*H148,2)</f>
        <v>0</v>
      </c>
      <c r="BL148" s="18" t="s">
        <v>185</v>
      </c>
      <c r="BM148" s="226" t="s">
        <v>1056</v>
      </c>
    </row>
    <row r="149" spans="1:47" s="2" customFormat="1" ht="12">
      <c r="A149" s="40"/>
      <c r="B149" s="41"/>
      <c r="C149" s="42"/>
      <c r="D149" s="228" t="s">
        <v>187</v>
      </c>
      <c r="E149" s="42"/>
      <c r="F149" s="229" t="s">
        <v>1057</v>
      </c>
      <c r="G149" s="42"/>
      <c r="H149" s="42"/>
      <c r="I149" s="230"/>
      <c r="J149" s="42"/>
      <c r="K149" s="42"/>
      <c r="L149" s="46"/>
      <c r="M149" s="231"/>
      <c r="N149" s="232"/>
      <c r="O149" s="87"/>
      <c r="P149" s="87"/>
      <c r="Q149" s="87"/>
      <c r="R149" s="87"/>
      <c r="S149" s="87"/>
      <c r="T149" s="88"/>
      <c r="U149" s="40"/>
      <c r="V149" s="40"/>
      <c r="W149" s="40"/>
      <c r="X149" s="40"/>
      <c r="Y149" s="40"/>
      <c r="Z149" s="40"/>
      <c r="AA149" s="40"/>
      <c r="AB149" s="40"/>
      <c r="AC149" s="40"/>
      <c r="AD149" s="40"/>
      <c r="AE149" s="40"/>
      <c r="AT149" s="18" t="s">
        <v>187</v>
      </c>
      <c r="AU149" s="18" t="s">
        <v>89</v>
      </c>
    </row>
    <row r="150" spans="1:47" s="2" customFormat="1" ht="12">
      <c r="A150" s="40"/>
      <c r="B150" s="41"/>
      <c r="C150" s="42"/>
      <c r="D150" s="228" t="s">
        <v>189</v>
      </c>
      <c r="E150" s="42"/>
      <c r="F150" s="233" t="s">
        <v>584</v>
      </c>
      <c r="G150" s="42"/>
      <c r="H150" s="42"/>
      <c r="I150" s="230"/>
      <c r="J150" s="42"/>
      <c r="K150" s="42"/>
      <c r="L150" s="46"/>
      <c r="M150" s="231"/>
      <c r="N150" s="232"/>
      <c r="O150" s="87"/>
      <c r="P150" s="87"/>
      <c r="Q150" s="87"/>
      <c r="R150" s="87"/>
      <c r="S150" s="87"/>
      <c r="T150" s="88"/>
      <c r="U150" s="40"/>
      <c r="V150" s="40"/>
      <c r="W150" s="40"/>
      <c r="X150" s="40"/>
      <c r="Y150" s="40"/>
      <c r="Z150" s="40"/>
      <c r="AA150" s="40"/>
      <c r="AB150" s="40"/>
      <c r="AC150" s="40"/>
      <c r="AD150" s="40"/>
      <c r="AE150" s="40"/>
      <c r="AT150" s="18" t="s">
        <v>189</v>
      </c>
      <c r="AU150" s="18" t="s">
        <v>89</v>
      </c>
    </row>
    <row r="151" spans="1:47" s="2" customFormat="1" ht="12">
      <c r="A151" s="40"/>
      <c r="B151" s="41"/>
      <c r="C151" s="42"/>
      <c r="D151" s="228" t="s">
        <v>280</v>
      </c>
      <c r="E151" s="42"/>
      <c r="F151" s="233" t="s">
        <v>1058</v>
      </c>
      <c r="G151" s="42"/>
      <c r="H151" s="42"/>
      <c r="I151" s="230"/>
      <c r="J151" s="42"/>
      <c r="K151" s="42"/>
      <c r="L151" s="46"/>
      <c r="M151" s="231"/>
      <c r="N151" s="232"/>
      <c r="O151" s="87"/>
      <c r="P151" s="87"/>
      <c r="Q151" s="87"/>
      <c r="R151" s="87"/>
      <c r="S151" s="87"/>
      <c r="T151" s="88"/>
      <c r="U151" s="40"/>
      <c r="V151" s="40"/>
      <c r="W151" s="40"/>
      <c r="X151" s="40"/>
      <c r="Y151" s="40"/>
      <c r="Z151" s="40"/>
      <c r="AA151" s="40"/>
      <c r="AB151" s="40"/>
      <c r="AC151" s="40"/>
      <c r="AD151" s="40"/>
      <c r="AE151" s="40"/>
      <c r="AT151" s="18" t="s">
        <v>280</v>
      </c>
      <c r="AU151" s="18" t="s">
        <v>89</v>
      </c>
    </row>
    <row r="152" spans="1:65" s="2" customFormat="1" ht="24.15" customHeight="1">
      <c r="A152" s="40"/>
      <c r="B152" s="41"/>
      <c r="C152" s="215" t="s">
        <v>8</v>
      </c>
      <c r="D152" s="215" t="s">
        <v>180</v>
      </c>
      <c r="E152" s="216" t="s">
        <v>1059</v>
      </c>
      <c r="F152" s="217" t="s">
        <v>1060</v>
      </c>
      <c r="G152" s="218" t="s">
        <v>203</v>
      </c>
      <c r="H152" s="219">
        <v>6</v>
      </c>
      <c r="I152" s="220"/>
      <c r="J152" s="221">
        <f>ROUND(I152*H152,2)</f>
        <v>0</v>
      </c>
      <c r="K152" s="217" t="s">
        <v>184</v>
      </c>
      <c r="L152" s="46"/>
      <c r="M152" s="222" t="s">
        <v>39</v>
      </c>
      <c r="N152" s="223" t="s">
        <v>53</v>
      </c>
      <c r="O152" s="87"/>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185</v>
      </c>
      <c r="AT152" s="226" t="s">
        <v>180</v>
      </c>
      <c r="AU152" s="226" t="s">
        <v>89</v>
      </c>
      <c r="AY152" s="18" t="s">
        <v>177</v>
      </c>
      <c r="BE152" s="227">
        <f>IF(N152="základní",J152,0)</f>
        <v>0</v>
      </c>
      <c r="BF152" s="227">
        <f>IF(N152="snížená",J152,0)</f>
        <v>0</v>
      </c>
      <c r="BG152" s="227">
        <f>IF(N152="zákl. přenesená",J152,0)</f>
        <v>0</v>
      </c>
      <c r="BH152" s="227">
        <f>IF(N152="sníž. přenesená",J152,0)</f>
        <v>0</v>
      </c>
      <c r="BI152" s="227">
        <f>IF(N152="nulová",J152,0)</f>
        <v>0</v>
      </c>
      <c r="BJ152" s="18" t="s">
        <v>185</v>
      </c>
      <c r="BK152" s="227">
        <f>ROUND(I152*H152,2)</f>
        <v>0</v>
      </c>
      <c r="BL152" s="18" t="s">
        <v>185</v>
      </c>
      <c r="BM152" s="226" t="s">
        <v>1061</v>
      </c>
    </row>
    <row r="153" spans="1:47" s="2" customFormat="1" ht="12">
      <c r="A153" s="40"/>
      <c r="B153" s="41"/>
      <c r="C153" s="42"/>
      <c r="D153" s="228" t="s">
        <v>187</v>
      </c>
      <c r="E153" s="42"/>
      <c r="F153" s="229" t="s">
        <v>1062</v>
      </c>
      <c r="G153" s="42"/>
      <c r="H153" s="42"/>
      <c r="I153" s="230"/>
      <c r="J153" s="42"/>
      <c r="K153" s="42"/>
      <c r="L153" s="46"/>
      <c r="M153" s="231"/>
      <c r="N153" s="232"/>
      <c r="O153" s="87"/>
      <c r="P153" s="87"/>
      <c r="Q153" s="87"/>
      <c r="R153" s="87"/>
      <c r="S153" s="87"/>
      <c r="T153" s="88"/>
      <c r="U153" s="40"/>
      <c r="V153" s="40"/>
      <c r="W153" s="40"/>
      <c r="X153" s="40"/>
      <c r="Y153" s="40"/>
      <c r="Z153" s="40"/>
      <c r="AA153" s="40"/>
      <c r="AB153" s="40"/>
      <c r="AC153" s="40"/>
      <c r="AD153" s="40"/>
      <c r="AE153" s="40"/>
      <c r="AT153" s="18" t="s">
        <v>187</v>
      </c>
      <c r="AU153" s="18" t="s">
        <v>89</v>
      </c>
    </row>
    <row r="154" spans="1:47" s="2" customFormat="1" ht="12">
      <c r="A154" s="40"/>
      <c r="B154" s="41"/>
      <c r="C154" s="42"/>
      <c r="D154" s="228" t="s">
        <v>189</v>
      </c>
      <c r="E154" s="42"/>
      <c r="F154" s="233" t="s">
        <v>1063</v>
      </c>
      <c r="G154" s="42"/>
      <c r="H154" s="42"/>
      <c r="I154" s="230"/>
      <c r="J154" s="42"/>
      <c r="K154" s="42"/>
      <c r="L154" s="46"/>
      <c r="M154" s="231"/>
      <c r="N154" s="232"/>
      <c r="O154" s="87"/>
      <c r="P154" s="87"/>
      <c r="Q154" s="87"/>
      <c r="R154" s="87"/>
      <c r="S154" s="87"/>
      <c r="T154" s="88"/>
      <c r="U154" s="40"/>
      <c r="V154" s="40"/>
      <c r="W154" s="40"/>
      <c r="X154" s="40"/>
      <c r="Y154" s="40"/>
      <c r="Z154" s="40"/>
      <c r="AA154" s="40"/>
      <c r="AB154" s="40"/>
      <c r="AC154" s="40"/>
      <c r="AD154" s="40"/>
      <c r="AE154" s="40"/>
      <c r="AT154" s="18" t="s">
        <v>189</v>
      </c>
      <c r="AU154" s="18" t="s">
        <v>89</v>
      </c>
    </row>
    <row r="155" spans="1:47" s="2" customFormat="1" ht="12">
      <c r="A155" s="40"/>
      <c r="B155" s="41"/>
      <c r="C155" s="42"/>
      <c r="D155" s="228" t="s">
        <v>280</v>
      </c>
      <c r="E155" s="42"/>
      <c r="F155" s="233" t="s">
        <v>1058</v>
      </c>
      <c r="G155" s="42"/>
      <c r="H155" s="42"/>
      <c r="I155" s="230"/>
      <c r="J155" s="42"/>
      <c r="K155" s="42"/>
      <c r="L155" s="46"/>
      <c r="M155" s="231"/>
      <c r="N155" s="232"/>
      <c r="O155" s="87"/>
      <c r="P155" s="87"/>
      <c r="Q155" s="87"/>
      <c r="R155" s="87"/>
      <c r="S155" s="87"/>
      <c r="T155" s="88"/>
      <c r="U155" s="40"/>
      <c r="V155" s="40"/>
      <c r="W155" s="40"/>
      <c r="X155" s="40"/>
      <c r="Y155" s="40"/>
      <c r="Z155" s="40"/>
      <c r="AA155" s="40"/>
      <c r="AB155" s="40"/>
      <c r="AC155" s="40"/>
      <c r="AD155" s="40"/>
      <c r="AE155" s="40"/>
      <c r="AT155" s="18" t="s">
        <v>280</v>
      </c>
      <c r="AU155" s="18" t="s">
        <v>89</v>
      </c>
    </row>
    <row r="156" spans="1:65" s="2" customFormat="1" ht="21.75" customHeight="1">
      <c r="A156" s="40"/>
      <c r="B156" s="41"/>
      <c r="C156" s="266" t="s">
        <v>289</v>
      </c>
      <c r="D156" s="266" t="s">
        <v>320</v>
      </c>
      <c r="E156" s="267" t="s">
        <v>321</v>
      </c>
      <c r="F156" s="268" t="s">
        <v>322</v>
      </c>
      <c r="G156" s="269" t="s">
        <v>304</v>
      </c>
      <c r="H156" s="270">
        <v>21.991</v>
      </c>
      <c r="I156" s="271"/>
      <c r="J156" s="272">
        <f>ROUND(I156*H156,2)</f>
        <v>0</v>
      </c>
      <c r="K156" s="268" t="s">
        <v>184</v>
      </c>
      <c r="L156" s="273"/>
      <c r="M156" s="274" t="s">
        <v>39</v>
      </c>
      <c r="N156" s="275" t="s">
        <v>53</v>
      </c>
      <c r="O156" s="87"/>
      <c r="P156" s="224">
        <f>O156*H156</f>
        <v>0</v>
      </c>
      <c r="Q156" s="224">
        <v>1</v>
      </c>
      <c r="R156" s="224">
        <f>Q156*H156</f>
        <v>21.991</v>
      </c>
      <c r="S156" s="224">
        <v>0</v>
      </c>
      <c r="T156" s="225">
        <f>S156*H156</f>
        <v>0</v>
      </c>
      <c r="U156" s="40"/>
      <c r="V156" s="40"/>
      <c r="W156" s="40"/>
      <c r="X156" s="40"/>
      <c r="Y156" s="40"/>
      <c r="Z156" s="40"/>
      <c r="AA156" s="40"/>
      <c r="AB156" s="40"/>
      <c r="AC156" s="40"/>
      <c r="AD156" s="40"/>
      <c r="AE156" s="40"/>
      <c r="AR156" s="226" t="s">
        <v>323</v>
      </c>
      <c r="AT156" s="226" t="s">
        <v>320</v>
      </c>
      <c r="AU156" s="226" t="s">
        <v>89</v>
      </c>
      <c r="AY156" s="18" t="s">
        <v>177</v>
      </c>
      <c r="BE156" s="227">
        <f>IF(N156="základní",J156,0)</f>
        <v>0</v>
      </c>
      <c r="BF156" s="227">
        <f>IF(N156="snížená",J156,0)</f>
        <v>0</v>
      </c>
      <c r="BG156" s="227">
        <f>IF(N156="zákl. přenesená",J156,0)</f>
        <v>0</v>
      </c>
      <c r="BH156" s="227">
        <f>IF(N156="sníž. přenesená",J156,0)</f>
        <v>0</v>
      </c>
      <c r="BI156" s="227">
        <f>IF(N156="nulová",J156,0)</f>
        <v>0</v>
      </c>
      <c r="BJ156" s="18" t="s">
        <v>185</v>
      </c>
      <c r="BK156" s="227">
        <f>ROUND(I156*H156,2)</f>
        <v>0</v>
      </c>
      <c r="BL156" s="18" t="s">
        <v>323</v>
      </c>
      <c r="BM156" s="226" t="s">
        <v>324</v>
      </c>
    </row>
    <row r="157" spans="1:47" s="2" customFormat="1" ht="12">
      <c r="A157" s="40"/>
      <c r="B157" s="41"/>
      <c r="C157" s="42"/>
      <c r="D157" s="228" t="s">
        <v>187</v>
      </c>
      <c r="E157" s="42"/>
      <c r="F157" s="229" t="s">
        <v>322</v>
      </c>
      <c r="G157" s="42"/>
      <c r="H157" s="42"/>
      <c r="I157" s="230"/>
      <c r="J157" s="42"/>
      <c r="K157" s="42"/>
      <c r="L157" s="46"/>
      <c r="M157" s="231"/>
      <c r="N157" s="232"/>
      <c r="O157" s="87"/>
      <c r="P157" s="87"/>
      <c r="Q157" s="87"/>
      <c r="R157" s="87"/>
      <c r="S157" s="87"/>
      <c r="T157" s="88"/>
      <c r="U157" s="40"/>
      <c r="V157" s="40"/>
      <c r="W157" s="40"/>
      <c r="X157" s="40"/>
      <c r="Y157" s="40"/>
      <c r="Z157" s="40"/>
      <c r="AA157" s="40"/>
      <c r="AB157" s="40"/>
      <c r="AC157" s="40"/>
      <c r="AD157" s="40"/>
      <c r="AE157" s="40"/>
      <c r="AT157" s="18" t="s">
        <v>187</v>
      </c>
      <c r="AU157" s="18" t="s">
        <v>89</v>
      </c>
    </row>
    <row r="158" spans="1:51" s="13" customFormat="1" ht="12">
      <c r="A158" s="13"/>
      <c r="B158" s="234"/>
      <c r="C158" s="235"/>
      <c r="D158" s="228" t="s">
        <v>191</v>
      </c>
      <c r="E158" s="236" t="s">
        <v>39</v>
      </c>
      <c r="F158" s="237" t="s">
        <v>1022</v>
      </c>
      <c r="G158" s="235"/>
      <c r="H158" s="236" t="s">
        <v>39</v>
      </c>
      <c r="I158" s="238"/>
      <c r="J158" s="235"/>
      <c r="K158" s="235"/>
      <c r="L158" s="239"/>
      <c r="M158" s="240"/>
      <c r="N158" s="241"/>
      <c r="O158" s="241"/>
      <c r="P158" s="241"/>
      <c r="Q158" s="241"/>
      <c r="R158" s="241"/>
      <c r="S158" s="241"/>
      <c r="T158" s="242"/>
      <c r="U158" s="13"/>
      <c r="V158" s="13"/>
      <c r="W158" s="13"/>
      <c r="X158" s="13"/>
      <c r="Y158" s="13"/>
      <c r="Z158" s="13"/>
      <c r="AA158" s="13"/>
      <c r="AB158" s="13"/>
      <c r="AC158" s="13"/>
      <c r="AD158" s="13"/>
      <c r="AE158" s="13"/>
      <c r="AT158" s="243" t="s">
        <v>191</v>
      </c>
      <c r="AU158" s="243" t="s">
        <v>89</v>
      </c>
      <c r="AV158" s="13" t="s">
        <v>87</v>
      </c>
      <c r="AW158" s="13" t="s">
        <v>41</v>
      </c>
      <c r="AX158" s="13" t="s">
        <v>80</v>
      </c>
      <c r="AY158" s="243" t="s">
        <v>177</v>
      </c>
    </row>
    <row r="159" spans="1:51" s="14" customFormat="1" ht="12">
      <c r="A159" s="14"/>
      <c r="B159" s="244"/>
      <c r="C159" s="245"/>
      <c r="D159" s="228" t="s">
        <v>191</v>
      </c>
      <c r="E159" s="246" t="s">
        <v>39</v>
      </c>
      <c r="F159" s="247" t="s">
        <v>1064</v>
      </c>
      <c r="G159" s="245"/>
      <c r="H159" s="248">
        <v>21.991</v>
      </c>
      <c r="I159" s="249"/>
      <c r="J159" s="245"/>
      <c r="K159" s="245"/>
      <c r="L159" s="250"/>
      <c r="M159" s="251"/>
      <c r="N159" s="252"/>
      <c r="O159" s="252"/>
      <c r="P159" s="252"/>
      <c r="Q159" s="252"/>
      <c r="R159" s="252"/>
      <c r="S159" s="252"/>
      <c r="T159" s="253"/>
      <c r="U159" s="14"/>
      <c r="V159" s="14"/>
      <c r="W159" s="14"/>
      <c r="X159" s="14"/>
      <c r="Y159" s="14"/>
      <c r="Z159" s="14"/>
      <c r="AA159" s="14"/>
      <c r="AB159" s="14"/>
      <c r="AC159" s="14"/>
      <c r="AD159" s="14"/>
      <c r="AE159" s="14"/>
      <c r="AT159" s="254" t="s">
        <v>191</v>
      </c>
      <c r="AU159" s="254" t="s">
        <v>89</v>
      </c>
      <c r="AV159" s="14" t="s">
        <v>89</v>
      </c>
      <c r="AW159" s="14" t="s">
        <v>41</v>
      </c>
      <c r="AX159" s="14" t="s">
        <v>80</v>
      </c>
      <c r="AY159" s="254" t="s">
        <v>177</v>
      </c>
    </row>
    <row r="160" spans="1:51" s="15" customFormat="1" ht="12">
      <c r="A160" s="15"/>
      <c r="B160" s="255"/>
      <c r="C160" s="256"/>
      <c r="D160" s="228" t="s">
        <v>191</v>
      </c>
      <c r="E160" s="257" t="s">
        <v>39</v>
      </c>
      <c r="F160" s="258" t="s">
        <v>194</v>
      </c>
      <c r="G160" s="256"/>
      <c r="H160" s="259">
        <v>21.991</v>
      </c>
      <c r="I160" s="260"/>
      <c r="J160" s="256"/>
      <c r="K160" s="256"/>
      <c r="L160" s="261"/>
      <c r="M160" s="262"/>
      <c r="N160" s="263"/>
      <c r="O160" s="263"/>
      <c r="P160" s="263"/>
      <c r="Q160" s="263"/>
      <c r="R160" s="263"/>
      <c r="S160" s="263"/>
      <c r="T160" s="264"/>
      <c r="U160" s="15"/>
      <c r="V160" s="15"/>
      <c r="W160" s="15"/>
      <c r="X160" s="15"/>
      <c r="Y160" s="15"/>
      <c r="Z160" s="15"/>
      <c r="AA160" s="15"/>
      <c r="AB160" s="15"/>
      <c r="AC160" s="15"/>
      <c r="AD160" s="15"/>
      <c r="AE160" s="15"/>
      <c r="AT160" s="265" t="s">
        <v>191</v>
      </c>
      <c r="AU160" s="265" t="s">
        <v>89</v>
      </c>
      <c r="AV160" s="15" t="s">
        <v>185</v>
      </c>
      <c r="AW160" s="15" t="s">
        <v>41</v>
      </c>
      <c r="AX160" s="15" t="s">
        <v>87</v>
      </c>
      <c r="AY160" s="265" t="s">
        <v>177</v>
      </c>
    </row>
    <row r="161" spans="1:65" s="2" customFormat="1" ht="16.5" customHeight="1">
      <c r="A161" s="40"/>
      <c r="B161" s="41"/>
      <c r="C161" s="266" t="s">
        <v>295</v>
      </c>
      <c r="D161" s="266" t="s">
        <v>320</v>
      </c>
      <c r="E161" s="267" t="s">
        <v>972</v>
      </c>
      <c r="F161" s="268" t="s">
        <v>973</v>
      </c>
      <c r="G161" s="269" t="s">
        <v>270</v>
      </c>
      <c r="H161" s="270">
        <v>2</v>
      </c>
      <c r="I161" s="271"/>
      <c r="J161" s="272">
        <f>ROUND(I161*H161,2)</f>
        <v>0</v>
      </c>
      <c r="K161" s="268" t="s">
        <v>184</v>
      </c>
      <c r="L161" s="273"/>
      <c r="M161" s="274" t="s">
        <v>39</v>
      </c>
      <c r="N161" s="275" t="s">
        <v>53</v>
      </c>
      <c r="O161" s="87"/>
      <c r="P161" s="224">
        <f>O161*H161</f>
        <v>0</v>
      </c>
      <c r="Q161" s="224">
        <v>0.30499</v>
      </c>
      <c r="R161" s="224">
        <f>Q161*H161</f>
        <v>0.60998</v>
      </c>
      <c r="S161" s="224">
        <v>0</v>
      </c>
      <c r="T161" s="225">
        <f>S161*H161</f>
        <v>0</v>
      </c>
      <c r="U161" s="40"/>
      <c r="V161" s="40"/>
      <c r="W161" s="40"/>
      <c r="X161" s="40"/>
      <c r="Y161" s="40"/>
      <c r="Z161" s="40"/>
      <c r="AA161" s="40"/>
      <c r="AB161" s="40"/>
      <c r="AC161" s="40"/>
      <c r="AD161" s="40"/>
      <c r="AE161" s="40"/>
      <c r="AR161" s="226" t="s">
        <v>323</v>
      </c>
      <c r="AT161" s="226" t="s">
        <v>320</v>
      </c>
      <c r="AU161" s="226" t="s">
        <v>89</v>
      </c>
      <c r="AY161" s="18" t="s">
        <v>177</v>
      </c>
      <c r="BE161" s="227">
        <f>IF(N161="základní",J161,0)</f>
        <v>0</v>
      </c>
      <c r="BF161" s="227">
        <f>IF(N161="snížená",J161,0)</f>
        <v>0</v>
      </c>
      <c r="BG161" s="227">
        <f>IF(N161="zákl. přenesená",J161,0)</f>
        <v>0</v>
      </c>
      <c r="BH161" s="227">
        <f>IF(N161="sníž. přenesená",J161,0)</f>
        <v>0</v>
      </c>
      <c r="BI161" s="227">
        <f>IF(N161="nulová",J161,0)</f>
        <v>0</v>
      </c>
      <c r="BJ161" s="18" t="s">
        <v>185</v>
      </c>
      <c r="BK161" s="227">
        <f>ROUND(I161*H161,2)</f>
        <v>0</v>
      </c>
      <c r="BL161" s="18" t="s">
        <v>323</v>
      </c>
      <c r="BM161" s="226" t="s">
        <v>1065</v>
      </c>
    </row>
    <row r="162" spans="1:47" s="2" customFormat="1" ht="12">
      <c r="A162" s="40"/>
      <c r="B162" s="41"/>
      <c r="C162" s="42"/>
      <c r="D162" s="228" t="s">
        <v>187</v>
      </c>
      <c r="E162" s="42"/>
      <c r="F162" s="229" t="s">
        <v>973</v>
      </c>
      <c r="G162" s="42"/>
      <c r="H162" s="42"/>
      <c r="I162" s="230"/>
      <c r="J162" s="42"/>
      <c r="K162" s="42"/>
      <c r="L162" s="46"/>
      <c r="M162" s="231"/>
      <c r="N162" s="232"/>
      <c r="O162" s="87"/>
      <c r="P162" s="87"/>
      <c r="Q162" s="87"/>
      <c r="R162" s="87"/>
      <c r="S162" s="87"/>
      <c r="T162" s="88"/>
      <c r="U162" s="40"/>
      <c r="V162" s="40"/>
      <c r="W162" s="40"/>
      <c r="X162" s="40"/>
      <c r="Y162" s="40"/>
      <c r="Z162" s="40"/>
      <c r="AA162" s="40"/>
      <c r="AB162" s="40"/>
      <c r="AC162" s="40"/>
      <c r="AD162" s="40"/>
      <c r="AE162" s="40"/>
      <c r="AT162" s="18" t="s">
        <v>187</v>
      </c>
      <c r="AU162" s="18" t="s">
        <v>89</v>
      </c>
    </row>
    <row r="163" spans="1:47" s="2" customFormat="1" ht="12">
      <c r="A163" s="40"/>
      <c r="B163" s="41"/>
      <c r="C163" s="42"/>
      <c r="D163" s="228" t="s">
        <v>280</v>
      </c>
      <c r="E163" s="42"/>
      <c r="F163" s="233" t="s">
        <v>1066</v>
      </c>
      <c r="G163" s="42"/>
      <c r="H163" s="42"/>
      <c r="I163" s="230"/>
      <c r="J163" s="42"/>
      <c r="K163" s="42"/>
      <c r="L163" s="46"/>
      <c r="M163" s="231"/>
      <c r="N163" s="232"/>
      <c r="O163" s="87"/>
      <c r="P163" s="87"/>
      <c r="Q163" s="87"/>
      <c r="R163" s="87"/>
      <c r="S163" s="87"/>
      <c r="T163" s="88"/>
      <c r="U163" s="40"/>
      <c r="V163" s="40"/>
      <c r="W163" s="40"/>
      <c r="X163" s="40"/>
      <c r="Y163" s="40"/>
      <c r="Z163" s="40"/>
      <c r="AA163" s="40"/>
      <c r="AB163" s="40"/>
      <c r="AC163" s="40"/>
      <c r="AD163" s="40"/>
      <c r="AE163" s="40"/>
      <c r="AT163" s="18" t="s">
        <v>280</v>
      </c>
      <c r="AU163" s="18" t="s">
        <v>89</v>
      </c>
    </row>
    <row r="164" spans="1:65" s="2" customFormat="1" ht="21.75" customHeight="1">
      <c r="A164" s="40"/>
      <c r="B164" s="41"/>
      <c r="C164" s="266" t="s">
        <v>301</v>
      </c>
      <c r="D164" s="266" t="s">
        <v>320</v>
      </c>
      <c r="E164" s="267" t="s">
        <v>756</v>
      </c>
      <c r="F164" s="268" t="s">
        <v>414</v>
      </c>
      <c r="G164" s="269" t="s">
        <v>270</v>
      </c>
      <c r="H164" s="270">
        <v>28</v>
      </c>
      <c r="I164" s="271"/>
      <c r="J164" s="272">
        <f>ROUND(I164*H164,2)</f>
        <v>0</v>
      </c>
      <c r="K164" s="268" t="s">
        <v>184</v>
      </c>
      <c r="L164" s="273"/>
      <c r="M164" s="274" t="s">
        <v>39</v>
      </c>
      <c r="N164" s="275" t="s">
        <v>53</v>
      </c>
      <c r="O164" s="87"/>
      <c r="P164" s="224">
        <f>O164*H164</f>
        <v>0</v>
      </c>
      <c r="Q164" s="224">
        <v>0.00021</v>
      </c>
      <c r="R164" s="224">
        <f>Q164*H164</f>
        <v>0.00588</v>
      </c>
      <c r="S164" s="224">
        <v>0</v>
      </c>
      <c r="T164" s="225">
        <f>S164*H164</f>
        <v>0</v>
      </c>
      <c r="U164" s="40"/>
      <c r="V164" s="40"/>
      <c r="W164" s="40"/>
      <c r="X164" s="40"/>
      <c r="Y164" s="40"/>
      <c r="Z164" s="40"/>
      <c r="AA164" s="40"/>
      <c r="AB164" s="40"/>
      <c r="AC164" s="40"/>
      <c r="AD164" s="40"/>
      <c r="AE164" s="40"/>
      <c r="AR164" s="226" t="s">
        <v>323</v>
      </c>
      <c r="AT164" s="226" t="s">
        <v>320</v>
      </c>
      <c r="AU164" s="226" t="s">
        <v>89</v>
      </c>
      <c r="AY164" s="18" t="s">
        <v>177</v>
      </c>
      <c r="BE164" s="227">
        <f>IF(N164="základní",J164,0)</f>
        <v>0</v>
      </c>
      <c r="BF164" s="227">
        <f>IF(N164="snížená",J164,0)</f>
        <v>0</v>
      </c>
      <c r="BG164" s="227">
        <f>IF(N164="zákl. přenesená",J164,0)</f>
        <v>0</v>
      </c>
      <c r="BH164" s="227">
        <f>IF(N164="sníž. přenesená",J164,0)</f>
        <v>0</v>
      </c>
      <c r="BI164" s="227">
        <f>IF(N164="nulová",J164,0)</f>
        <v>0</v>
      </c>
      <c r="BJ164" s="18" t="s">
        <v>185</v>
      </c>
      <c r="BK164" s="227">
        <f>ROUND(I164*H164,2)</f>
        <v>0</v>
      </c>
      <c r="BL164" s="18" t="s">
        <v>323</v>
      </c>
      <c r="BM164" s="226" t="s">
        <v>1067</v>
      </c>
    </row>
    <row r="165" spans="1:47" s="2" customFormat="1" ht="12">
      <c r="A165" s="40"/>
      <c r="B165" s="41"/>
      <c r="C165" s="42"/>
      <c r="D165" s="228" t="s">
        <v>187</v>
      </c>
      <c r="E165" s="42"/>
      <c r="F165" s="229" t="s">
        <v>414</v>
      </c>
      <c r="G165" s="42"/>
      <c r="H165" s="42"/>
      <c r="I165" s="230"/>
      <c r="J165" s="42"/>
      <c r="K165" s="42"/>
      <c r="L165" s="46"/>
      <c r="M165" s="231"/>
      <c r="N165" s="232"/>
      <c r="O165" s="87"/>
      <c r="P165" s="87"/>
      <c r="Q165" s="87"/>
      <c r="R165" s="87"/>
      <c r="S165" s="87"/>
      <c r="T165" s="88"/>
      <c r="U165" s="40"/>
      <c r="V165" s="40"/>
      <c r="W165" s="40"/>
      <c r="X165" s="40"/>
      <c r="Y165" s="40"/>
      <c r="Z165" s="40"/>
      <c r="AA165" s="40"/>
      <c r="AB165" s="40"/>
      <c r="AC165" s="40"/>
      <c r="AD165" s="40"/>
      <c r="AE165" s="40"/>
      <c r="AT165" s="18" t="s">
        <v>187</v>
      </c>
      <c r="AU165" s="18" t="s">
        <v>89</v>
      </c>
    </row>
    <row r="166" spans="1:47" s="2" customFormat="1" ht="12">
      <c r="A166" s="40"/>
      <c r="B166" s="41"/>
      <c r="C166" s="42"/>
      <c r="D166" s="228" t="s">
        <v>280</v>
      </c>
      <c r="E166" s="42"/>
      <c r="F166" s="233" t="s">
        <v>1068</v>
      </c>
      <c r="G166" s="42"/>
      <c r="H166" s="42"/>
      <c r="I166" s="230"/>
      <c r="J166" s="42"/>
      <c r="K166" s="42"/>
      <c r="L166" s="46"/>
      <c r="M166" s="231"/>
      <c r="N166" s="232"/>
      <c r="O166" s="87"/>
      <c r="P166" s="87"/>
      <c r="Q166" s="87"/>
      <c r="R166" s="87"/>
      <c r="S166" s="87"/>
      <c r="T166" s="88"/>
      <c r="U166" s="40"/>
      <c r="V166" s="40"/>
      <c r="W166" s="40"/>
      <c r="X166" s="40"/>
      <c r="Y166" s="40"/>
      <c r="Z166" s="40"/>
      <c r="AA166" s="40"/>
      <c r="AB166" s="40"/>
      <c r="AC166" s="40"/>
      <c r="AD166" s="40"/>
      <c r="AE166" s="40"/>
      <c r="AT166" s="18" t="s">
        <v>280</v>
      </c>
      <c r="AU166" s="18" t="s">
        <v>89</v>
      </c>
    </row>
    <row r="167" spans="1:65" s="2" customFormat="1" ht="24.15" customHeight="1">
      <c r="A167" s="40"/>
      <c r="B167" s="41"/>
      <c r="C167" s="266" t="s">
        <v>309</v>
      </c>
      <c r="D167" s="277" t="s">
        <v>320</v>
      </c>
      <c r="E167" s="267" t="s">
        <v>980</v>
      </c>
      <c r="F167" s="268" t="s">
        <v>981</v>
      </c>
      <c r="G167" s="269" t="s">
        <v>270</v>
      </c>
      <c r="H167" s="270">
        <v>14</v>
      </c>
      <c r="I167" s="271"/>
      <c r="J167" s="272">
        <f>ROUND(I167*H167,2)</f>
        <v>0</v>
      </c>
      <c r="K167" s="268" t="s">
        <v>184</v>
      </c>
      <c r="L167" s="273"/>
      <c r="M167" s="274" t="s">
        <v>39</v>
      </c>
      <c r="N167" s="275" t="s">
        <v>53</v>
      </c>
      <c r="O167" s="87"/>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238</v>
      </c>
      <c r="AT167" s="226" t="s">
        <v>320</v>
      </c>
      <c r="AU167" s="226" t="s">
        <v>89</v>
      </c>
      <c r="AY167" s="18" t="s">
        <v>177</v>
      </c>
      <c r="BE167" s="227">
        <f>IF(N167="základní",J167,0)</f>
        <v>0</v>
      </c>
      <c r="BF167" s="227">
        <f>IF(N167="snížená",J167,0)</f>
        <v>0</v>
      </c>
      <c r="BG167" s="227">
        <f>IF(N167="zákl. přenesená",J167,0)</f>
        <v>0</v>
      </c>
      <c r="BH167" s="227">
        <f>IF(N167="sníž. přenesená",J167,0)</f>
        <v>0</v>
      </c>
      <c r="BI167" s="227">
        <f>IF(N167="nulová",J167,0)</f>
        <v>0</v>
      </c>
      <c r="BJ167" s="18" t="s">
        <v>185</v>
      </c>
      <c r="BK167" s="227">
        <f>ROUND(I167*H167,2)</f>
        <v>0</v>
      </c>
      <c r="BL167" s="18" t="s">
        <v>185</v>
      </c>
      <c r="BM167" s="226" t="s">
        <v>1069</v>
      </c>
    </row>
    <row r="168" spans="1:47" s="2" customFormat="1" ht="12">
      <c r="A168" s="40"/>
      <c r="B168" s="41"/>
      <c r="C168" s="42"/>
      <c r="D168" s="228" t="s">
        <v>187</v>
      </c>
      <c r="E168" s="42"/>
      <c r="F168" s="229" t="s">
        <v>981</v>
      </c>
      <c r="G168" s="42"/>
      <c r="H168" s="42"/>
      <c r="I168" s="230"/>
      <c r="J168" s="42"/>
      <c r="K168" s="42"/>
      <c r="L168" s="46"/>
      <c r="M168" s="231"/>
      <c r="N168" s="232"/>
      <c r="O168" s="87"/>
      <c r="P168" s="87"/>
      <c r="Q168" s="87"/>
      <c r="R168" s="87"/>
      <c r="S168" s="87"/>
      <c r="T168" s="88"/>
      <c r="U168" s="40"/>
      <c r="V168" s="40"/>
      <c r="W168" s="40"/>
      <c r="X168" s="40"/>
      <c r="Y168" s="40"/>
      <c r="Z168" s="40"/>
      <c r="AA168" s="40"/>
      <c r="AB168" s="40"/>
      <c r="AC168" s="40"/>
      <c r="AD168" s="40"/>
      <c r="AE168" s="40"/>
      <c r="AT168" s="18" t="s">
        <v>187</v>
      </c>
      <c r="AU168" s="18" t="s">
        <v>89</v>
      </c>
    </row>
    <row r="169" spans="1:47" s="2" customFormat="1" ht="12">
      <c r="A169" s="40"/>
      <c r="B169" s="41"/>
      <c r="C169" s="42"/>
      <c r="D169" s="228" t="s">
        <v>280</v>
      </c>
      <c r="E169" s="42"/>
      <c r="F169" s="233" t="s">
        <v>717</v>
      </c>
      <c r="G169" s="42"/>
      <c r="H169" s="42"/>
      <c r="I169" s="230"/>
      <c r="J169" s="42"/>
      <c r="K169" s="42"/>
      <c r="L169" s="46"/>
      <c r="M169" s="231"/>
      <c r="N169" s="232"/>
      <c r="O169" s="87"/>
      <c r="P169" s="87"/>
      <c r="Q169" s="87"/>
      <c r="R169" s="87"/>
      <c r="S169" s="87"/>
      <c r="T169" s="88"/>
      <c r="U169" s="40"/>
      <c r="V169" s="40"/>
      <c r="W169" s="40"/>
      <c r="X169" s="40"/>
      <c r="Y169" s="40"/>
      <c r="Z169" s="40"/>
      <c r="AA169" s="40"/>
      <c r="AB169" s="40"/>
      <c r="AC169" s="40"/>
      <c r="AD169" s="40"/>
      <c r="AE169" s="40"/>
      <c r="AT169" s="18" t="s">
        <v>280</v>
      </c>
      <c r="AU169" s="18" t="s">
        <v>89</v>
      </c>
    </row>
    <row r="170" spans="1:51" s="14" customFormat="1" ht="12">
      <c r="A170" s="14"/>
      <c r="B170" s="244"/>
      <c r="C170" s="245"/>
      <c r="D170" s="228" t="s">
        <v>191</v>
      </c>
      <c r="E170" s="246" t="s">
        <v>39</v>
      </c>
      <c r="F170" s="247" t="s">
        <v>274</v>
      </c>
      <c r="G170" s="245"/>
      <c r="H170" s="248">
        <v>14</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191</v>
      </c>
      <c r="AU170" s="254" t="s">
        <v>89</v>
      </c>
      <c r="AV170" s="14" t="s">
        <v>89</v>
      </c>
      <c r="AW170" s="14" t="s">
        <v>41</v>
      </c>
      <c r="AX170" s="14" t="s">
        <v>80</v>
      </c>
      <c r="AY170" s="254" t="s">
        <v>177</v>
      </c>
    </row>
    <row r="171" spans="1:51" s="15" customFormat="1" ht="12">
      <c r="A171" s="15"/>
      <c r="B171" s="255"/>
      <c r="C171" s="256"/>
      <c r="D171" s="228" t="s">
        <v>191</v>
      </c>
      <c r="E171" s="257" t="s">
        <v>39</v>
      </c>
      <c r="F171" s="258" t="s">
        <v>194</v>
      </c>
      <c r="G171" s="256"/>
      <c r="H171" s="259">
        <v>14</v>
      </c>
      <c r="I171" s="260"/>
      <c r="J171" s="256"/>
      <c r="K171" s="256"/>
      <c r="L171" s="261"/>
      <c r="M171" s="262"/>
      <c r="N171" s="263"/>
      <c r="O171" s="263"/>
      <c r="P171" s="263"/>
      <c r="Q171" s="263"/>
      <c r="R171" s="263"/>
      <c r="S171" s="263"/>
      <c r="T171" s="264"/>
      <c r="U171" s="15"/>
      <c r="V171" s="15"/>
      <c r="W171" s="15"/>
      <c r="X171" s="15"/>
      <c r="Y171" s="15"/>
      <c r="Z171" s="15"/>
      <c r="AA171" s="15"/>
      <c r="AB171" s="15"/>
      <c r="AC171" s="15"/>
      <c r="AD171" s="15"/>
      <c r="AE171" s="15"/>
      <c r="AT171" s="265" t="s">
        <v>191</v>
      </c>
      <c r="AU171" s="265" t="s">
        <v>89</v>
      </c>
      <c r="AV171" s="15" t="s">
        <v>185</v>
      </c>
      <c r="AW171" s="15" t="s">
        <v>41</v>
      </c>
      <c r="AX171" s="15" t="s">
        <v>87</v>
      </c>
      <c r="AY171" s="265" t="s">
        <v>177</v>
      </c>
    </row>
    <row r="172" spans="1:65" s="2" customFormat="1" ht="24.15" customHeight="1">
      <c r="A172" s="40"/>
      <c r="B172" s="41"/>
      <c r="C172" s="266" t="s">
        <v>319</v>
      </c>
      <c r="D172" s="277" t="s">
        <v>320</v>
      </c>
      <c r="E172" s="267" t="s">
        <v>984</v>
      </c>
      <c r="F172" s="268" t="s">
        <v>985</v>
      </c>
      <c r="G172" s="269" t="s">
        <v>270</v>
      </c>
      <c r="H172" s="270">
        <v>56</v>
      </c>
      <c r="I172" s="271"/>
      <c r="J172" s="272">
        <f>ROUND(I172*H172,2)</f>
        <v>0</v>
      </c>
      <c r="K172" s="268" t="s">
        <v>184</v>
      </c>
      <c r="L172" s="273"/>
      <c r="M172" s="274" t="s">
        <v>39</v>
      </c>
      <c r="N172" s="275" t="s">
        <v>53</v>
      </c>
      <c r="O172" s="87"/>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238</v>
      </c>
      <c r="AT172" s="226" t="s">
        <v>320</v>
      </c>
      <c r="AU172" s="226" t="s">
        <v>89</v>
      </c>
      <c r="AY172" s="18" t="s">
        <v>177</v>
      </c>
      <c r="BE172" s="227">
        <f>IF(N172="základní",J172,0)</f>
        <v>0</v>
      </c>
      <c r="BF172" s="227">
        <f>IF(N172="snížená",J172,0)</f>
        <v>0</v>
      </c>
      <c r="BG172" s="227">
        <f>IF(N172="zákl. přenesená",J172,0)</f>
        <v>0</v>
      </c>
      <c r="BH172" s="227">
        <f>IF(N172="sníž. přenesená",J172,0)</f>
        <v>0</v>
      </c>
      <c r="BI172" s="227">
        <f>IF(N172="nulová",J172,0)</f>
        <v>0</v>
      </c>
      <c r="BJ172" s="18" t="s">
        <v>185</v>
      </c>
      <c r="BK172" s="227">
        <f>ROUND(I172*H172,2)</f>
        <v>0</v>
      </c>
      <c r="BL172" s="18" t="s">
        <v>185</v>
      </c>
      <c r="BM172" s="226" t="s">
        <v>1070</v>
      </c>
    </row>
    <row r="173" spans="1:47" s="2" customFormat="1" ht="12">
      <c r="A173" s="40"/>
      <c r="B173" s="41"/>
      <c r="C173" s="42"/>
      <c r="D173" s="228" t="s">
        <v>187</v>
      </c>
      <c r="E173" s="42"/>
      <c r="F173" s="229" t="s">
        <v>985</v>
      </c>
      <c r="G173" s="42"/>
      <c r="H173" s="42"/>
      <c r="I173" s="230"/>
      <c r="J173" s="42"/>
      <c r="K173" s="42"/>
      <c r="L173" s="46"/>
      <c r="M173" s="231"/>
      <c r="N173" s="232"/>
      <c r="O173" s="87"/>
      <c r="P173" s="87"/>
      <c r="Q173" s="87"/>
      <c r="R173" s="87"/>
      <c r="S173" s="87"/>
      <c r="T173" s="88"/>
      <c r="U173" s="40"/>
      <c r="V173" s="40"/>
      <c r="W173" s="40"/>
      <c r="X173" s="40"/>
      <c r="Y173" s="40"/>
      <c r="Z173" s="40"/>
      <c r="AA173" s="40"/>
      <c r="AB173" s="40"/>
      <c r="AC173" s="40"/>
      <c r="AD173" s="40"/>
      <c r="AE173" s="40"/>
      <c r="AT173" s="18" t="s">
        <v>187</v>
      </c>
      <c r="AU173" s="18" t="s">
        <v>89</v>
      </c>
    </row>
    <row r="174" spans="1:47" s="2" customFormat="1" ht="12">
      <c r="A174" s="40"/>
      <c r="B174" s="41"/>
      <c r="C174" s="42"/>
      <c r="D174" s="228" t="s">
        <v>280</v>
      </c>
      <c r="E174" s="42"/>
      <c r="F174" s="233" t="s">
        <v>717</v>
      </c>
      <c r="G174" s="42"/>
      <c r="H174" s="42"/>
      <c r="I174" s="230"/>
      <c r="J174" s="42"/>
      <c r="K174" s="42"/>
      <c r="L174" s="46"/>
      <c r="M174" s="231"/>
      <c r="N174" s="232"/>
      <c r="O174" s="87"/>
      <c r="P174" s="87"/>
      <c r="Q174" s="87"/>
      <c r="R174" s="87"/>
      <c r="S174" s="87"/>
      <c r="T174" s="88"/>
      <c r="U174" s="40"/>
      <c r="V174" s="40"/>
      <c r="W174" s="40"/>
      <c r="X174" s="40"/>
      <c r="Y174" s="40"/>
      <c r="Z174" s="40"/>
      <c r="AA174" s="40"/>
      <c r="AB174" s="40"/>
      <c r="AC174" s="40"/>
      <c r="AD174" s="40"/>
      <c r="AE174" s="40"/>
      <c r="AT174" s="18" t="s">
        <v>280</v>
      </c>
      <c r="AU174" s="18" t="s">
        <v>89</v>
      </c>
    </row>
    <row r="175" spans="1:51" s="14" customFormat="1" ht="12">
      <c r="A175" s="14"/>
      <c r="B175" s="244"/>
      <c r="C175" s="245"/>
      <c r="D175" s="228" t="s">
        <v>191</v>
      </c>
      <c r="E175" s="246" t="s">
        <v>39</v>
      </c>
      <c r="F175" s="247" t="s">
        <v>1071</v>
      </c>
      <c r="G175" s="245"/>
      <c r="H175" s="248">
        <v>56</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191</v>
      </c>
      <c r="AU175" s="254" t="s">
        <v>89</v>
      </c>
      <c r="AV175" s="14" t="s">
        <v>89</v>
      </c>
      <c r="AW175" s="14" t="s">
        <v>41</v>
      </c>
      <c r="AX175" s="14" t="s">
        <v>80</v>
      </c>
      <c r="AY175" s="254" t="s">
        <v>177</v>
      </c>
    </row>
    <row r="176" spans="1:51" s="15" customFormat="1" ht="12">
      <c r="A176" s="15"/>
      <c r="B176" s="255"/>
      <c r="C176" s="256"/>
      <c r="D176" s="228" t="s">
        <v>191</v>
      </c>
      <c r="E176" s="257" t="s">
        <v>39</v>
      </c>
      <c r="F176" s="258" t="s">
        <v>194</v>
      </c>
      <c r="G176" s="256"/>
      <c r="H176" s="259">
        <v>56</v>
      </c>
      <c r="I176" s="260"/>
      <c r="J176" s="256"/>
      <c r="K176" s="256"/>
      <c r="L176" s="261"/>
      <c r="M176" s="262"/>
      <c r="N176" s="263"/>
      <c r="O176" s="263"/>
      <c r="P176" s="263"/>
      <c r="Q176" s="263"/>
      <c r="R176" s="263"/>
      <c r="S176" s="263"/>
      <c r="T176" s="264"/>
      <c r="U176" s="15"/>
      <c r="V176" s="15"/>
      <c r="W176" s="15"/>
      <c r="X176" s="15"/>
      <c r="Y176" s="15"/>
      <c r="Z176" s="15"/>
      <c r="AA176" s="15"/>
      <c r="AB176" s="15"/>
      <c r="AC176" s="15"/>
      <c r="AD176" s="15"/>
      <c r="AE176" s="15"/>
      <c r="AT176" s="265" t="s">
        <v>191</v>
      </c>
      <c r="AU176" s="265" t="s">
        <v>89</v>
      </c>
      <c r="AV176" s="15" t="s">
        <v>185</v>
      </c>
      <c r="AW176" s="15" t="s">
        <v>41</v>
      </c>
      <c r="AX176" s="15" t="s">
        <v>87</v>
      </c>
      <c r="AY176" s="265" t="s">
        <v>177</v>
      </c>
    </row>
    <row r="177" spans="1:63" s="12" customFormat="1" ht="25.9" customHeight="1">
      <c r="A177" s="12"/>
      <c r="B177" s="199"/>
      <c r="C177" s="200"/>
      <c r="D177" s="201" t="s">
        <v>79</v>
      </c>
      <c r="E177" s="202" t="s">
        <v>347</v>
      </c>
      <c r="F177" s="202" t="s">
        <v>348</v>
      </c>
      <c r="G177" s="200"/>
      <c r="H177" s="200"/>
      <c r="I177" s="203"/>
      <c r="J177" s="204">
        <f>BK177</f>
        <v>0</v>
      </c>
      <c r="K177" s="200"/>
      <c r="L177" s="205"/>
      <c r="M177" s="206"/>
      <c r="N177" s="207"/>
      <c r="O177" s="207"/>
      <c r="P177" s="208">
        <f>SUM(P178:P201)</f>
        <v>0</v>
      </c>
      <c r="Q177" s="207"/>
      <c r="R177" s="208">
        <f>SUM(R178:R201)</f>
        <v>0</v>
      </c>
      <c r="S177" s="207"/>
      <c r="T177" s="209">
        <f>SUM(T178:T201)</f>
        <v>0</v>
      </c>
      <c r="U177" s="12"/>
      <c r="V177" s="12"/>
      <c r="W177" s="12"/>
      <c r="X177" s="12"/>
      <c r="Y177" s="12"/>
      <c r="Z177" s="12"/>
      <c r="AA177" s="12"/>
      <c r="AB177" s="12"/>
      <c r="AC177" s="12"/>
      <c r="AD177" s="12"/>
      <c r="AE177" s="12"/>
      <c r="AR177" s="210" t="s">
        <v>185</v>
      </c>
      <c r="AT177" s="211" t="s">
        <v>79</v>
      </c>
      <c r="AU177" s="211" t="s">
        <v>80</v>
      </c>
      <c r="AY177" s="210" t="s">
        <v>177</v>
      </c>
      <c r="BK177" s="212">
        <f>SUM(BK178:BK201)</f>
        <v>0</v>
      </c>
    </row>
    <row r="178" spans="1:65" s="2" customFormat="1" ht="55.5" customHeight="1">
      <c r="A178" s="40"/>
      <c r="B178" s="41"/>
      <c r="C178" s="215" t="s">
        <v>7</v>
      </c>
      <c r="D178" s="215" t="s">
        <v>180</v>
      </c>
      <c r="E178" s="216" t="s">
        <v>357</v>
      </c>
      <c r="F178" s="217" t="s">
        <v>358</v>
      </c>
      <c r="G178" s="218" t="s">
        <v>304</v>
      </c>
      <c r="H178" s="219">
        <v>21.991</v>
      </c>
      <c r="I178" s="220"/>
      <c r="J178" s="221">
        <f>ROUND(I178*H178,2)</f>
        <v>0</v>
      </c>
      <c r="K178" s="217" t="s">
        <v>184</v>
      </c>
      <c r="L178" s="46"/>
      <c r="M178" s="222" t="s">
        <v>39</v>
      </c>
      <c r="N178" s="223" t="s">
        <v>53</v>
      </c>
      <c r="O178" s="87"/>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323</v>
      </c>
      <c r="AT178" s="226" t="s">
        <v>180</v>
      </c>
      <c r="AU178" s="226" t="s">
        <v>87</v>
      </c>
      <c r="AY178" s="18" t="s">
        <v>177</v>
      </c>
      <c r="BE178" s="227">
        <f>IF(N178="základní",J178,0)</f>
        <v>0</v>
      </c>
      <c r="BF178" s="227">
        <f>IF(N178="snížená",J178,0)</f>
        <v>0</v>
      </c>
      <c r="BG178" s="227">
        <f>IF(N178="zákl. přenesená",J178,0)</f>
        <v>0</v>
      </c>
      <c r="BH178" s="227">
        <f>IF(N178="sníž. přenesená",J178,0)</f>
        <v>0</v>
      </c>
      <c r="BI178" s="227">
        <f>IF(N178="nulová",J178,0)</f>
        <v>0</v>
      </c>
      <c r="BJ178" s="18" t="s">
        <v>185</v>
      </c>
      <c r="BK178" s="227">
        <f>ROUND(I178*H178,2)</f>
        <v>0</v>
      </c>
      <c r="BL178" s="18" t="s">
        <v>323</v>
      </c>
      <c r="BM178" s="226" t="s">
        <v>359</v>
      </c>
    </row>
    <row r="179" spans="1:47" s="2" customFormat="1" ht="12">
      <c r="A179" s="40"/>
      <c r="B179" s="41"/>
      <c r="C179" s="42"/>
      <c r="D179" s="228" t="s">
        <v>187</v>
      </c>
      <c r="E179" s="42"/>
      <c r="F179" s="229" t="s">
        <v>360</v>
      </c>
      <c r="G179" s="42"/>
      <c r="H179" s="42"/>
      <c r="I179" s="230"/>
      <c r="J179" s="42"/>
      <c r="K179" s="42"/>
      <c r="L179" s="46"/>
      <c r="M179" s="231"/>
      <c r="N179" s="232"/>
      <c r="O179" s="87"/>
      <c r="P179" s="87"/>
      <c r="Q179" s="87"/>
      <c r="R179" s="87"/>
      <c r="S179" s="87"/>
      <c r="T179" s="88"/>
      <c r="U179" s="40"/>
      <c r="V179" s="40"/>
      <c r="W179" s="40"/>
      <c r="X179" s="40"/>
      <c r="Y179" s="40"/>
      <c r="Z179" s="40"/>
      <c r="AA179" s="40"/>
      <c r="AB179" s="40"/>
      <c r="AC179" s="40"/>
      <c r="AD179" s="40"/>
      <c r="AE179" s="40"/>
      <c r="AT179" s="18" t="s">
        <v>187</v>
      </c>
      <c r="AU179" s="18" t="s">
        <v>87</v>
      </c>
    </row>
    <row r="180" spans="1:47" s="2" customFormat="1" ht="12">
      <c r="A180" s="40"/>
      <c r="B180" s="41"/>
      <c r="C180" s="42"/>
      <c r="D180" s="228" t="s">
        <v>189</v>
      </c>
      <c r="E180" s="42"/>
      <c r="F180" s="233" t="s">
        <v>354</v>
      </c>
      <c r="G180" s="42"/>
      <c r="H180" s="42"/>
      <c r="I180" s="230"/>
      <c r="J180" s="42"/>
      <c r="K180" s="42"/>
      <c r="L180" s="46"/>
      <c r="M180" s="231"/>
      <c r="N180" s="232"/>
      <c r="O180" s="87"/>
      <c r="P180" s="87"/>
      <c r="Q180" s="87"/>
      <c r="R180" s="87"/>
      <c r="S180" s="87"/>
      <c r="T180" s="88"/>
      <c r="U180" s="40"/>
      <c r="V180" s="40"/>
      <c r="W180" s="40"/>
      <c r="X180" s="40"/>
      <c r="Y180" s="40"/>
      <c r="Z180" s="40"/>
      <c r="AA180" s="40"/>
      <c r="AB180" s="40"/>
      <c r="AC180" s="40"/>
      <c r="AD180" s="40"/>
      <c r="AE180" s="40"/>
      <c r="AT180" s="18" t="s">
        <v>189</v>
      </c>
      <c r="AU180" s="18" t="s">
        <v>87</v>
      </c>
    </row>
    <row r="181" spans="1:51" s="13" customFormat="1" ht="12">
      <c r="A181" s="13"/>
      <c r="B181" s="234"/>
      <c r="C181" s="235"/>
      <c r="D181" s="228" t="s">
        <v>191</v>
      </c>
      <c r="E181" s="236" t="s">
        <v>39</v>
      </c>
      <c r="F181" s="237" t="s">
        <v>1022</v>
      </c>
      <c r="G181" s="235"/>
      <c r="H181" s="236" t="s">
        <v>39</v>
      </c>
      <c r="I181" s="238"/>
      <c r="J181" s="235"/>
      <c r="K181" s="235"/>
      <c r="L181" s="239"/>
      <c r="M181" s="240"/>
      <c r="N181" s="241"/>
      <c r="O181" s="241"/>
      <c r="P181" s="241"/>
      <c r="Q181" s="241"/>
      <c r="R181" s="241"/>
      <c r="S181" s="241"/>
      <c r="T181" s="242"/>
      <c r="U181" s="13"/>
      <c r="V181" s="13"/>
      <c r="W181" s="13"/>
      <c r="X181" s="13"/>
      <c r="Y181" s="13"/>
      <c r="Z181" s="13"/>
      <c r="AA181" s="13"/>
      <c r="AB181" s="13"/>
      <c r="AC181" s="13"/>
      <c r="AD181" s="13"/>
      <c r="AE181" s="13"/>
      <c r="AT181" s="243" t="s">
        <v>191</v>
      </c>
      <c r="AU181" s="243" t="s">
        <v>87</v>
      </c>
      <c r="AV181" s="13" t="s">
        <v>87</v>
      </c>
      <c r="AW181" s="13" t="s">
        <v>41</v>
      </c>
      <c r="AX181" s="13" t="s">
        <v>80</v>
      </c>
      <c r="AY181" s="243" t="s">
        <v>177</v>
      </c>
    </row>
    <row r="182" spans="1:51" s="14" customFormat="1" ht="12">
      <c r="A182" s="14"/>
      <c r="B182" s="244"/>
      <c r="C182" s="245"/>
      <c r="D182" s="228" t="s">
        <v>191</v>
      </c>
      <c r="E182" s="246" t="s">
        <v>39</v>
      </c>
      <c r="F182" s="247" t="s">
        <v>1064</v>
      </c>
      <c r="G182" s="245"/>
      <c r="H182" s="248">
        <v>21.991</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191</v>
      </c>
      <c r="AU182" s="254" t="s">
        <v>87</v>
      </c>
      <c r="AV182" s="14" t="s">
        <v>89</v>
      </c>
      <c r="AW182" s="14" t="s">
        <v>41</v>
      </c>
      <c r="AX182" s="14" t="s">
        <v>80</v>
      </c>
      <c r="AY182" s="254" t="s">
        <v>177</v>
      </c>
    </row>
    <row r="183" spans="1:51" s="15" customFormat="1" ht="12">
      <c r="A183" s="15"/>
      <c r="B183" s="255"/>
      <c r="C183" s="256"/>
      <c r="D183" s="228" t="s">
        <v>191</v>
      </c>
      <c r="E183" s="257" t="s">
        <v>39</v>
      </c>
      <c r="F183" s="258" t="s">
        <v>194</v>
      </c>
      <c r="G183" s="256"/>
      <c r="H183" s="259">
        <v>21.991</v>
      </c>
      <c r="I183" s="260"/>
      <c r="J183" s="256"/>
      <c r="K183" s="256"/>
      <c r="L183" s="261"/>
      <c r="M183" s="262"/>
      <c r="N183" s="263"/>
      <c r="O183" s="263"/>
      <c r="P183" s="263"/>
      <c r="Q183" s="263"/>
      <c r="R183" s="263"/>
      <c r="S183" s="263"/>
      <c r="T183" s="264"/>
      <c r="U183" s="15"/>
      <c r="V183" s="15"/>
      <c r="W183" s="15"/>
      <c r="X183" s="15"/>
      <c r="Y183" s="15"/>
      <c r="Z183" s="15"/>
      <c r="AA183" s="15"/>
      <c r="AB183" s="15"/>
      <c r="AC183" s="15"/>
      <c r="AD183" s="15"/>
      <c r="AE183" s="15"/>
      <c r="AT183" s="265" t="s">
        <v>191</v>
      </c>
      <c r="AU183" s="265" t="s">
        <v>87</v>
      </c>
      <c r="AV183" s="15" t="s">
        <v>185</v>
      </c>
      <c r="AW183" s="15" t="s">
        <v>41</v>
      </c>
      <c r="AX183" s="15" t="s">
        <v>87</v>
      </c>
      <c r="AY183" s="265" t="s">
        <v>177</v>
      </c>
    </row>
    <row r="184" spans="1:65" s="2" customFormat="1" ht="21.75" customHeight="1">
      <c r="A184" s="40"/>
      <c r="B184" s="41"/>
      <c r="C184" s="215" t="s">
        <v>330</v>
      </c>
      <c r="D184" s="215" t="s">
        <v>180</v>
      </c>
      <c r="E184" s="216" t="s">
        <v>374</v>
      </c>
      <c r="F184" s="217" t="s">
        <v>375</v>
      </c>
      <c r="G184" s="218" t="s">
        <v>304</v>
      </c>
      <c r="H184" s="219">
        <v>21.991</v>
      </c>
      <c r="I184" s="220"/>
      <c r="J184" s="221">
        <f>ROUND(I184*H184,2)</f>
        <v>0</v>
      </c>
      <c r="K184" s="217" t="s">
        <v>184</v>
      </c>
      <c r="L184" s="46"/>
      <c r="M184" s="222" t="s">
        <v>39</v>
      </c>
      <c r="N184" s="223" t="s">
        <v>53</v>
      </c>
      <c r="O184" s="87"/>
      <c r="P184" s="224">
        <f>O184*H184</f>
        <v>0</v>
      </c>
      <c r="Q184" s="224">
        <v>0</v>
      </c>
      <c r="R184" s="224">
        <f>Q184*H184</f>
        <v>0</v>
      </c>
      <c r="S184" s="224">
        <v>0</v>
      </c>
      <c r="T184" s="225">
        <f>S184*H184</f>
        <v>0</v>
      </c>
      <c r="U184" s="40"/>
      <c r="V184" s="40"/>
      <c r="W184" s="40"/>
      <c r="X184" s="40"/>
      <c r="Y184" s="40"/>
      <c r="Z184" s="40"/>
      <c r="AA184" s="40"/>
      <c r="AB184" s="40"/>
      <c r="AC184" s="40"/>
      <c r="AD184" s="40"/>
      <c r="AE184" s="40"/>
      <c r="AR184" s="226" t="s">
        <v>323</v>
      </c>
      <c r="AT184" s="226" t="s">
        <v>180</v>
      </c>
      <c r="AU184" s="226" t="s">
        <v>87</v>
      </c>
      <c r="AY184" s="18" t="s">
        <v>177</v>
      </c>
      <c r="BE184" s="227">
        <f>IF(N184="základní",J184,0)</f>
        <v>0</v>
      </c>
      <c r="BF184" s="227">
        <f>IF(N184="snížená",J184,0)</f>
        <v>0</v>
      </c>
      <c r="BG184" s="227">
        <f>IF(N184="zákl. přenesená",J184,0)</f>
        <v>0</v>
      </c>
      <c r="BH184" s="227">
        <f>IF(N184="sníž. přenesená",J184,0)</f>
        <v>0</v>
      </c>
      <c r="BI184" s="227">
        <f>IF(N184="nulová",J184,0)</f>
        <v>0</v>
      </c>
      <c r="BJ184" s="18" t="s">
        <v>185</v>
      </c>
      <c r="BK184" s="227">
        <f>ROUND(I184*H184,2)</f>
        <v>0</v>
      </c>
      <c r="BL184" s="18" t="s">
        <v>323</v>
      </c>
      <c r="BM184" s="226" t="s">
        <v>376</v>
      </c>
    </row>
    <row r="185" spans="1:47" s="2" customFormat="1" ht="12">
      <c r="A185" s="40"/>
      <c r="B185" s="41"/>
      <c r="C185" s="42"/>
      <c r="D185" s="228" t="s">
        <v>187</v>
      </c>
      <c r="E185" s="42"/>
      <c r="F185" s="229" t="s">
        <v>377</v>
      </c>
      <c r="G185" s="42"/>
      <c r="H185" s="42"/>
      <c r="I185" s="230"/>
      <c r="J185" s="42"/>
      <c r="K185" s="42"/>
      <c r="L185" s="46"/>
      <c r="M185" s="231"/>
      <c r="N185" s="232"/>
      <c r="O185" s="87"/>
      <c r="P185" s="87"/>
      <c r="Q185" s="87"/>
      <c r="R185" s="87"/>
      <c r="S185" s="87"/>
      <c r="T185" s="88"/>
      <c r="U185" s="40"/>
      <c r="V185" s="40"/>
      <c r="W185" s="40"/>
      <c r="X185" s="40"/>
      <c r="Y185" s="40"/>
      <c r="Z185" s="40"/>
      <c r="AA185" s="40"/>
      <c r="AB185" s="40"/>
      <c r="AC185" s="40"/>
      <c r="AD185" s="40"/>
      <c r="AE185" s="40"/>
      <c r="AT185" s="18" t="s">
        <v>187</v>
      </c>
      <c r="AU185" s="18" t="s">
        <v>87</v>
      </c>
    </row>
    <row r="186" spans="1:47" s="2" customFormat="1" ht="12">
      <c r="A186" s="40"/>
      <c r="B186" s="41"/>
      <c r="C186" s="42"/>
      <c r="D186" s="228" t="s">
        <v>189</v>
      </c>
      <c r="E186" s="42"/>
      <c r="F186" s="233" t="s">
        <v>378</v>
      </c>
      <c r="G186" s="42"/>
      <c r="H186" s="42"/>
      <c r="I186" s="230"/>
      <c r="J186" s="42"/>
      <c r="K186" s="42"/>
      <c r="L186" s="46"/>
      <c r="M186" s="231"/>
      <c r="N186" s="232"/>
      <c r="O186" s="87"/>
      <c r="P186" s="87"/>
      <c r="Q186" s="87"/>
      <c r="R186" s="87"/>
      <c r="S186" s="87"/>
      <c r="T186" s="88"/>
      <c r="U186" s="40"/>
      <c r="V186" s="40"/>
      <c r="W186" s="40"/>
      <c r="X186" s="40"/>
      <c r="Y186" s="40"/>
      <c r="Z186" s="40"/>
      <c r="AA186" s="40"/>
      <c r="AB186" s="40"/>
      <c r="AC186" s="40"/>
      <c r="AD186" s="40"/>
      <c r="AE186" s="40"/>
      <c r="AT186" s="18" t="s">
        <v>189</v>
      </c>
      <c r="AU186" s="18" t="s">
        <v>87</v>
      </c>
    </row>
    <row r="187" spans="1:51" s="13" customFormat="1" ht="12">
      <c r="A187" s="13"/>
      <c r="B187" s="234"/>
      <c r="C187" s="235"/>
      <c r="D187" s="228" t="s">
        <v>191</v>
      </c>
      <c r="E187" s="236" t="s">
        <v>39</v>
      </c>
      <c r="F187" s="237" t="s">
        <v>1022</v>
      </c>
      <c r="G187" s="235"/>
      <c r="H187" s="236" t="s">
        <v>39</v>
      </c>
      <c r="I187" s="238"/>
      <c r="J187" s="235"/>
      <c r="K187" s="235"/>
      <c r="L187" s="239"/>
      <c r="M187" s="240"/>
      <c r="N187" s="241"/>
      <c r="O187" s="241"/>
      <c r="P187" s="241"/>
      <c r="Q187" s="241"/>
      <c r="R187" s="241"/>
      <c r="S187" s="241"/>
      <c r="T187" s="242"/>
      <c r="U187" s="13"/>
      <c r="V187" s="13"/>
      <c r="W187" s="13"/>
      <c r="X187" s="13"/>
      <c r="Y187" s="13"/>
      <c r="Z187" s="13"/>
      <c r="AA187" s="13"/>
      <c r="AB187" s="13"/>
      <c r="AC187" s="13"/>
      <c r="AD187" s="13"/>
      <c r="AE187" s="13"/>
      <c r="AT187" s="243" t="s">
        <v>191</v>
      </c>
      <c r="AU187" s="243" t="s">
        <v>87</v>
      </c>
      <c r="AV187" s="13" t="s">
        <v>87</v>
      </c>
      <c r="AW187" s="13" t="s">
        <v>41</v>
      </c>
      <c r="AX187" s="13" t="s">
        <v>80</v>
      </c>
      <c r="AY187" s="243" t="s">
        <v>177</v>
      </c>
    </row>
    <row r="188" spans="1:51" s="14" customFormat="1" ht="12">
      <c r="A188" s="14"/>
      <c r="B188" s="244"/>
      <c r="C188" s="245"/>
      <c r="D188" s="228" t="s">
        <v>191</v>
      </c>
      <c r="E188" s="246" t="s">
        <v>39</v>
      </c>
      <c r="F188" s="247" t="s">
        <v>1064</v>
      </c>
      <c r="G188" s="245"/>
      <c r="H188" s="248">
        <v>21.991</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191</v>
      </c>
      <c r="AU188" s="254" t="s">
        <v>87</v>
      </c>
      <c r="AV188" s="14" t="s">
        <v>89</v>
      </c>
      <c r="AW188" s="14" t="s">
        <v>41</v>
      </c>
      <c r="AX188" s="14" t="s">
        <v>80</v>
      </c>
      <c r="AY188" s="254" t="s">
        <v>177</v>
      </c>
    </row>
    <row r="189" spans="1:51" s="15" customFormat="1" ht="12">
      <c r="A189" s="15"/>
      <c r="B189" s="255"/>
      <c r="C189" s="256"/>
      <c r="D189" s="228" t="s">
        <v>191</v>
      </c>
      <c r="E189" s="257" t="s">
        <v>39</v>
      </c>
      <c r="F189" s="258" t="s">
        <v>194</v>
      </c>
      <c r="G189" s="256"/>
      <c r="H189" s="259">
        <v>21.991</v>
      </c>
      <c r="I189" s="260"/>
      <c r="J189" s="256"/>
      <c r="K189" s="256"/>
      <c r="L189" s="261"/>
      <c r="M189" s="262"/>
      <c r="N189" s="263"/>
      <c r="O189" s="263"/>
      <c r="P189" s="263"/>
      <c r="Q189" s="263"/>
      <c r="R189" s="263"/>
      <c r="S189" s="263"/>
      <c r="T189" s="264"/>
      <c r="U189" s="15"/>
      <c r="V189" s="15"/>
      <c r="W189" s="15"/>
      <c r="X189" s="15"/>
      <c r="Y189" s="15"/>
      <c r="Z189" s="15"/>
      <c r="AA189" s="15"/>
      <c r="AB189" s="15"/>
      <c r="AC189" s="15"/>
      <c r="AD189" s="15"/>
      <c r="AE189" s="15"/>
      <c r="AT189" s="265" t="s">
        <v>191</v>
      </c>
      <c r="AU189" s="265" t="s">
        <v>87</v>
      </c>
      <c r="AV189" s="15" t="s">
        <v>185</v>
      </c>
      <c r="AW189" s="15" t="s">
        <v>41</v>
      </c>
      <c r="AX189" s="15" t="s">
        <v>87</v>
      </c>
      <c r="AY189" s="265" t="s">
        <v>177</v>
      </c>
    </row>
    <row r="190" spans="1:65" s="2" customFormat="1" ht="21.75" customHeight="1">
      <c r="A190" s="40"/>
      <c r="B190" s="41"/>
      <c r="C190" s="215" t="s">
        <v>335</v>
      </c>
      <c r="D190" s="215" t="s">
        <v>180</v>
      </c>
      <c r="E190" s="216" t="s">
        <v>380</v>
      </c>
      <c r="F190" s="217" t="s">
        <v>381</v>
      </c>
      <c r="G190" s="218" t="s">
        <v>304</v>
      </c>
      <c r="H190" s="219">
        <v>21.991</v>
      </c>
      <c r="I190" s="220"/>
      <c r="J190" s="221">
        <f>ROUND(I190*H190,2)</f>
        <v>0</v>
      </c>
      <c r="K190" s="217" t="s">
        <v>184</v>
      </c>
      <c r="L190" s="46"/>
      <c r="M190" s="222" t="s">
        <v>39</v>
      </c>
      <c r="N190" s="223" t="s">
        <v>53</v>
      </c>
      <c r="O190" s="87"/>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323</v>
      </c>
      <c r="AT190" s="226" t="s">
        <v>180</v>
      </c>
      <c r="AU190" s="226" t="s">
        <v>87</v>
      </c>
      <c r="AY190" s="18" t="s">
        <v>177</v>
      </c>
      <c r="BE190" s="227">
        <f>IF(N190="základní",J190,0)</f>
        <v>0</v>
      </c>
      <c r="BF190" s="227">
        <f>IF(N190="snížená",J190,0)</f>
        <v>0</v>
      </c>
      <c r="BG190" s="227">
        <f>IF(N190="zákl. přenesená",J190,0)</f>
        <v>0</v>
      </c>
      <c r="BH190" s="227">
        <f>IF(N190="sníž. přenesená",J190,0)</f>
        <v>0</v>
      </c>
      <c r="BI190" s="227">
        <f>IF(N190="nulová",J190,0)</f>
        <v>0</v>
      </c>
      <c r="BJ190" s="18" t="s">
        <v>185</v>
      </c>
      <c r="BK190" s="227">
        <f>ROUND(I190*H190,2)</f>
        <v>0</v>
      </c>
      <c r="BL190" s="18" t="s">
        <v>323</v>
      </c>
      <c r="BM190" s="226" t="s">
        <v>382</v>
      </c>
    </row>
    <row r="191" spans="1:47" s="2" customFormat="1" ht="12">
      <c r="A191" s="40"/>
      <c r="B191" s="41"/>
      <c r="C191" s="42"/>
      <c r="D191" s="228" t="s">
        <v>187</v>
      </c>
      <c r="E191" s="42"/>
      <c r="F191" s="229" t="s">
        <v>383</v>
      </c>
      <c r="G191" s="42"/>
      <c r="H191" s="42"/>
      <c r="I191" s="230"/>
      <c r="J191" s="42"/>
      <c r="K191" s="42"/>
      <c r="L191" s="46"/>
      <c r="M191" s="231"/>
      <c r="N191" s="232"/>
      <c r="O191" s="87"/>
      <c r="P191" s="87"/>
      <c r="Q191" s="87"/>
      <c r="R191" s="87"/>
      <c r="S191" s="87"/>
      <c r="T191" s="88"/>
      <c r="U191" s="40"/>
      <c r="V191" s="40"/>
      <c r="W191" s="40"/>
      <c r="X191" s="40"/>
      <c r="Y191" s="40"/>
      <c r="Z191" s="40"/>
      <c r="AA191" s="40"/>
      <c r="AB191" s="40"/>
      <c r="AC191" s="40"/>
      <c r="AD191" s="40"/>
      <c r="AE191" s="40"/>
      <c r="AT191" s="18" t="s">
        <v>187</v>
      </c>
      <c r="AU191" s="18" t="s">
        <v>87</v>
      </c>
    </row>
    <row r="192" spans="1:47" s="2" customFormat="1" ht="12">
      <c r="A192" s="40"/>
      <c r="B192" s="41"/>
      <c r="C192" s="42"/>
      <c r="D192" s="228" t="s">
        <v>189</v>
      </c>
      <c r="E192" s="42"/>
      <c r="F192" s="233" t="s">
        <v>384</v>
      </c>
      <c r="G192" s="42"/>
      <c r="H192" s="42"/>
      <c r="I192" s="230"/>
      <c r="J192" s="42"/>
      <c r="K192" s="42"/>
      <c r="L192" s="46"/>
      <c r="M192" s="231"/>
      <c r="N192" s="232"/>
      <c r="O192" s="87"/>
      <c r="P192" s="87"/>
      <c r="Q192" s="87"/>
      <c r="R192" s="87"/>
      <c r="S192" s="87"/>
      <c r="T192" s="88"/>
      <c r="U192" s="40"/>
      <c r="V192" s="40"/>
      <c r="W192" s="40"/>
      <c r="X192" s="40"/>
      <c r="Y192" s="40"/>
      <c r="Z192" s="40"/>
      <c r="AA192" s="40"/>
      <c r="AB192" s="40"/>
      <c r="AC192" s="40"/>
      <c r="AD192" s="40"/>
      <c r="AE192" s="40"/>
      <c r="AT192" s="18" t="s">
        <v>189</v>
      </c>
      <c r="AU192" s="18" t="s">
        <v>87</v>
      </c>
    </row>
    <row r="193" spans="1:51" s="13" customFormat="1" ht="12">
      <c r="A193" s="13"/>
      <c r="B193" s="234"/>
      <c r="C193" s="235"/>
      <c r="D193" s="228" t="s">
        <v>191</v>
      </c>
      <c r="E193" s="236" t="s">
        <v>39</v>
      </c>
      <c r="F193" s="237" t="s">
        <v>1022</v>
      </c>
      <c r="G193" s="235"/>
      <c r="H193" s="236" t="s">
        <v>39</v>
      </c>
      <c r="I193" s="238"/>
      <c r="J193" s="235"/>
      <c r="K193" s="235"/>
      <c r="L193" s="239"/>
      <c r="M193" s="240"/>
      <c r="N193" s="241"/>
      <c r="O193" s="241"/>
      <c r="P193" s="241"/>
      <c r="Q193" s="241"/>
      <c r="R193" s="241"/>
      <c r="S193" s="241"/>
      <c r="T193" s="242"/>
      <c r="U193" s="13"/>
      <c r="V193" s="13"/>
      <c r="W193" s="13"/>
      <c r="X193" s="13"/>
      <c r="Y193" s="13"/>
      <c r="Z193" s="13"/>
      <c r="AA193" s="13"/>
      <c r="AB193" s="13"/>
      <c r="AC193" s="13"/>
      <c r="AD193" s="13"/>
      <c r="AE193" s="13"/>
      <c r="AT193" s="243" t="s">
        <v>191</v>
      </c>
      <c r="AU193" s="243" t="s">
        <v>87</v>
      </c>
      <c r="AV193" s="13" t="s">
        <v>87</v>
      </c>
      <c r="AW193" s="13" t="s">
        <v>41</v>
      </c>
      <c r="AX193" s="13" t="s">
        <v>80</v>
      </c>
      <c r="AY193" s="243" t="s">
        <v>177</v>
      </c>
    </row>
    <row r="194" spans="1:51" s="14" customFormat="1" ht="12">
      <c r="A194" s="14"/>
      <c r="B194" s="244"/>
      <c r="C194" s="245"/>
      <c r="D194" s="228" t="s">
        <v>191</v>
      </c>
      <c r="E194" s="246" t="s">
        <v>39</v>
      </c>
      <c r="F194" s="247" t="s">
        <v>1064</v>
      </c>
      <c r="G194" s="245"/>
      <c r="H194" s="248">
        <v>21.991</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191</v>
      </c>
      <c r="AU194" s="254" t="s">
        <v>87</v>
      </c>
      <c r="AV194" s="14" t="s">
        <v>89</v>
      </c>
      <c r="AW194" s="14" t="s">
        <v>41</v>
      </c>
      <c r="AX194" s="14" t="s">
        <v>80</v>
      </c>
      <c r="AY194" s="254" t="s">
        <v>177</v>
      </c>
    </row>
    <row r="195" spans="1:51" s="15" customFormat="1" ht="12">
      <c r="A195" s="15"/>
      <c r="B195" s="255"/>
      <c r="C195" s="256"/>
      <c r="D195" s="228" t="s">
        <v>191</v>
      </c>
      <c r="E195" s="257" t="s">
        <v>39</v>
      </c>
      <c r="F195" s="258" t="s">
        <v>194</v>
      </c>
      <c r="G195" s="256"/>
      <c r="H195" s="259">
        <v>21.991</v>
      </c>
      <c r="I195" s="260"/>
      <c r="J195" s="256"/>
      <c r="K195" s="256"/>
      <c r="L195" s="261"/>
      <c r="M195" s="262"/>
      <c r="N195" s="263"/>
      <c r="O195" s="263"/>
      <c r="P195" s="263"/>
      <c r="Q195" s="263"/>
      <c r="R195" s="263"/>
      <c r="S195" s="263"/>
      <c r="T195" s="264"/>
      <c r="U195" s="15"/>
      <c r="V195" s="15"/>
      <c r="W195" s="15"/>
      <c r="X195" s="15"/>
      <c r="Y195" s="15"/>
      <c r="Z195" s="15"/>
      <c r="AA195" s="15"/>
      <c r="AB195" s="15"/>
      <c r="AC195" s="15"/>
      <c r="AD195" s="15"/>
      <c r="AE195" s="15"/>
      <c r="AT195" s="265" t="s">
        <v>191</v>
      </c>
      <c r="AU195" s="265" t="s">
        <v>87</v>
      </c>
      <c r="AV195" s="15" t="s">
        <v>185</v>
      </c>
      <c r="AW195" s="15" t="s">
        <v>41</v>
      </c>
      <c r="AX195" s="15" t="s">
        <v>87</v>
      </c>
      <c r="AY195" s="265" t="s">
        <v>177</v>
      </c>
    </row>
    <row r="196" spans="1:65" s="2" customFormat="1" ht="55.5" customHeight="1">
      <c r="A196" s="40"/>
      <c r="B196" s="41"/>
      <c r="C196" s="215" t="s">
        <v>341</v>
      </c>
      <c r="D196" s="215" t="s">
        <v>180</v>
      </c>
      <c r="E196" s="216" t="s">
        <v>366</v>
      </c>
      <c r="F196" s="217" t="s">
        <v>367</v>
      </c>
      <c r="G196" s="218" t="s">
        <v>304</v>
      </c>
      <c r="H196" s="219">
        <v>21.991</v>
      </c>
      <c r="I196" s="220"/>
      <c r="J196" s="221">
        <f>ROUND(I196*H196,2)</f>
        <v>0</v>
      </c>
      <c r="K196" s="217" t="s">
        <v>184</v>
      </c>
      <c r="L196" s="46"/>
      <c r="M196" s="222" t="s">
        <v>39</v>
      </c>
      <c r="N196" s="223" t="s">
        <v>53</v>
      </c>
      <c r="O196" s="87"/>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323</v>
      </c>
      <c r="AT196" s="226" t="s">
        <v>180</v>
      </c>
      <c r="AU196" s="226" t="s">
        <v>87</v>
      </c>
      <c r="AY196" s="18" t="s">
        <v>177</v>
      </c>
      <c r="BE196" s="227">
        <f>IF(N196="základní",J196,0)</f>
        <v>0</v>
      </c>
      <c r="BF196" s="227">
        <f>IF(N196="snížená",J196,0)</f>
        <v>0</v>
      </c>
      <c r="BG196" s="227">
        <f>IF(N196="zákl. přenesená",J196,0)</f>
        <v>0</v>
      </c>
      <c r="BH196" s="227">
        <f>IF(N196="sníž. přenesená",J196,0)</f>
        <v>0</v>
      </c>
      <c r="BI196" s="227">
        <f>IF(N196="nulová",J196,0)</f>
        <v>0</v>
      </c>
      <c r="BJ196" s="18" t="s">
        <v>185</v>
      </c>
      <c r="BK196" s="227">
        <f>ROUND(I196*H196,2)</f>
        <v>0</v>
      </c>
      <c r="BL196" s="18" t="s">
        <v>323</v>
      </c>
      <c r="BM196" s="226" t="s">
        <v>1072</v>
      </c>
    </row>
    <row r="197" spans="1:47" s="2" customFormat="1" ht="12">
      <c r="A197" s="40"/>
      <c r="B197" s="41"/>
      <c r="C197" s="42"/>
      <c r="D197" s="228" t="s">
        <v>187</v>
      </c>
      <c r="E197" s="42"/>
      <c r="F197" s="229" t="s">
        <v>369</v>
      </c>
      <c r="G197" s="42"/>
      <c r="H197" s="42"/>
      <c r="I197" s="230"/>
      <c r="J197" s="42"/>
      <c r="K197" s="42"/>
      <c r="L197" s="46"/>
      <c r="M197" s="231"/>
      <c r="N197" s="232"/>
      <c r="O197" s="87"/>
      <c r="P197" s="87"/>
      <c r="Q197" s="87"/>
      <c r="R197" s="87"/>
      <c r="S197" s="87"/>
      <c r="T197" s="88"/>
      <c r="U197" s="40"/>
      <c r="V197" s="40"/>
      <c r="W197" s="40"/>
      <c r="X197" s="40"/>
      <c r="Y197" s="40"/>
      <c r="Z197" s="40"/>
      <c r="AA197" s="40"/>
      <c r="AB197" s="40"/>
      <c r="AC197" s="40"/>
      <c r="AD197" s="40"/>
      <c r="AE197" s="40"/>
      <c r="AT197" s="18" t="s">
        <v>187</v>
      </c>
      <c r="AU197" s="18" t="s">
        <v>87</v>
      </c>
    </row>
    <row r="198" spans="1:47" s="2" customFormat="1" ht="12">
      <c r="A198" s="40"/>
      <c r="B198" s="41"/>
      <c r="C198" s="42"/>
      <c r="D198" s="228" t="s">
        <v>189</v>
      </c>
      <c r="E198" s="42"/>
      <c r="F198" s="233" t="s">
        <v>354</v>
      </c>
      <c r="G198" s="42"/>
      <c r="H198" s="42"/>
      <c r="I198" s="230"/>
      <c r="J198" s="42"/>
      <c r="K198" s="42"/>
      <c r="L198" s="46"/>
      <c r="M198" s="231"/>
      <c r="N198" s="232"/>
      <c r="O198" s="87"/>
      <c r="P198" s="87"/>
      <c r="Q198" s="87"/>
      <c r="R198" s="87"/>
      <c r="S198" s="87"/>
      <c r="T198" s="88"/>
      <c r="U198" s="40"/>
      <c r="V198" s="40"/>
      <c r="W198" s="40"/>
      <c r="X198" s="40"/>
      <c r="Y198" s="40"/>
      <c r="Z198" s="40"/>
      <c r="AA198" s="40"/>
      <c r="AB198" s="40"/>
      <c r="AC198" s="40"/>
      <c r="AD198" s="40"/>
      <c r="AE198" s="40"/>
      <c r="AT198" s="18" t="s">
        <v>189</v>
      </c>
      <c r="AU198" s="18" t="s">
        <v>87</v>
      </c>
    </row>
    <row r="199" spans="1:51" s="13" customFormat="1" ht="12">
      <c r="A199" s="13"/>
      <c r="B199" s="234"/>
      <c r="C199" s="235"/>
      <c r="D199" s="228" t="s">
        <v>191</v>
      </c>
      <c r="E199" s="236" t="s">
        <v>39</v>
      </c>
      <c r="F199" s="237" t="s">
        <v>1022</v>
      </c>
      <c r="G199" s="235"/>
      <c r="H199" s="236" t="s">
        <v>39</v>
      </c>
      <c r="I199" s="238"/>
      <c r="J199" s="235"/>
      <c r="K199" s="235"/>
      <c r="L199" s="239"/>
      <c r="M199" s="240"/>
      <c r="N199" s="241"/>
      <c r="O199" s="241"/>
      <c r="P199" s="241"/>
      <c r="Q199" s="241"/>
      <c r="R199" s="241"/>
      <c r="S199" s="241"/>
      <c r="T199" s="242"/>
      <c r="U199" s="13"/>
      <c r="V199" s="13"/>
      <c r="W199" s="13"/>
      <c r="X199" s="13"/>
      <c r="Y199" s="13"/>
      <c r="Z199" s="13"/>
      <c r="AA199" s="13"/>
      <c r="AB199" s="13"/>
      <c r="AC199" s="13"/>
      <c r="AD199" s="13"/>
      <c r="AE199" s="13"/>
      <c r="AT199" s="243" t="s">
        <v>191</v>
      </c>
      <c r="AU199" s="243" t="s">
        <v>87</v>
      </c>
      <c r="AV199" s="13" t="s">
        <v>87</v>
      </c>
      <c r="AW199" s="13" t="s">
        <v>41</v>
      </c>
      <c r="AX199" s="13" t="s">
        <v>80</v>
      </c>
      <c r="AY199" s="243" t="s">
        <v>177</v>
      </c>
    </row>
    <row r="200" spans="1:51" s="14" customFormat="1" ht="12">
      <c r="A200" s="14"/>
      <c r="B200" s="244"/>
      <c r="C200" s="245"/>
      <c r="D200" s="228" t="s">
        <v>191</v>
      </c>
      <c r="E200" s="246" t="s">
        <v>39</v>
      </c>
      <c r="F200" s="247" t="s">
        <v>1064</v>
      </c>
      <c r="G200" s="245"/>
      <c r="H200" s="248">
        <v>21.991</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191</v>
      </c>
      <c r="AU200" s="254" t="s">
        <v>87</v>
      </c>
      <c r="AV200" s="14" t="s">
        <v>89</v>
      </c>
      <c r="AW200" s="14" t="s">
        <v>41</v>
      </c>
      <c r="AX200" s="14" t="s">
        <v>80</v>
      </c>
      <c r="AY200" s="254" t="s">
        <v>177</v>
      </c>
    </row>
    <row r="201" spans="1:51" s="15" customFormat="1" ht="12">
      <c r="A201" s="15"/>
      <c r="B201" s="255"/>
      <c r="C201" s="256"/>
      <c r="D201" s="228" t="s">
        <v>191</v>
      </c>
      <c r="E201" s="257" t="s">
        <v>39</v>
      </c>
      <c r="F201" s="258" t="s">
        <v>194</v>
      </c>
      <c r="G201" s="256"/>
      <c r="H201" s="259">
        <v>21.991</v>
      </c>
      <c r="I201" s="260"/>
      <c r="J201" s="256"/>
      <c r="K201" s="256"/>
      <c r="L201" s="261"/>
      <c r="M201" s="298"/>
      <c r="N201" s="299"/>
      <c r="O201" s="299"/>
      <c r="P201" s="299"/>
      <c r="Q201" s="299"/>
      <c r="R201" s="299"/>
      <c r="S201" s="299"/>
      <c r="T201" s="300"/>
      <c r="U201" s="15"/>
      <c r="V201" s="15"/>
      <c r="W201" s="15"/>
      <c r="X201" s="15"/>
      <c r="Y201" s="15"/>
      <c r="Z201" s="15"/>
      <c r="AA201" s="15"/>
      <c r="AB201" s="15"/>
      <c r="AC201" s="15"/>
      <c r="AD201" s="15"/>
      <c r="AE201" s="15"/>
      <c r="AT201" s="265" t="s">
        <v>191</v>
      </c>
      <c r="AU201" s="265" t="s">
        <v>87</v>
      </c>
      <c r="AV201" s="15" t="s">
        <v>185</v>
      </c>
      <c r="AW201" s="15" t="s">
        <v>41</v>
      </c>
      <c r="AX201" s="15" t="s">
        <v>87</v>
      </c>
      <c r="AY201" s="265" t="s">
        <v>177</v>
      </c>
    </row>
    <row r="202" spans="1:31" s="2" customFormat="1" ht="6.95" customHeight="1">
      <c r="A202" s="40"/>
      <c r="B202" s="62"/>
      <c r="C202" s="63"/>
      <c r="D202" s="63"/>
      <c r="E202" s="63"/>
      <c r="F202" s="63"/>
      <c r="G202" s="63"/>
      <c r="H202" s="63"/>
      <c r="I202" s="63"/>
      <c r="J202" s="63"/>
      <c r="K202" s="63"/>
      <c r="L202" s="46"/>
      <c r="M202" s="40"/>
      <c r="O202" s="40"/>
      <c r="P202" s="40"/>
      <c r="Q202" s="40"/>
      <c r="R202" s="40"/>
      <c r="S202" s="40"/>
      <c r="T202" s="40"/>
      <c r="U202" s="40"/>
      <c r="V202" s="40"/>
      <c r="W202" s="40"/>
      <c r="X202" s="40"/>
      <c r="Y202" s="40"/>
      <c r="Z202" s="40"/>
      <c r="AA202" s="40"/>
      <c r="AB202" s="40"/>
      <c r="AC202" s="40"/>
      <c r="AD202" s="40"/>
      <c r="AE202" s="40"/>
    </row>
  </sheetData>
  <sheetProtection password="CDD6" sheet="1" objects="1" scenarios="1" formatColumns="0" formatRows="0" autoFilter="0"/>
  <autoFilter ref="C87:K201"/>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109</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412</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1073</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ROUND((SUM(BE88:BE285)),2)</f>
        <v>0</v>
      </c>
      <c r="G35" s="40"/>
      <c r="H35" s="40"/>
      <c r="I35" s="160">
        <v>0.21</v>
      </c>
      <c r="J35" s="159">
        <f>ROUND(((SUM(BE88:BE285))*I35),2)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ROUND((SUM(BF88:BF285)),2)</f>
        <v>0</v>
      </c>
      <c r="G36" s="40"/>
      <c r="H36" s="40"/>
      <c r="I36" s="160">
        <v>0.15</v>
      </c>
      <c r="J36" s="159">
        <f>ROUND(((SUM(BF88:BF285))*I36),2)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ROUND((SUM(BG88:BG285)),2)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ROUND((SUM(BH88:BH285)),2)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ROUND((SUM(BI88:BI285)),2)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412</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Č24 - 7. SK žst. Řehlovice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J88</f>
        <v>0</v>
      </c>
      <c r="K63" s="42"/>
      <c r="L63" s="147"/>
      <c r="S63" s="40"/>
      <c r="T63" s="40"/>
      <c r="U63" s="40"/>
      <c r="V63" s="40"/>
      <c r="W63" s="40"/>
      <c r="X63" s="40"/>
      <c r="Y63" s="40"/>
      <c r="Z63" s="40"/>
      <c r="AA63" s="40"/>
      <c r="AB63" s="40"/>
      <c r="AC63" s="40"/>
      <c r="AD63" s="40"/>
      <c r="AE63" s="40"/>
      <c r="AU63" s="18" t="s">
        <v>158</v>
      </c>
    </row>
    <row r="64" spans="1:31" s="9" customFormat="1" ht="24.95" customHeight="1" hidden="1">
      <c r="A64" s="9"/>
      <c r="B64" s="177"/>
      <c r="C64" s="178"/>
      <c r="D64" s="179" t="s">
        <v>159</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8"/>
      <c r="D65" s="184" t="s">
        <v>160</v>
      </c>
      <c r="E65" s="185"/>
      <c r="F65" s="185"/>
      <c r="G65" s="185"/>
      <c r="H65" s="185"/>
      <c r="I65" s="185"/>
      <c r="J65" s="186">
        <f>J90</f>
        <v>0</v>
      </c>
      <c r="K65" s="128"/>
      <c r="L65" s="187"/>
      <c r="S65" s="10"/>
      <c r="T65" s="10"/>
      <c r="U65" s="10"/>
      <c r="V65" s="10"/>
      <c r="W65" s="10"/>
      <c r="X65" s="10"/>
      <c r="Y65" s="10"/>
      <c r="Z65" s="10"/>
      <c r="AA65" s="10"/>
      <c r="AB65" s="10"/>
      <c r="AC65" s="10"/>
      <c r="AD65" s="10"/>
      <c r="AE65" s="10"/>
    </row>
    <row r="66" spans="1:31" s="9" customFormat="1" ht="24.95" customHeight="1" hidden="1">
      <c r="A66" s="9"/>
      <c r="B66" s="177"/>
      <c r="C66" s="178"/>
      <c r="D66" s="179" t="s">
        <v>161</v>
      </c>
      <c r="E66" s="180"/>
      <c r="F66" s="180"/>
      <c r="G66" s="180"/>
      <c r="H66" s="180"/>
      <c r="I66" s="180"/>
      <c r="J66" s="181">
        <f>J218</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2"/>
      <c r="C68" s="63"/>
      <c r="D68" s="63"/>
      <c r="E68" s="63"/>
      <c r="F68" s="63"/>
      <c r="G68" s="63"/>
      <c r="H68" s="63"/>
      <c r="I68" s="63"/>
      <c r="J68" s="63"/>
      <c r="K68" s="63"/>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4"/>
      <c r="C72" s="65"/>
      <c r="D72" s="65"/>
      <c r="E72" s="65"/>
      <c r="F72" s="65"/>
      <c r="G72" s="65"/>
      <c r="H72" s="65"/>
      <c r="I72" s="65"/>
      <c r="J72" s="65"/>
      <c r="K72" s="65"/>
      <c r="L72" s="147"/>
      <c r="S72" s="40"/>
      <c r="T72" s="40"/>
      <c r="U72" s="40"/>
      <c r="V72" s="40"/>
      <c r="W72" s="40"/>
      <c r="X72" s="40"/>
      <c r="Y72" s="40"/>
      <c r="Z72" s="40"/>
      <c r="AA72" s="40"/>
      <c r="AB72" s="40"/>
      <c r="AC72" s="40"/>
      <c r="AD72" s="40"/>
      <c r="AE72" s="40"/>
    </row>
    <row r="73" spans="1:31" s="2" customFormat="1" ht="24.95" customHeight="1">
      <c r="A73" s="40"/>
      <c r="B73" s="41"/>
      <c r="C73" s="24" t="s">
        <v>162</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26.25" customHeight="1">
      <c r="A76" s="40"/>
      <c r="B76" s="41"/>
      <c r="C76" s="42"/>
      <c r="D76" s="42"/>
      <c r="E76" s="172" t="str">
        <f>E7</f>
        <v>Oprava staničních kolejí v žst. Řehlovice - změna č.1 po prohlídce staveniště</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150</v>
      </c>
      <c r="D77" s="23"/>
      <c r="E77" s="23"/>
      <c r="F77" s="23"/>
      <c r="G77" s="23"/>
      <c r="H77" s="23"/>
      <c r="I77" s="23"/>
      <c r="J77" s="23"/>
      <c r="K77" s="23"/>
      <c r="L77" s="21"/>
    </row>
    <row r="78" spans="1:31" s="2" customFormat="1" ht="16.5" customHeight="1">
      <c r="A78" s="40"/>
      <c r="B78" s="41"/>
      <c r="C78" s="42"/>
      <c r="D78" s="42"/>
      <c r="E78" s="172" t="s">
        <v>412</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152</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2" t="str">
        <f>E11</f>
        <v>Č24 - 7. SK žst. Řehlovice</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žst. Řehlovice</v>
      </c>
      <c r="G82" s="42"/>
      <c r="H82" s="42"/>
      <c r="I82" s="33" t="s">
        <v>24</v>
      </c>
      <c r="J82" s="75" t="str">
        <f>IF(J14="","",J14)</f>
        <v>24. 1. 2023</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54.45" customHeight="1">
      <c r="A85" s="40"/>
      <c r="B85" s="41"/>
      <c r="C85" s="33" t="s">
        <v>36</v>
      </c>
      <c r="D85" s="42"/>
      <c r="E85" s="42"/>
      <c r="F85" s="28" t="str">
        <f>IF(E20="","",E20)</f>
        <v>Vyplň údaj</v>
      </c>
      <c r="G85" s="42"/>
      <c r="H85" s="42"/>
      <c r="I85" s="33" t="s">
        <v>42</v>
      </c>
      <c r="J85" s="38" t="str">
        <f>E26</f>
        <v>Ing.Horák Jiří, 602155923, horak@spravazeleznic.cz</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163</v>
      </c>
      <c r="D87" s="191" t="s">
        <v>65</v>
      </c>
      <c r="E87" s="191" t="s">
        <v>61</v>
      </c>
      <c r="F87" s="191" t="s">
        <v>62</v>
      </c>
      <c r="G87" s="191" t="s">
        <v>164</v>
      </c>
      <c r="H87" s="191" t="s">
        <v>165</v>
      </c>
      <c r="I87" s="191" t="s">
        <v>166</v>
      </c>
      <c r="J87" s="191" t="s">
        <v>157</v>
      </c>
      <c r="K87" s="192" t="s">
        <v>167</v>
      </c>
      <c r="L87" s="193"/>
      <c r="M87" s="95" t="s">
        <v>39</v>
      </c>
      <c r="N87" s="96" t="s">
        <v>50</v>
      </c>
      <c r="O87" s="96" t="s">
        <v>168</v>
      </c>
      <c r="P87" s="96" t="s">
        <v>169</v>
      </c>
      <c r="Q87" s="96" t="s">
        <v>170</v>
      </c>
      <c r="R87" s="96" t="s">
        <v>171</v>
      </c>
      <c r="S87" s="96" t="s">
        <v>172</v>
      </c>
      <c r="T87" s="97" t="s">
        <v>173</v>
      </c>
      <c r="U87" s="188"/>
      <c r="V87" s="188"/>
      <c r="W87" s="188"/>
      <c r="X87" s="188"/>
      <c r="Y87" s="188"/>
      <c r="Z87" s="188"/>
      <c r="AA87" s="188"/>
      <c r="AB87" s="188"/>
      <c r="AC87" s="188"/>
      <c r="AD87" s="188"/>
      <c r="AE87" s="188"/>
    </row>
    <row r="88" spans="1:63" s="2" customFormat="1" ht="22.8" customHeight="1">
      <c r="A88" s="40"/>
      <c r="B88" s="41"/>
      <c r="C88" s="102" t="s">
        <v>174</v>
      </c>
      <c r="D88" s="42"/>
      <c r="E88" s="42"/>
      <c r="F88" s="42"/>
      <c r="G88" s="42"/>
      <c r="H88" s="42"/>
      <c r="I88" s="42"/>
      <c r="J88" s="194">
        <f>BK88</f>
        <v>0</v>
      </c>
      <c r="K88" s="42"/>
      <c r="L88" s="46"/>
      <c r="M88" s="98"/>
      <c r="N88" s="195"/>
      <c r="O88" s="99"/>
      <c r="P88" s="196">
        <f>P89+P218</f>
        <v>0</v>
      </c>
      <c r="Q88" s="99"/>
      <c r="R88" s="196">
        <f>R89+R218</f>
        <v>595.6903799999999</v>
      </c>
      <c r="S88" s="99"/>
      <c r="T88" s="197">
        <f>T89+T218</f>
        <v>0</v>
      </c>
      <c r="U88" s="40"/>
      <c r="V88" s="40"/>
      <c r="W88" s="40"/>
      <c r="X88" s="40"/>
      <c r="Y88" s="40"/>
      <c r="Z88" s="40"/>
      <c r="AA88" s="40"/>
      <c r="AB88" s="40"/>
      <c r="AC88" s="40"/>
      <c r="AD88" s="40"/>
      <c r="AE88" s="40"/>
      <c r="AT88" s="18" t="s">
        <v>79</v>
      </c>
      <c r="AU88" s="18" t="s">
        <v>158</v>
      </c>
      <c r="BK88" s="198">
        <f>BK89+BK218</f>
        <v>0</v>
      </c>
    </row>
    <row r="89" spans="1:63" s="12" customFormat="1" ht="25.9" customHeight="1">
      <c r="A89" s="12"/>
      <c r="B89" s="199"/>
      <c r="C89" s="200"/>
      <c r="D89" s="201" t="s">
        <v>79</v>
      </c>
      <c r="E89" s="202" t="s">
        <v>175</v>
      </c>
      <c r="F89" s="202" t="s">
        <v>176</v>
      </c>
      <c r="G89" s="200"/>
      <c r="H89" s="200"/>
      <c r="I89" s="203"/>
      <c r="J89" s="204">
        <f>BK89</f>
        <v>0</v>
      </c>
      <c r="K89" s="200"/>
      <c r="L89" s="205"/>
      <c r="M89" s="206"/>
      <c r="N89" s="207"/>
      <c r="O89" s="207"/>
      <c r="P89" s="208">
        <f>P90</f>
        <v>0</v>
      </c>
      <c r="Q89" s="207"/>
      <c r="R89" s="208">
        <f>R90</f>
        <v>595.6903799999999</v>
      </c>
      <c r="S89" s="207"/>
      <c r="T89" s="209">
        <f>T90</f>
        <v>0</v>
      </c>
      <c r="U89" s="12"/>
      <c r="V89" s="12"/>
      <c r="W89" s="12"/>
      <c r="X89" s="12"/>
      <c r="Y89" s="12"/>
      <c r="Z89" s="12"/>
      <c r="AA89" s="12"/>
      <c r="AB89" s="12"/>
      <c r="AC89" s="12"/>
      <c r="AD89" s="12"/>
      <c r="AE89" s="12"/>
      <c r="AR89" s="210" t="s">
        <v>87</v>
      </c>
      <c r="AT89" s="211" t="s">
        <v>79</v>
      </c>
      <c r="AU89" s="211" t="s">
        <v>80</v>
      </c>
      <c r="AY89" s="210" t="s">
        <v>177</v>
      </c>
      <c r="BK89" s="212">
        <f>BK90</f>
        <v>0</v>
      </c>
    </row>
    <row r="90" spans="1:63" s="12" customFormat="1" ht="22.8" customHeight="1">
      <c r="A90" s="12"/>
      <c r="B90" s="199"/>
      <c r="C90" s="200"/>
      <c r="D90" s="201" t="s">
        <v>79</v>
      </c>
      <c r="E90" s="213" t="s">
        <v>178</v>
      </c>
      <c r="F90" s="213" t="s">
        <v>179</v>
      </c>
      <c r="G90" s="200"/>
      <c r="H90" s="200"/>
      <c r="I90" s="203"/>
      <c r="J90" s="214">
        <f>BK90</f>
        <v>0</v>
      </c>
      <c r="K90" s="200"/>
      <c r="L90" s="205"/>
      <c r="M90" s="206"/>
      <c r="N90" s="207"/>
      <c r="O90" s="207"/>
      <c r="P90" s="208">
        <f>SUM(P91:P217)</f>
        <v>0</v>
      </c>
      <c r="Q90" s="207"/>
      <c r="R90" s="208">
        <f>SUM(R91:R217)</f>
        <v>595.6903799999999</v>
      </c>
      <c r="S90" s="207"/>
      <c r="T90" s="209">
        <f>SUM(T91:T217)</f>
        <v>0</v>
      </c>
      <c r="U90" s="12"/>
      <c r="V90" s="12"/>
      <c r="W90" s="12"/>
      <c r="X90" s="12"/>
      <c r="Y90" s="12"/>
      <c r="Z90" s="12"/>
      <c r="AA90" s="12"/>
      <c r="AB90" s="12"/>
      <c r="AC90" s="12"/>
      <c r="AD90" s="12"/>
      <c r="AE90" s="12"/>
      <c r="AR90" s="210" t="s">
        <v>87</v>
      </c>
      <c r="AT90" s="211" t="s">
        <v>79</v>
      </c>
      <c r="AU90" s="211" t="s">
        <v>87</v>
      </c>
      <c r="AY90" s="210" t="s">
        <v>177</v>
      </c>
      <c r="BK90" s="212">
        <f>SUM(BK91:BK217)</f>
        <v>0</v>
      </c>
    </row>
    <row r="91" spans="1:65" s="2" customFormat="1" ht="16.5" customHeight="1">
      <c r="A91" s="40"/>
      <c r="B91" s="41"/>
      <c r="C91" s="215" t="s">
        <v>87</v>
      </c>
      <c r="D91" s="215" t="s">
        <v>180</v>
      </c>
      <c r="E91" s="216" t="s">
        <v>1015</v>
      </c>
      <c r="F91" s="217" t="s">
        <v>1016</v>
      </c>
      <c r="G91" s="218" t="s">
        <v>183</v>
      </c>
      <c r="H91" s="219">
        <v>585</v>
      </c>
      <c r="I91" s="220"/>
      <c r="J91" s="221">
        <f>ROUND(I91*H91,2)</f>
        <v>0</v>
      </c>
      <c r="K91" s="217" t="s">
        <v>184</v>
      </c>
      <c r="L91" s="46"/>
      <c r="M91" s="222" t="s">
        <v>39</v>
      </c>
      <c r="N91" s="223" t="s">
        <v>53</v>
      </c>
      <c r="O91" s="87"/>
      <c r="P91" s="224">
        <f>O91*H91</f>
        <v>0</v>
      </c>
      <c r="Q91" s="224">
        <v>0</v>
      </c>
      <c r="R91" s="224">
        <f>Q91*H91</f>
        <v>0</v>
      </c>
      <c r="S91" s="224">
        <v>0</v>
      </c>
      <c r="T91" s="225">
        <f>S91*H91</f>
        <v>0</v>
      </c>
      <c r="U91" s="40"/>
      <c r="V91" s="40"/>
      <c r="W91" s="40"/>
      <c r="X91" s="40"/>
      <c r="Y91" s="40"/>
      <c r="Z91" s="40"/>
      <c r="AA91" s="40"/>
      <c r="AB91" s="40"/>
      <c r="AC91" s="40"/>
      <c r="AD91" s="40"/>
      <c r="AE91" s="40"/>
      <c r="AR91" s="226" t="s">
        <v>185</v>
      </c>
      <c r="AT91" s="226" t="s">
        <v>180</v>
      </c>
      <c r="AU91" s="226" t="s">
        <v>89</v>
      </c>
      <c r="AY91" s="18" t="s">
        <v>177</v>
      </c>
      <c r="BE91" s="227">
        <f>IF(N91="základní",J91,0)</f>
        <v>0</v>
      </c>
      <c r="BF91" s="227">
        <f>IF(N91="snížená",J91,0)</f>
        <v>0</v>
      </c>
      <c r="BG91" s="227">
        <f>IF(N91="zákl. přenesená",J91,0)</f>
        <v>0</v>
      </c>
      <c r="BH91" s="227">
        <f>IF(N91="sníž. přenesená",J91,0)</f>
        <v>0</v>
      </c>
      <c r="BI91" s="227">
        <f>IF(N91="nulová",J91,0)</f>
        <v>0</v>
      </c>
      <c r="BJ91" s="18" t="s">
        <v>185</v>
      </c>
      <c r="BK91" s="227">
        <f>ROUND(I91*H91,2)</f>
        <v>0</v>
      </c>
      <c r="BL91" s="18" t="s">
        <v>185</v>
      </c>
      <c r="BM91" s="226" t="s">
        <v>1074</v>
      </c>
    </row>
    <row r="92" spans="1:47" s="2" customFormat="1" ht="12">
      <c r="A92" s="40"/>
      <c r="B92" s="41"/>
      <c r="C92" s="42"/>
      <c r="D92" s="228" t="s">
        <v>187</v>
      </c>
      <c r="E92" s="42"/>
      <c r="F92" s="229" t="s">
        <v>1018</v>
      </c>
      <c r="G92" s="42"/>
      <c r="H92" s="42"/>
      <c r="I92" s="230"/>
      <c r="J92" s="42"/>
      <c r="K92" s="42"/>
      <c r="L92" s="46"/>
      <c r="M92" s="231"/>
      <c r="N92" s="232"/>
      <c r="O92" s="87"/>
      <c r="P92" s="87"/>
      <c r="Q92" s="87"/>
      <c r="R92" s="87"/>
      <c r="S92" s="87"/>
      <c r="T92" s="88"/>
      <c r="U92" s="40"/>
      <c r="V92" s="40"/>
      <c r="W92" s="40"/>
      <c r="X92" s="40"/>
      <c r="Y92" s="40"/>
      <c r="Z92" s="40"/>
      <c r="AA92" s="40"/>
      <c r="AB92" s="40"/>
      <c r="AC92" s="40"/>
      <c r="AD92" s="40"/>
      <c r="AE92" s="40"/>
      <c r="AT92" s="18" t="s">
        <v>187</v>
      </c>
      <c r="AU92" s="18" t="s">
        <v>89</v>
      </c>
    </row>
    <row r="93" spans="1:47" s="2" customFormat="1" ht="12">
      <c r="A93" s="40"/>
      <c r="B93" s="41"/>
      <c r="C93" s="42"/>
      <c r="D93" s="228" t="s">
        <v>189</v>
      </c>
      <c r="E93" s="42"/>
      <c r="F93" s="233" t="s">
        <v>1019</v>
      </c>
      <c r="G93" s="42"/>
      <c r="H93" s="42"/>
      <c r="I93" s="230"/>
      <c r="J93" s="42"/>
      <c r="K93" s="42"/>
      <c r="L93" s="46"/>
      <c r="M93" s="231"/>
      <c r="N93" s="232"/>
      <c r="O93" s="87"/>
      <c r="P93" s="87"/>
      <c r="Q93" s="87"/>
      <c r="R93" s="87"/>
      <c r="S93" s="87"/>
      <c r="T93" s="88"/>
      <c r="U93" s="40"/>
      <c r="V93" s="40"/>
      <c r="W93" s="40"/>
      <c r="X93" s="40"/>
      <c r="Y93" s="40"/>
      <c r="Z93" s="40"/>
      <c r="AA93" s="40"/>
      <c r="AB93" s="40"/>
      <c r="AC93" s="40"/>
      <c r="AD93" s="40"/>
      <c r="AE93" s="40"/>
      <c r="AT93" s="18" t="s">
        <v>189</v>
      </c>
      <c r="AU93" s="18" t="s">
        <v>89</v>
      </c>
    </row>
    <row r="94" spans="1:51" s="14" customFormat="1" ht="12">
      <c r="A94" s="14"/>
      <c r="B94" s="244"/>
      <c r="C94" s="245"/>
      <c r="D94" s="228" t="s">
        <v>191</v>
      </c>
      <c r="E94" s="246" t="s">
        <v>39</v>
      </c>
      <c r="F94" s="247" t="s">
        <v>1075</v>
      </c>
      <c r="G94" s="245"/>
      <c r="H94" s="248">
        <v>585</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191</v>
      </c>
      <c r="AU94" s="254" t="s">
        <v>89</v>
      </c>
      <c r="AV94" s="14" t="s">
        <v>89</v>
      </c>
      <c r="AW94" s="14" t="s">
        <v>41</v>
      </c>
      <c r="AX94" s="14" t="s">
        <v>80</v>
      </c>
      <c r="AY94" s="254" t="s">
        <v>177</v>
      </c>
    </row>
    <row r="95" spans="1:51" s="15" customFormat="1" ht="12">
      <c r="A95" s="15"/>
      <c r="B95" s="255"/>
      <c r="C95" s="256"/>
      <c r="D95" s="228" t="s">
        <v>191</v>
      </c>
      <c r="E95" s="257" t="s">
        <v>39</v>
      </c>
      <c r="F95" s="258" t="s">
        <v>194</v>
      </c>
      <c r="G95" s="256"/>
      <c r="H95" s="259">
        <v>585</v>
      </c>
      <c r="I95" s="260"/>
      <c r="J95" s="256"/>
      <c r="K95" s="256"/>
      <c r="L95" s="261"/>
      <c r="M95" s="262"/>
      <c r="N95" s="263"/>
      <c r="O95" s="263"/>
      <c r="P95" s="263"/>
      <c r="Q95" s="263"/>
      <c r="R95" s="263"/>
      <c r="S95" s="263"/>
      <c r="T95" s="264"/>
      <c r="U95" s="15"/>
      <c r="V95" s="15"/>
      <c r="W95" s="15"/>
      <c r="X95" s="15"/>
      <c r="Y95" s="15"/>
      <c r="Z95" s="15"/>
      <c r="AA95" s="15"/>
      <c r="AB95" s="15"/>
      <c r="AC95" s="15"/>
      <c r="AD95" s="15"/>
      <c r="AE95" s="15"/>
      <c r="AT95" s="265" t="s">
        <v>191</v>
      </c>
      <c r="AU95" s="265" t="s">
        <v>89</v>
      </c>
      <c r="AV95" s="15" t="s">
        <v>185</v>
      </c>
      <c r="AW95" s="15" t="s">
        <v>41</v>
      </c>
      <c r="AX95" s="15" t="s">
        <v>87</v>
      </c>
      <c r="AY95" s="265" t="s">
        <v>177</v>
      </c>
    </row>
    <row r="96" spans="1:65" s="2" customFormat="1" ht="24.15" customHeight="1">
      <c r="A96" s="40"/>
      <c r="B96" s="41"/>
      <c r="C96" s="215" t="s">
        <v>89</v>
      </c>
      <c r="D96" s="215" t="s">
        <v>180</v>
      </c>
      <c r="E96" s="216" t="s">
        <v>181</v>
      </c>
      <c r="F96" s="217" t="s">
        <v>182</v>
      </c>
      <c r="G96" s="218" t="s">
        <v>183</v>
      </c>
      <c r="H96" s="219">
        <v>260</v>
      </c>
      <c r="I96" s="220"/>
      <c r="J96" s="221">
        <f>ROUND(I96*H96,2)</f>
        <v>0</v>
      </c>
      <c r="K96" s="217" t="s">
        <v>184</v>
      </c>
      <c r="L96" s="46"/>
      <c r="M96" s="222" t="s">
        <v>39</v>
      </c>
      <c r="N96" s="223" t="s">
        <v>53</v>
      </c>
      <c r="O96" s="87"/>
      <c r="P96" s="224">
        <f>O96*H96</f>
        <v>0</v>
      </c>
      <c r="Q96" s="224">
        <v>0</v>
      </c>
      <c r="R96" s="224">
        <f>Q96*H96</f>
        <v>0</v>
      </c>
      <c r="S96" s="224">
        <v>0</v>
      </c>
      <c r="T96" s="225">
        <f>S96*H96</f>
        <v>0</v>
      </c>
      <c r="U96" s="40"/>
      <c r="V96" s="40"/>
      <c r="W96" s="40"/>
      <c r="X96" s="40"/>
      <c r="Y96" s="40"/>
      <c r="Z96" s="40"/>
      <c r="AA96" s="40"/>
      <c r="AB96" s="40"/>
      <c r="AC96" s="40"/>
      <c r="AD96" s="40"/>
      <c r="AE96" s="40"/>
      <c r="AR96" s="226" t="s">
        <v>185</v>
      </c>
      <c r="AT96" s="226" t="s">
        <v>180</v>
      </c>
      <c r="AU96" s="226" t="s">
        <v>89</v>
      </c>
      <c r="AY96" s="18" t="s">
        <v>177</v>
      </c>
      <c r="BE96" s="227">
        <f>IF(N96="základní",J96,0)</f>
        <v>0</v>
      </c>
      <c r="BF96" s="227">
        <f>IF(N96="snížená",J96,0)</f>
        <v>0</v>
      </c>
      <c r="BG96" s="227">
        <f>IF(N96="zákl. přenesená",J96,0)</f>
        <v>0</v>
      </c>
      <c r="BH96" s="227">
        <f>IF(N96="sníž. přenesená",J96,0)</f>
        <v>0</v>
      </c>
      <c r="BI96" s="227">
        <f>IF(N96="nulová",J96,0)</f>
        <v>0</v>
      </c>
      <c r="BJ96" s="18" t="s">
        <v>185</v>
      </c>
      <c r="BK96" s="227">
        <f>ROUND(I96*H96,2)</f>
        <v>0</v>
      </c>
      <c r="BL96" s="18" t="s">
        <v>185</v>
      </c>
      <c r="BM96" s="226" t="s">
        <v>186</v>
      </c>
    </row>
    <row r="97" spans="1:47" s="2" customFormat="1" ht="12">
      <c r="A97" s="40"/>
      <c r="B97" s="41"/>
      <c r="C97" s="42"/>
      <c r="D97" s="228" t="s">
        <v>187</v>
      </c>
      <c r="E97" s="42"/>
      <c r="F97" s="229" t="s">
        <v>188</v>
      </c>
      <c r="G97" s="42"/>
      <c r="H97" s="42"/>
      <c r="I97" s="230"/>
      <c r="J97" s="42"/>
      <c r="K97" s="42"/>
      <c r="L97" s="46"/>
      <c r="M97" s="231"/>
      <c r="N97" s="232"/>
      <c r="O97" s="87"/>
      <c r="P97" s="87"/>
      <c r="Q97" s="87"/>
      <c r="R97" s="87"/>
      <c r="S97" s="87"/>
      <c r="T97" s="88"/>
      <c r="U97" s="40"/>
      <c r="V97" s="40"/>
      <c r="W97" s="40"/>
      <c r="X97" s="40"/>
      <c r="Y97" s="40"/>
      <c r="Z97" s="40"/>
      <c r="AA97" s="40"/>
      <c r="AB97" s="40"/>
      <c r="AC97" s="40"/>
      <c r="AD97" s="40"/>
      <c r="AE97" s="40"/>
      <c r="AT97" s="18" t="s">
        <v>187</v>
      </c>
      <c r="AU97" s="18" t="s">
        <v>89</v>
      </c>
    </row>
    <row r="98" spans="1:47" s="2" customFormat="1" ht="12">
      <c r="A98" s="40"/>
      <c r="B98" s="41"/>
      <c r="C98" s="42"/>
      <c r="D98" s="228" t="s">
        <v>189</v>
      </c>
      <c r="E98" s="42"/>
      <c r="F98" s="233" t="s">
        <v>190</v>
      </c>
      <c r="G98" s="42"/>
      <c r="H98" s="42"/>
      <c r="I98" s="230"/>
      <c r="J98" s="42"/>
      <c r="K98" s="42"/>
      <c r="L98" s="46"/>
      <c r="M98" s="231"/>
      <c r="N98" s="232"/>
      <c r="O98" s="87"/>
      <c r="P98" s="87"/>
      <c r="Q98" s="87"/>
      <c r="R98" s="87"/>
      <c r="S98" s="87"/>
      <c r="T98" s="88"/>
      <c r="U98" s="40"/>
      <c r="V98" s="40"/>
      <c r="W98" s="40"/>
      <c r="X98" s="40"/>
      <c r="Y98" s="40"/>
      <c r="Z98" s="40"/>
      <c r="AA98" s="40"/>
      <c r="AB98" s="40"/>
      <c r="AC98" s="40"/>
      <c r="AD98" s="40"/>
      <c r="AE98" s="40"/>
      <c r="AT98" s="18" t="s">
        <v>189</v>
      </c>
      <c r="AU98" s="18" t="s">
        <v>89</v>
      </c>
    </row>
    <row r="99" spans="1:51" s="13" customFormat="1" ht="12">
      <c r="A99" s="13"/>
      <c r="B99" s="234"/>
      <c r="C99" s="235"/>
      <c r="D99" s="228" t="s">
        <v>191</v>
      </c>
      <c r="E99" s="236" t="s">
        <v>39</v>
      </c>
      <c r="F99" s="237" t="s">
        <v>1076</v>
      </c>
      <c r="G99" s="235"/>
      <c r="H99" s="236" t="s">
        <v>39</v>
      </c>
      <c r="I99" s="238"/>
      <c r="J99" s="235"/>
      <c r="K99" s="235"/>
      <c r="L99" s="239"/>
      <c r="M99" s="240"/>
      <c r="N99" s="241"/>
      <c r="O99" s="241"/>
      <c r="P99" s="241"/>
      <c r="Q99" s="241"/>
      <c r="R99" s="241"/>
      <c r="S99" s="241"/>
      <c r="T99" s="242"/>
      <c r="U99" s="13"/>
      <c r="V99" s="13"/>
      <c r="W99" s="13"/>
      <c r="X99" s="13"/>
      <c r="Y99" s="13"/>
      <c r="Z99" s="13"/>
      <c r="AA99" s="13"/>
      <c r="AB99" s="13"/>
      <c r="AC99" s="13"/>
      <c r="AD99" s="13"/>
      <c r="AE99" s="13"/>
      <c r="AT99" s="243" t="s">
        <v>191</v>
      </c>
      <c r="AU99" s="243" t="s">
        <v>89</v>
      </c>
      <c r="AV99" s="13" t="s">
        <v>87</v>
      </c>
      <c r="AW99" s="13" t="s">
        <v>41</v>
      </c>
      <c r="AX99" s="13" t="s">
        <v>80</v>
      </c>
      <c r="AY99" s="243" t="s">
        <v>177</v>
      </c>
    </row>
    <row r="100" spans="1:51" s="14" customFormat="1" ht="12">
      <c r="A100" s="14"/>
      <c r="B100" s="244"/>
      <c r="C100" s="245"/>
      <c r="D100" s="228" t="s">
        <v>191</v>
      </c>
      <c r="E100" s="246" t="s">
        <v>39</v>
      </c>
      <c r="F100" s="247" t="s">
        <v>1077</v>
      </c>
      <c r="G100" s="245"/>
      <c r="H100" s="248">
        <v>260</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191</v>
      </c>
      <c r="AU100" s="254" t="s">
        <v>89</v>
      </c>
      <c r="AV100" s="14" t="s">
        <v>89</v>
      </c>
      <c r="AW100" s="14" t="s">
        <v>41</v>
      </c>
      <c r="AX100" s="14" t="s">
        <v>80</v>
      </c>
      <c r="AY100" s="254" t="s">
        <v>177</v>
      </c>
    </row>
    <row r="101" spans="1:51" s="15" customFormat="1" ht="12">
      <c r="A101" s="15"/>
      <c r="B101" s="255"/>
      <c r="C101" s="256"/>
      <c r="D101" s="228" t="s">
        <v>191</v>
      </c>
      <c r="E101" s="257" t="s">
        <v>39</v>
      </c>
      <c r="F101" s="258" t="s">
        <v>194</v>
      </c>
      <c r="G101" s="256"/>
      <c r="H101" s="259">
        <v>260</v>
      </c>
      <c r="I101" s="260"/>
      <c r="J101" s="256"/>
      <c r="K101" s="256"/>
      <c r="L101" s="261"/>
      <c r="M101" s="262"/>
      <c r="N101" s="263"/>
      <c r="O101" s="263"/>
      <c r="P101" s="263"/>
      <c r="Q101" s="263"/>
      <c r="R101" s="263"/>
      <c r="S101" s="263"/>
      <c r="T101" s="264"/>
      <c r="U101" s="15"/>
      <c r="V101" s="15"/>
      <c r="W101" s="15"/>
      <c r="X101" s="15"/>
      <c r="Y101" s="15"/>
      <c r="Z101" s="15"/>
      <c r="AA101" s="15"/>
      <c r="AB101" s="15"/>
      <c r="AC101" s="15"/>
      <c r="AD101" s="15"/>
      <c r="AE101" s="15"/>
      <c r="AT101" s="265" t="s">
        <v>191</v>
      </c>
      <c r="AU101" s="265" t="s">
        <v>89</v>
      </c>
      <c r="AV101" s="15" t="s">
        <v>185</v>
      </c>
      <c r="AW101" s="15" t="s">
        <v>41</v>
      </c>
      <c r="AX101" s="15" t="s">
        <v>87</v>
      </c>
      <c r="AY101" s="265" t="s">
        <v>177</v>
      </c>
    </row>
    <row r="102" spans="1:65" s="2" customFormat="1" ht="24.15" customHeight="1">
      <c r="A102" s="40"/>
      <c r="B102" s="41"/>
      <c r="C102" s="215" t="s">
        <v>200</v>
      </c>
      <c r="D102" s="215" t="s">
        <v>180</v>
      </c>
      <c r="E102" s="216" t="s">
        <v>195</v>
      </c>
      <c r="F102" s="217" t="s">
        <v>196</v>
      </c>
      <c r="G102" s="218" t="s">
        <v>183</v>
      </c>
      <c r="H102" s="219">
        <v>260</v>
      </c>
      <c r="I102" s="220"/>
      <c r="J102" s="221">
        <f>ROUND(I102*H102,2)</f>
        <v>0</v>
      </c>
      <c r="K102" s="217" t="s">
        <v>184</v>
      </c>
      <c r="L102" s="46"/>
      <c r="M102" s="222" t="s">
        <v>39</v>
      </c>
      <c r="N102" s="223" t="s">
        <v>53</v>
      </c>
      <c r="O102" s="87"/>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185</v>
      </c>
      <c r="AT102" s="226" t="s">
        <v>180</v>
      </c>
      <c r="AU102" s="226" t="s">
        <v>89</v>
      </c>
      <c r="AY102" s="18" t="s">
        <v>177</v>
      </c>
      <c r="BE102" s="227">
        <f>IF(N102="základní",J102,0)</f>
        <v>0</v>
      </c>
      <c r="BF102" s="227">
        <f>IF(N102="snížená",J102,0)</f>
        <v>0</v>
      </c>
      <c r="BG102" s="227">
        <f>IF(N102="zákl. přenesená",J102,0)</f>
        <v>0</v>
      </c>
      <c r="BH102" s="227">
        <f>IF(N102="sníž. přenesená",J102,0)</f>
        <v>0</v>
      </c>
      <c r="BI102" s="227">
        <f>IF(N102="nulová",J102,0)</f>
        <v>0</v>
      </c>
      <c r="BJ102" s="18" t="s">
        <v>185</v>
      </c>
      <c r="BK102" s="227">
        <f>ROUND(I102*H102,2)</f>
        <v>0</v>
      </c>
      <c r="BL102" s="18" t="s">
        <v>185</v>
      </c>
      <c r="BM102" s="226" t="s">
        <v>197</v>
      </c>
    </row>
    <row r="103" spans="1:47" s="2" customFormat="1" ht="12">
      <c r="A103" s="40"/>
      <c r="B103" s="41"/>
      <c r="C103" s="42"/>
      <c r="D103" s="228" t="s">
        <v>187</v>
      </c>
      <c r="E103" s="42"/>
      <c r="F103" s="229" t="s">
        <v>198</v>
      </c>
      <c r="G103" s="42"/>
      <c r="H103" s="42"/>
      <c r="I103" s="230"/>
      <c r="J103" s="42"/>
      <c r="K103" s="42"/>
      <c r="L103" s="46"/>
      <c r="M103" s="231"/>
      <c r="N103" s="232"/>
      <c r="O103" s="87"/>
      <c r="P103" s="87"/>
      <c r="Q103" s="87"/>
      <c r="R103" s="87"/>
      <c r="S103" s="87"/>
      <c r="T103" s="88"/>
      <c r="U103" s="40"/>
      <c r="V103" s="40"/>
      <c r="W103" s="40"/>
      <c r="X103" s="40"/>
      <c r="Y103" s="40"/>
      <c r="Z103" s="40"/>
      <c r="AA103" s="40"/>
      <c r="AB103" s="40"/>
      <c r="AC103" s="40"/>
      <c r="AD103" s="40"/>
      <c r="AE103" s="40"/>
      <c r="AT103" s="18" t="s">
        <v>187</v>
      </c>
      <c r="AU103" s="18" t="s">
        <v>89</v>
      </c>
    </row>
    <row r="104" spans="1:47" s="2" customFormat="1" ht="12">
      <c r="A104" s="40"/>
      <c r="B104" s="41"/>
      <c r="C104" s="42"/>
      <c r="D104" s="228" t="s">
        <v>189</v>
      </c>
      <c r="E104" s="42"/>
      <c r="F104" s="233" t="s">
        <v>199</v>
      </c>
      <c r="G104" s="42"/>
      <c r="H104" s="42"/>
      <c r="I104" s="230"/>
      <c r="J104" s="42"/>
      <c r="K104" s="42"/>
      <c r="L104" s="46"/>
      <c r="M104" s="231"/>
      <c r="N104" s="232"/>
      <c r="O104" s="87"/>
      <c r="P104" s="87"/>
      <c r="Q104" s="87"/>
      <c r="R104" s="87"/>
      <c r="S104" s="87"/>
      <c r="T104" s="88"/>
      <c r="U104" s="40"/>
      <c r="V104" s="40"/>
      <c r="W104" s="40"/>
      <c r="X104" s="40"/>
      <c r="Y104" s="40"/>
      <c r="Z104" s="40"/>
      <c r="AA104" s="40"/>
      <c r="AB104" s="40"/>
      <c r="AC104" s="40"/>
      <c r="AD104" s="40"/>
      <c r="AE104" s="40"/>
      <c r="AT104" s="18" t="s">
        <v>189</v>
      </c>
      <c r="AU104" s="18" t="s">
        <v>89</v>
      </c>
    </row>
    <row r="105" spans="1:51" s="13" customFormat="1" ht="12">
      <c r="A105" s="13"/>
      <c r="B105" s="234"/>
      <c r="C105" s="235"/>
      <c r="D105" s="228" t="s">
        <v>191</v>
      </c>
      <c r="E105" s="236" t="s">
        <v>39</v>
      </c>
      <c r="F105" s="237" t="s">
        <v>1076</v>
      </c>
      <c r="G105" s="235"/>
      <c r="H105" s="236" t="s">
        <v>39</v>
      </c>
      <c r="I105" s="238"/>
      <c r="J105" s="235"/>
      <c r="K105" s="235"/>
      <c r="L105" s="239"/>
      <c r="M105" s="240"/>
      <c r="N105" s="241"/>
      <c r="O105" s="241"/>
      <c r="P105" s="241"/>
      <c r="Q105" s="241"/>
      <c r="R105" s="241"/>
      <c r="S105" s="241"/>
      <c r="T105" s="242"/>
      <c r="U105" s="13"/>
      <c r="V105" s="13"/>
      <c r="W105" s="13"/>
      <c r="X105" s="13"/>
      <c r="Y105" s="13"/>
      <c r="Z105" s="13"/>
      <c r="AA105" s="13"/>
      <c r="AB105" s="13"/>
      <c r="AC105" s="13"/>
      <c r="AD105" s="13"/>
      <c r="AE105" s="13"/>
      <c r="AT105" s="243" t="s">
        <v>191</v>
      </c>
      <c r="AU105" s="243" t="s">
        <v>89</v>
      </c>
      <c r="AV105" s="13" t="s">
        <v>87</v>
      </c>
      <c r="AW105" s="13" t="s">
        <v>41</v>
      </c>
      <c r="AX105" s="13" t="s">
        <v>80</v>
      </c>
      <c r="AY105" s="243" t="s">
        <v>177</v>
      </c>
    </row>
    <row r="106" spans="1:51" s="14" customFormat="1" ht="12">
      <c r="A106" s="14"/>
      <c r="B106" s="244"/>
      <c r="C106" s="245"/>
      <c r="D106" s="228" t="s">
        <v>191</v>
      </c>
      <c r="E106" s="246" t="s">
        <v>39</v>
      </c>
      <c r="F106" s="247" t="s">
        <v>1077</v>
      </c>
      <c r="G106" s="245"/>
      <c r="H106" s="248">
        <v>260</v>
      </c>
      <c r="I106" s="249"/>
      <c r="J106" s="245"/>
      <c r="K106" s="245"/>
      <c r="L106" s="250"/>
      <c r="M106" s="251"/>
      <c r="N106" s="252"/>
      <c r="O106" s="252"/>
      <c r="P106" s="252"/>
      <c r="Q106" s="252"/>
      <c r="R106" s="252"/>
      <c r="S106" s="252"/>
      <c r="T106" s="253"/>
      <c r="U106" s="14"/>
      <c r="V106" s="14"/>
      <c r="W106" s="14"/>
      <c r="X106" s="14"/>
      <c r="Y106" s="14"/>
      <c r="Z106" s="14"/>
      <c r="AA106" s="14"/>
      <c r="AB106" s="14"/>
      <c r="AC106" s="14"/>
      <c r="AD106" s="14"/>
      <c r="AE106" s="14"/>
      <c r="AT106" s="254" t="s">
        <v>191</v>
      </c>
      <c r="AU106" s="254" t="s">
        <v>89</v>
      </c>
      <c r="AV106" s="14" t="s">
        <v>89</v>
      </c>
      <c r="AW106" s="14" t="s">
        <v>41</v>
      </c>
      <c r="AX106" s="14" t="s">
        <v>80</v>
      </c>
      <c r="AY106" s="254" t="s">
        <v>177</v>
      </c>
    </row>
    <row r="107" spans="1:51" s="15" customFormat="1" ht="12">
      <c r="A107" s="15"/>
      <c r="B107" s="255"/>
      <c r="C107" s="256"/>
      <c r="D107" s="228" t="s">
        <v>191</v>
      </c>
      <c r="E107" s="257" t="s">
        <v>39</v>
      </c>
      <c r="F107" s="258" t="s">
        <v>194</v>
      </c>
      <c r="G107" s="256"/>
      <c r="H107" s="259">
        <v>260</v>
      </c>
      <c r="I107" s="260"/>
      <c r="J107" s="256"/>
      <c r="K107" s="256"/>
      <c r="L107" s="261"/>
      <c r="M107" s="262"/>
      <c r="N107" s="263"/>
      <c r="O107" s="263"/>
      <c r="P107" s="263"/>
      <c r="Q107" s="263"/>
      <c r="R107" s="263"/>
      <c r="S107" s="263"/>
      <c r="T107" s="264"/>
      <c r="U107" s="15"/>
      <c r="V107" s="15"/>
      <c r="W107" s="15"/>
      <c r="X107" s="15"/>
      <c r="Y107" s="15"/>
      <c r="Z107" s="15"/>
      <c r="AA107" s="15"/>
      <c r="AB107" s="15"/>
      <c r="AC107" s="15"/>
      <c r="AD107" s="15"/>
      <c r="AE107" s="15"/>
      <c r="AT107" s="265" t="s">
        <v>191</v>
      </c>
      <c r="AU107" s="265" t="s">
        <v>89</v>
      </c>
      <c r="AV107" s="15" t="s">
        <v>185</v>
      </c>
      <c r="AW107" s="15" t="s">
        <v>41</v>
      </c>
      <c r="AX107" s="15" t="s">
        <v>87</v>
      </c>
      <c r="AY107" s="265" t="s">
        <v>177</v>
      </c>
    </row>
    <row r="108" spans="1:65" s="2" customFormat="1" ht="24.15" customHeight="1">
      <c r="A108" s="40"/>
      <c r="B108" s="41"/>
      <c r="C108" s="215" t="s">
        <v>185</v>
      </c>
      <c r="D108" s="215" t="s">
        <v>180</v>
      </c>
      <c r="E108" s="216" t="s">
        <v>871</v>
      </c>
      <c r="F108" s="217" t="s">
        <v>872</v>
      </c>
      <c r="G108" s="218" t="s">
        <v>392</v>
      </c>
      <c r="H108" s="219">
        <v>0.023</v>
      </c>
      <c r="I108" s="220"/>
      <c r="J108" s="221">
        <f>ROUND(I108*H108,2)</f>
        <v>0</v>
      </c>
      <c r="K108" s="217" t="s">
        <v>184</v>
      </c>
      <c r="L108" s="46"/>
      <c r="M108" s="222" t="s">
        <v>39</v>
      </c>
      <c r="N108" s="223" t="s">
        <v>53</v>
      </c>
      <c r="O108" s="87"/>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185</v>
      </c>
      <c r="AT108" s="226" t="s">
        <v>180</v>
      </c>
      <c r="AU108" s="226" t="s">
        <v>89</v>
      </c>
      <c r="AY108" s="18" t="s">
        <v>177</v>
      </c>
      <c r="BE108" s="227">
        <f>IF(N108="základní",J108,0)</f>
        <v>0</v>
      </c>
      <c r="BF108" s="227">
        <f>IF(N108="snížená",J108,0)</f>
        <v>0</v>
      </c>
      <c r="BG108" s="227">
        <f>IF(N108="zákl. přenesená",J108,0)</f>
        <v>0</v>
      </c>
      <c r="BH108" s="227">
        <f>IF(N108="sníž. přenesená",J108,0)</f>
        <v>0</v>
      </c>
      <c r="BI108" s="227">
        <f>IF(N108="nulová",J108,0)</f>
        <v>0</v>
      </c>
      <c r="BJ108" s="18" t="s">
        <v>185</v>
      </c>
      <c r="BK108" s="227">
        <f>ROUND(I108*H108,2)</f>
        <v>0</v>
      </c>
      <c r="BL108" s="18" t="s">
        <v>185</v>
      </c>
      <c r="BM108" s="226" t="s">
        <v>873</v>
      </c>
    </row>
    <row r="109" spans="1:47" s="2" customFormat="1" ht="12">
      <c r="A109" s="40"/>
      <c r="B109" s="41"/>
      <c r="C109" s="42"/>
      <c r="D109" s="228" t="s">
        <v>187</v>
      </c>
      <c r="E109" s="42"/>
      <c r="F109" s="229" t="s">
        <v>874</v>
      </c>
      <c r="G109" s="42"/>
      <c r="H109" s="42"/>
      <c r="I109" s="230"/>
      <c r="J109" s="42"/>
      <c r="K109" s="42"/>
      <c r="L109" s="46"/>
      <c r="M109" s="231"/>
      <c r="N109" s="232"/>
      <c r="O109" s="87"/>
      <c r="P109" s="87"/>
      <c r="Q109" s="87"/>
      <c r="R109" s="87"/>
      <c r="S109" s="87"/>
      <c r="T109" s="88"/>
      <c r="U109" s="40"/>
      <c r="V109" s="40"/>
      <c r="W109" s="40"/>
      <c r="X109" s="40"/>
      <c r="Y109" s="40"/>
      <c r="Z109" s="40"/>
      <c r="AA109" s="40"/>
      <c r="AB109" s="40"/>
      <c r="AC109" s="40"/>
      <c r="AD109" s="40"/>
      <c r="AE109" s="40"/>
      <c r="AT109" s="18" t="s">
        <v>187</v>
      </c>
      <c r="AU109" s="18" t="s">
        <v>89</v>
      </c>
    </row>
    <row r="110" spans="1:47" s="2" customFormat="1" ht="12">
      <c r="A110" s="40"/>
      <c r="B110" s="41"/>
      <c r="C110" s="42"/>
      <c r="D110" s="228" t="s">
        <v>189</v>
      </c>
      <c r="E110" s="42"/>
      <c r="F110" s="233" t="s">
        <v>206</v>
      </c>
      <c r="G110" s="42"/>
      <c r="H110" s="42"/>
      <c r="I110" s="230"/>
      <c r="J110" s="42"/>
      <c r="K110" s="42"/>
      <c r="L110" s="46"/>
      <c r="M110" s="231"/>
      <c r="N110" s="232"/>
      <c r="O110" s="87"/>
      <c r="P110" s="87"/>
      <c r="Q110" s="87"/>
      <c r="R110" s="87"/>
      <c r="S110" s="87"/>
      <c r="T110" s="88"/>
      <c r="U110" s="40"/>
      <c r="V110" s="40"/>
      <c r="W110" s="40"/>
      <c r="X110" s="40"/>
      <c r="Y110" s="40"/>
      <c r="Z110" s="40"/>
      <c r="AA110" s="40"/>
      <c r="AB110" s="40"/>
      <c r="AC110" s="40"/>
      <c r="AD110" s="40"/>
      <c r="AE110" s="40"/>
      <c r="AT110" s="18" t="s">
        <v>189</v>
      </c>
      <c r="AU110" s="18" t="s">
        <v>89</v>
      </c>
    </row>
    <row r="111" spans="1:51" s="13" customFormat="1" ht="12">
      <c r="A111" s="13"/>
      <c r="B111" s="234"/>
      <c r="C111" s="235"/>
      <c r="D111" s="228" t="s">
        <v>191</v>
      </c>
      <c r="E111" s="236" t="s">
        <v>39</v>
      </c>
      <c r="F111" s="237" t="s">
        <v>1078</v>
      </c>
      <c r="G111" s="235"/>
      <c r="H111" s="236" t="s">
        <v>39</v>
      </c>
      <c r="I111" s="238"/>
      <c r="J111" s="235"/>
      <c r="K111" s="235"/>
      <c r="L111" s="239"/>
      <c r="M111" s="240"/>
      <c r="N111" s="241"/>
      <c r="O111" s="241"/>
      <c r="P111" s="241"/>
      <c r="Q111" s="241"/>
      <c r="R111" s="241"/>
      <c r="S111" s="241"/>
      <c r="T111" s="242"/>
      <c r="U111" s="13"/>
      <c r="V111" s="13"/>
      <c r="W111" s="13"/>
      <c r="X111" s="13"/>
      <c r="Y111" s="13"/>
      <c r="Z111" s="13"/>
      <c r="AA111" s="13"/>
      <c r="AB111" s="13"/>
      <c r="AC111" s="13"/>
      <c r="AD111" s="13"/>
      <c r="AE111" s="13"/>
      <c r="AT111" s="243" t="s">
        <v>191</v>
      </c>
      <c r="AU111" s="243" t="s">
        <v>89</v>
      </c>
      <c r="AV111" s="13" t="s">
        <v>87</v>
      </c>
      <c r="AW111" s="13" t="s">
        <v>41</v>
      </c>
      <c r="AX111" s="13" t="s">
        <v>80</v>
      </c>
      <c r="AY111" s="243" t="s">
        <v>177</v>
      </c>
    </row>
    <row r="112" spans="1:51" s="14" customFormat="1" ht="12">
      <c r="A112" s="14"/>
      <c r="B112" s="244"/>
      <c r="C112" s="245"/>
      <c r="D112" s="228" t="s">
        <v>191</v>
      </c>
      <c r="E112" s="246" t="s">
        <v>39</v>
      </c>
      <c r="F112" s="247" t="s">
        <v>1079</v>
      </c>
      <c r="G112" s="245"/>
      <c r="H112" s="248">
        <v>0.023</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191</v>
      </c>
      <c r="AU112" s="254" t="s">
        <v>89</v>
      </c>
      <c r="AV112" s="14" t="s">
        <v>89</v>
      </c>
      <c r="AW112" s="14" t="s">
        <v>41</v>
      </c>
      <c r="AX112" s="14" t="s">
        <v>80</v>
      </c>
      <c r="AY112" s="254" t="s">
        <v>177</v>
      </c>
    </row>
    <row r="113" spans="1:51" s="15" customFormat="1" ht="12">
      <c r="A113" s="15"/>
      <c r="B113" s="255"/>
      <c r="C113" s="256"/>
      <c r="D113" s="228" t="s">
        <v>191</v>
      </c>
      <c r="E113" s="257" t="s">
        <v>39</v>
      </c>
      <c r="F113" s="258" t="s">
        <v>194</v>
      </c>
      <c r="G113" s="256"/>
      <c r="H113" s="259">
        <v>0.023</v>
      </c>
      <c r="I113" s="260"/>
      <c r="J113" s="256"/>
      <c r="K113" s="256"/>
      <c r="L113" s="261"/>
      <c r="M113" s="262"/>
      <c r="N113" s="263"/>
      <c r="O113" s="263"/>
      <c r="P113" s="263"/>
      <c r="Q113" s="263"/>
      <c r="R113" s="263"/>
      <c r="S113" s="263"/>
      <c r="T113" s="264"/>
      <c r="U113" s="15"/>
      <c r="V113" s="15"/>
      <c r="W113" s="15"/>
      <c r="X113" s="15"/>
      <c r="Y113" s="15"/>
      <c r="Z113" s="15"/>
      <c r="AA113" s="15"/>
      <c r="AB113" s="15"/>
      <c r="AC113" s="15"/>
      <c r="AD113" s="15"/>
      <c r="AE113" s="15"/>
      <c r="AT113" s="265" t="s">
        <v>191</v>
      </c>
      <c r="AU113" s="265" t="s">
        <v>89</v>
      </c>
      <c r="AV113" s="15" t="s">
        <v>185</v>
      </c>
      <c r="AW113" s="15" t="s">
        <v>41</v>
      </c>
      <c r="AX113" s="15" t="s">
        <v>87</v>
      </c>
      <c r="AY113" s="265" t="s">
        <v>177</v>
      </c>
    </row>
    <row r="114" spans="1:65" s="2" customFormat="1" ht="24.15" customHeight="1">
      <c r="A114" s="40"/>
      <c r="B114" s="41"/>
      <c r="C114" s="215" t="s">
        <v>178</v>
      </c>
      <c r="D114" s="215" t="s">
        <v>180</v>
      </c>
      <c r="E114" s="216" t="s">
        <v>881</v>
      </c>
      <c r="F114" s="217" t="s">
        <v>882</v>
      </c>
      <c r="G114" s="218" t="s">
        <v>392</v>
      </c>
      <c r="H114" s="219">
        <v>0.18</v>
      </c>
      <c r="I114" s="220"/>
      <c r="J114" s="221">
        <f>ROUND(I114*H114,2)</f>
        <v>0</v>
      </c>
      <c r="K114" s="217" t="s">
        <v>184</v>
      </c>
      <c r="L114" s="46"/>
      <c r="M114" s="222" t="s">
        <v>39</v>
      </c>
      <c r="N114" s="223" t="s">
        <v>53</v>
      </c>
      <c r="O114" s="87"/>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185</v>
      </c>
      <c r="AT114" s="226" t="s">
        <v>180</v>
      </c>
      <c r="AU114" s="226" t="s">
        <v>89</v>
      </c>
      <c r="AY114" s="18" t="s">
        <v>177</v>
      </c>
      <c r="BE114" s="227">
        <f>IF(N114="základní",J114,0)</f>
        <v>0</v>
      </c>
      <c r="BF114" s="227">
        <f>IF(N114="snížená",J114,0)</f>
        <v>0</v>
      </c>
      <c r="BG114" s="227">
        <f>IF(N114="zákl. přenesená",J114,0)</f>
        <v>0</v>
      </c>
      <c r="BH114" s="227">
        <f>IF(N114="sníž. přenesená",J114,0)</f>
        <v>0</v>
      </c>
      <c r="BI114" s="227">
        <f>IF(N114="nulová",J114,0)</f>
        <v>0</v>
      </c>
      <c r="BJ114" s="18" t="s">
        <v>185</v>
      </c>
      <c r="BK114" s="227">
        <f>ROUND(I114*H114,2)</f>
        <v>0</v>
      </c>
      <c r="BL114" s="18" t="s">
        <v>185</v>
      </c>
      <c r="BM114" s="226" t="s">
        <v>883</v>
      </c>
    </row>
    <row r="115" spans="1:47" s="2" customFormat="1" ht="12">
      <c r="A115" s="40"/>
      <c r="B115" s="41"/>
      <c r="C115" s="42"/>
      <c r="D115" s="228" t="s">
        <v>187</v>
      </c>
      <c r="E115" s="42"/>
      <c r="F115" s="229" t="s">
        <v>884</v>
      </c>
      <c r="G115" s="42"/>
      <c r="H115" s="42"/>
      <c r="I115" s="230"/>
      <c r="J115" s="42"/>
      <c r="K115" s="42"/>
      <c r="L115" s="46"/>
      <c r="M115" s="231"/>
      <c r="N115" s="232"/>
      <c r="O115" s="87"/>
      <c r="P115" s="87"/>
      <c r="Q115" s="87"/>
      <c r="R115" s="87"/>
      <c r="S115" s="87"/>
      <c r="T115" s="88"/>
      <c r="U115" s="40"/>
      <c r="V115" s="40"/>
      <c r="W115" s="40"/>
      <c r="X115" s="40"/>
      <c r="Y115" s="40"/>
      <c r="Z115" s="40"/>
      <c r="AA115" s="40"/>
      <c r="AB115" s="40"/>
      <c r="AC115" s="40"/>
      <c r="AD115" s="40"/>
      <c r="AE115" s="40"/>
      <c r="AT115" s="18" t="s">
        <v>187</v>
      </c>
      <c r="AU115" s="18" t="s">
        <v>89</v>
      </c>
    </row>
    <row r="116" spans="1:47" s="2" customFormat="1" ht="12">
      <c r="A116" s="40"/>
      <c r="B116" s="41"/>
      <c r="C116" s="42"/>
      <c r="D116" s="228" t="s">
        <v>189</v>
      </c>
      <c r="E116" s="42"/>
      <c r="F116" s="233" t="s">
        <v>206</v>
      </c>
      <c r="G116" s="42"/>
      <c r="H116" s="42"/>
      <c r="I116" s="230"/>
      <c r="J116" s="42"/>
      <c r="K116" s="42"/>
      <c r="L116" s="46"/>
      <c r="M116" s="231"/>
      <c r="N116" s="232"/>
      <c r="O116" s="87"/>
      <c r="P116" s="87"/>
      <c r="Q116" s="87"/>
      <c r="R116" s="87"/>
      <c r="S116" s="87"/>
      <c r="T116" s="88"/>
      <c r="U116" s="40"/>
      <c r="V116" s="40"/>
      <c r="W116" s="40"/>
      <c r="X116" s="40"/>
      <c r="Y116" s="40"/>
      <c r="Z116" s="40"/>
      <c r="AA116" s="40"/>
      <c r="AB116" s="40"/>
      <c r="AC116" s="40"/>
      <c r="AD116" s="40"/>
      <c r="AE116" s="40"/>
      <c r="AT116" s="18" t="s">
        <v>189</v>
      </c>
      <c r="AU116" s="18" t="s">
        <v>89</v>
      </c>
    </row>
    <row r="117" spans="1:51" s="14" customFormat="1" ht="12">
      <c r="A117" s="14"/>
      <c r="B117" s="244"/>
      <c r="C117" s="245"/>
      <c r="D117" s="228" t="s">
        <v>191</v>
      </c>
      <c r="E117" s="246" t="s">
        <v>39</v>
      </c>
      <c r="F117" s="247" t="s">
        <v>1080</v>
      </c>
      <c r="G117" s="245"/>
      <c r="H117" s="248">
        <v>0.18</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191</v>
      </c>
      <c r="AU117" s="254" t="s">
        <v>89</v>
      </c>
      <c r="AV117" s="14" t="s">
        <v>89</v>
      </c>
      <c r="AW117" s="14" t="s">
        <v>41</v>
      </c>
      <c r="AX117" s="14" t="s">
        <v>80</v>
      </c>
      <c r="AY117" s="254" t="s">
        <v>177</v>
      </c>
    </row>
    <row r="118" spans="1:51" s="15" customFormat="1" ht="12">
      <c r="A118" s="15"/>
      <c r="B118" s="255"/>
      <c r="C118" s="256"/>
      <c r="D118" s="228" t="s">
        <v>191</v>
      </c>
      <c r="E118" s="257" t="s">
        <v>39</v>
      </c>
      <c r="F118" s="258" t="s">
        <v>194</v>
      </c>
      <c r="G118" s="256"/>
      <c r="H118" s="259">
        <v>0.18</v>
      </c>
      <c r="I118" s="260"/>
      <c r="J118" s="256"/>
      <c r="K118" s="256"/>
      <c r="L118" s="261"/>
      <c r="M118" s="262"/>
      <c r="N118" s="263"/>
      <c r="O118" s="263"/>
      <c r="P118" s="263"/>
      <c r="Q118" s="263"/>
      <c r="R118" s="263"/>
      <c r="S118" s="263"/>
      <c r="T118" s="264"/>
      <c r="U118" s="15"/>
      <c r="V118" s="15"/>
      <c r="W118" s="15"/>
      <c r="X118" s="15"/>
      <c r="Y118" s="15"/>
      <c r="Z118" s="15"/>
      <c r="AA118" s="15"/>
      <c r="AB118" s="15"/>
      <c r="AC118" s="15"/>
      <c r="AD118" s="15"/>
      <c r="AE118" s="15"/>
      <c r="AT118" s="265" t="s">
        <v>191</v>
      </c>
      <c r="AU118" s="265" t="s">
        <v>89</v>
      </c>
      <c r="AV118" s="15" t="s">
        <v>185</v>
      </c>
      <c r="AW118" s="15" t="s">
        <v>41</v>
      </c>
      <c r="AX118" s="15" t="s">
        <v>87</v>
      </c>
      <c r="AY118" s="265" t="s">
        <v>177</v>
      </c>
    </row>
    <row r="119" spans="1:65" s="2" customFormat="1" ht="16.5" customHeight="1">
      <c r="A119" s="40"/>
      <c r="B119" s="41"/>
      <c r="C119" s="215" t="s">
        <v>223</v>
      </c>
      <c r="D119" s="215" t="s">
        <v>180</v>
      </c>
      <c r="E119" s="216" t="s">
        <v>446</v>
      </c>
      <c r="F119" s="217" t="s">
        <v>447</v>
      </c>
      <c r="G119" s="218" t="s">
        <v>211</v>
      </c>
      <c r="H119" s="219">
        <v>336.168</v>
      </c>
      <c r="I119" s="220"/>
      <c r="J119" s="221">
        <f>ROUND(I119*H119,2)</f>
        <v>0</v>
      </c>
      <c r="K119" s="217" t="s">
        <v>184</v>
      </c>
      <c r="L119" s="46"/>
      <c r="M119" s="222" t="s">
        <v>39</v>
      </c>
      <c r="N119" s="223" t="s">
        <v>53</v>
      </c>
      <c r="O119" s="87"/>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185</v>
      </c>
      <c r="AT119" s="226" t="s">
        <v>180</v>
      </c>
      <c r="AU119" s="226" t="s">
        <v>89</v>
      </c>
      <c r="AY119" s="18" t="s">
        <v>177</v>
      </c>
      <c r="BE119" s="227">
        <f>IF(N119="základní",J119,0)</f>
        <v>0</v>
      </c>
      <c r="BF119" s="227">
        <f>IF(N119="snížená",J119,0)</f>
        <v>0</v>
      </c>
      <c r="BG119" s="227">
        <f>IF(N119="zákl. přenesená",J119,0)</f>
        <v>0</v>
      </c>
      <c r="BH119" s="227">
        <f>IF(N119="sníž. přenesená",J119,0)</f>
        <v>0</v>
      </c>
      <c r="BI119" s="227">
        <f>IF(N119="nulová",J119,0)</f>
        <v>0</v>
      </c>
      <c r="BJ119" s="18" t="s">
        <v>185</v>
      </c>
      <c r="BK119" s="227">
        <f>ROUND(I119*H119,2)</f>
        <v>0</v>
      </c>
      <c r="BL119" s="18" t="s">
        <v>185</v>
      </c>
      <c r="BM119" s="226" t="s">
        <v>887</v>
      </c>
    </row>
    <row r="120" spans="1:47" s="2" customFormat="1" ht="12">
      <c r="A120" s="40"/>
      <c r="B120" s="41"/>
      <c r="C120" s="42"/>
      <c r="D120" s="228" t="s">
        <v>187</v>
      </c>
      <c r="E120" s="42"/>
      <c r="F120" s="229" t="s">
        <v>448</v>
      </c>
      <c r="G120" s="42"/>
      <c r="H120" s="42"/>
      <c r="I120" s="230"/>
      <c r="J120" s="42"/>
      <c r="K120" s="42"/>
      <c r="L120" s="46"/>
      <c r="M120" s="231"/>
      <c r="N120" s="232"/>
      <c r="O120" s="87"/>
      <c r="P120" s="87"/>
      <c r="Q120" s="87"/>
      <c r="R120" s="87"/>
      <c r="S120" s="87"/>
      <c r="T120" s="88"/>
      <c r="U120" s="40"/>
      <c r="V120" s="40"/>
      <c r="W120" s="40"/>
      <c r="X120" s="40"/>
      <c r="Y120" s="40"/>
      <c r="Z120" s="40"/>
      <c r="AA120" s="40"/>
      <c r="AB120" s="40"/>
      <c r="AC120" s="40"/>
      <c r="AD120" s="40"/>
      <c r="AE120" s="40"/>
      <c r="AT120" s="18" t="s">
        <v>187</v>
      </c>
      <c r="AU120" s="18" t="s">
        <v>89</v>
      </c>
    </row>
    <row r="121" spans="1:47" s="2" customFormat="1" ht="12">
      <c r="A121" s="40"/>
      <c r="B121" s="41"/>
      <c r="C121" s="42"/>
      <c r="D121" s="228" t="s">
        <v>189</v>
      </c>
      <c r="E121" s="42"/>
      <c r="F121" s="233" t="s">
        <v>214</v>
      </c>
      <c r="G121" s="42"/>
      <c r="H121" s="42"/>
      <c r="I121" s="230"/>
      <c r="J121" s="42"/>
      <c r="K121" s="42"/>
      <c r="L121" s="46"/>
      <c r="M121" s="231"/>
      <c r="N121" s="232"/>
      <c r="O121" s="87"/>
      <c r="P121" s="87"/>
      <c r="Q121" s="87"/>
      <c r="R121" s="87"/>
      <c r="S121" s="87"/>
      <c r="T121" s="88"/>
      <c r="U121" s="40"/>
      <c r="V121" s="40"/>
      <c r="W121" s="40"/>
      <c r="X121" s="40"/>
      <c r="Y121" s="40"/>
      <c r="Z121" s="40"/>
      <c r="AA121" s="40"/>
      <c r="AB121" s="40"/>
      <c r="AC121" s="40"/>
      <c r="AD121" s="40"/>
      <c r="AE121" s="40"/>
      <c r="AT121" s="18" t="s">
        <v>189</v>
      </c>
      <c r="AU121" s="18" t="s">
        <v>89</v>
      </c>
    </row>
    <row r="122" spans="1:51" s="13" customFormat="1" ht="12">
      <c r="A122" s="13"/>
      <c r="B122" s="234"/>
      <c r="C122" s="235"/>
      <c r="D122" s="228" t="s">
        <v>191</v>
      </c>
      <c r="E122" s="236" t="s">
        <v>39</v>
      </c>
      <c r="F122" s="237" t="s">
        <v>888</v>
      </c>
      <c r="G122" s="235"/>
      <c r="H122" s="236" t="s">
        <v>39</v>
      </c>
      <c r="I122" s="238"/>
      <c r="J122" s="235"/>
      <c r="K122" s="235"/>
      <c r="L122" s="239"/>
      <c r="M122" s="240"/>
      <c r="N122" s="241"/>
      <c r="O122" s="241"/>
      <c r="P122" s="241"/>
      <c r="Q122" s="241"/>
      <c r="R122" s="241"/>
      <c r="S122" s="241"/>
      <c r="T122" s="242"/>
      <c r="U122" s="13"/>
      <c r="V122" s="13"/>
      <c r="W122" s="13"/>
      <c r="X122" s="13"/>
      <c r="Y122" s="13"/>
      <c r="Z122" s="13"/>
      <c r="AA122" s="13"/>
      <c r="AB122" s="13"/>
      <c r="AC122" s="13"/>
      <c r="AD122" s="13"/>
      <c r="AE122" s="13"/>
      <c r="AT122" s="243" t="s">
        <v>191</v>
      </c>
      <c r="AU122" s="243" t="s">
        <v>89</v>
      </c>
      <c r="AV122" s="13" t="s">
        <v>87</v>
      </c>
      <c r="AW122" s="13" t="s">
        <v>41</v>
      </c>
      <c r="AX122" s="13" t="s">
        <v>80</v>
      </c>
      <c r="AY122" s="243" t="s">
        <v>177</v>
      </c>
    </row>
    <row r="123" spans="1:51" s="14" customFormat="1" ht="12">
      <c r="A123" s="14"/>
      <c r="B123" s="244"/>
      <c r="C123" s="245"/>
      <c r="D123" s="228" t="s">
        <v>191</v>
      </c>
      <c r="E123" s="246" t="s">
        <v>39</v>
      </c>
      <c r="F123" s="247" t="s">
        <v>1081</v>
      </c>
      <c r="G123" s="245"/>
      <c r="H123" s="248">
        <v>336.168</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191</v>
      </c>
      <c r="AU123" s="254" t="s">
        <v>89</v>
      </c>
      <c r="AV123" s="14" t="s">
        <v>89</v>
      </c>
      <c r="AW123" s="14" t="s">
        <v>41</v>
      </c>
      <c r="AX123" s="14" t="s">
        <v>80</v>
      </c>
      <c r="AY123" s="254" t="s">
        <v>177</v>
      </c>
    </row>
    <row r="124" spans="1:51" s="15" customFormat="1" ht="12">
      <c r="A124" s="15"/>
      <c r="B124" s="255"/>
      <c r="C124" s="256"/>
      <c r="D124" s="228" t="s">
        <v>191</v>
      </c>
      <c r="E124" s="257" t="s">
        <v>39</v>
      </c>
      <c r="F124" s="258" t="s">
        <v>194</v>
      </c>
      <c r="G124" s="256"/>
      <c r="H124" s="259">
        <v>336.168</v>
      </c>
      <c r="I124" s="260"/>
      <c r="J124" s="256"/>
      <c r="K124" s="256"/>
      <c r="L124" s="261"/>
      <c r="M124" s="262"/>
      <c r="N124" s="263"/>
      <c r="O124" s="263"/>
      <c r="P124" s="263"/>
      <c r="Q124" s="263"/>
      <c r="R124" s="263"/>
      <c r="S124" s="263"/>
      <c r="T124" s="264"/>
      <c r="U124" s="15"/>
      <c r="V124" s="15"/>
      <c r="W124" s="15"/>
      <c r="X124" s="15"/>
      <c r="Y124" s="15"/>
      <c r="Z124" s="15"/>
      <c r="AA124" s="15"/>
      <c r="AB124" s="15"/>
      <c r="AC124" s="15"/>
      <c r="AD124" s="15"/>
      <c r="AE124" s="15"/>
      <c r="AT124" s="265" t="s">
        <v>191</v>
      </c>
      <c r="AU124" s="265" t="s">
        <v>89</v>
      </c>
      <c r="AV124" s="15" t="s">
        <v>185</v>
      </c>
      <c r="AW124" s="15" t="s">
        <v>41</v>
      </c>
      <c r="AX124" s="15" t="s">
        <v>87</v>
      </c>
      <c r="AY124" s="265" t="s">
        <v>177</v>
      </c>
    </row>
    <row r="125" spans="1:65" s="2" customFormat="1" ht="24.15" customHeight="1">
      <c r="A125" s="40"/>
      <c r="B125" s="41"/>
      <c r="C125" s="215" t="s">
        <v>230</v>
      </c>
      <c r="D125" s="215" t="s">
        <v>180</v>
      </c>
      <c r="E125" s="216" t="s">
        <v>898</v>
      </c>
      <c r="F125" s="217" t="s">
        <v>899</v>
      </c>
      <c r="G125" s="218" t="s">
        <v>392</v>
      </c>
      <c r="H125" s="219">
        <v>0.192</v>
      </c>
      <c r="I125" s="220"/>
      <c r="J125" s="221">
        <f>ROUND(I125*H125,2)</f>
        <v>0</v>
      </c>
      <c r="K125" s="217" t="s">
        <v>184</v>
      </c>
      <c r="L125" s="46"/>
      <c r="M125" s="222" t="s">
        <v>39</v>
      </c>
      <c r="N125" s="223" t="s">
        <v>53</v>
      </c>
      <c r="O125" s="87"/>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185</v>
      </c>
      <c r="AT125" s="226" t="s">
        <v>180</v>
      </c>
      <c r="AU125" s="226" t="s">
        <v>89</v>
      </c>
      <c r="AY125" s="18" t="s">
        <v>177</v>
      </c>
      <c r="BE125" s="227">
        <f>IF(N125="základní",J125,0)</f>
        <v>0</v>
      </c>
      <c r="BF125" s="227">
        <f>IF(N125="snížená",J125,0)</f>
        <v>0</v>
      </c>
      <c r="BG125" s="227">
        <f>IF(N125="zákl. přenesená",J125,0)</f>
        <v>0</v>
      </c>
      <c r="BH125" s="227">
        <f>IF(N125="sníž. přenesená",J125,0)</f>
        <v>0</v>
      </c>
      <c r="BI125" s="227">
        <f>IF(N125="nulová",J125,0)</f>
        <v>0</v>
      </c>
      <c r="BJ125" s="18" t="s">
        <v>185</v>
      </c>
      <c r="BK125" s="227">
        <f>ROUND(I125*H125,2)</f>
        <v>0</v>
      </c>
      <c r="BL125" s="18" t="s">
        <v>185</v>
      </c>
      <c r="BM125" s="226" t="s">
        <v>900</v>
      </c>
    </row>
    <row r="126" spans="1:47" s="2" customFormat="1" ht="12">
      <c r="A126" s="40"/>
      <c r="B126" s="41"/>
      <c r="C126" s="42"/>
      <c r="D126" s="228" t="s">
        <v>187</v>
      </c>
      <c r="E126" s="42"/>
      <c r="F126" s="229" t="s">
        <v>901</v>
      </c>
      <c r="G126" s="42"/>
      <c r="H126" s="42"/>
      <c r="I126" s="230"/>
      <c r="J126" s="42"/>
      <c r="K126" s="42"/>
      <c r="L126" s="46"/>
      <c r="M126" s="231"/>
      <c r="N126" s="232"/>
      <c r="O126" s="87"/>
      <c r="P126" s="87"/>
      <c r="Q126" s="87"/>
      <c r="R126" s="87"/>
      <c r="S126" s="87"/>
      <c r="T126" s="88"/>
      <c r="U126" s="40"/>
      <c r="V126" s="40"/>
      <c r="W126" s="40"/>
      <c r="X126" s="40"/>
      <c r="Y126" s="40"/>
      <c r="Z126" s="40"/>
      <c r="AA126" s="40"/>
      <c r="AB126" s="40"/>
      <c r="AC126" s="40"/>
      <c r="AD126" s="40"/>
      <c r="AE126" s="40"/>
      <c r="AT126" s="18" t="s">
        <v>187</v>
      </c>
      <c r="AU126" s="18" t="s">
        <v>89</v>
      </c>
    </row>
    <row r="127" spans="1:47" s="2" customFormat="1" ht="12">
      <c r="A127" s="40"/>
      <c r="B127" s="41"/>
      <c r="C127" s="42"/>
      <c r="D127" s="228" t="s">
        <v>189</v>
      </c>
      <c r="E127" s="42"/>
      <c r="F127" s="233" t="s">
        <v>902</v>
      </c>
      <c r="G127" s="42"/>
      <c r="H127" s="42"/>
      <c r="I127" s="230"/>
      <c r="J127" s="42"/>
      <c r="K127" s="42"/>
      <c r="L127" s="46"/>
      <c r="M127" s="231"/>
      <c r="N127" s="232"/>
      <c r="O127" s="87"/>
      <c r="P127" s="87"/>
      <c r="Q127" s="87"/>
      <c r="R127" s="87"/>
      <c r="S127" s="87"/>
      <c r="T127" s="88"/>
      <c r="U127" s="40"/>
      <c r="V127" s="40"/>
      <c r="W127" s="40"/>
      <c r="X127" s="40"/>
      <c r="Y127" s="40"/>
      <c r="Z127" s="40"/>
      <c r="AA127" s="40"/>
      <c r="AB127" s="40"/>
      <c r="AC127" s="40"/>
      <c r="AD127" s="40"/>
      <c r="AE127" s="40"/>
      <c r="AT127" s="18" t="s">
        <v>189</v>
      </c>
      <c r="AU127" s="18" t="s">
        <v>89</v>
      </c>
    </row>
    <row r="128" spans="1:51" s="14" customFormat="1" ht="12">
      <c r="A128" s="14"/>
      <c r="B128" s="244"/>
      <c r="C128" s="245"/>
      <c r="D128" s="228" t="s">
        <v>191</v>
      </c>
      <c r="E128" s="246" t="s">
        <v>39</v>
      </c>
      <c r="F128" s="247" t="s">
        <v>1082</v>
      </c>
      <c r="G128" s="245"/>
      <c r="H128" s="248">
        <v>0.203</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191</v>
      </c>
      <c r="AU128" s="254" t="s">
        <v>89</v>
      </c>
      <c r="AV128" s="14" t="s">
        <v>89</v>
      </c>
      <c r="AW128" s="14" t="s">
        <v>41</v>
      </c>
      <c r="AX128" s="14" t="s">
        <v>80</v>
      </c>
      <c r="AY128" s="254" t="s">
        <v>177</v>
      </c>
    </row>
    <row r="129" spans="1:51" s="13" customFormat="1" ht="12">
      <c r="A129" s="13"/>
      <c r="B129" s="234"/>
      <c r="C129" s="235"/>
      <c r="D129" s="228" t="s">
        <v>191</v>
      </c>
      <c r="E129" s="236" t="s">
        <v>39</v>
      </c>
      <c r="F129" s="237" t="s">
        <v>1083</v>
      </c>
      <c r="G129" s="235"/>
      <c r="H129" s="236" t="s">
        <v>39</v>
      </c>
      <c r="I129" s="238"/>
      <c r="J129" s="235"/>
      <c r="K129" s="235"/>
      <c r="L129" s="239"/>
      <c r="M129" s="240"/>
      <c r="N129" s="241"/>
      <c r="O129" s="241"/>
      <c r="P129" s="241"/>
      <c r="Q129" s="241"/>
      <c r="R129" s="241"/>
      <c r="S129" s="241"/>
      <c r="T129" s="242"/>
      <c r="U129" s="13"/>
      <c r="V129" s="13"/>
      <c r="W129" s="13"/>
      <c r="X129" s="13"/>
      <c r="Y129" s="13"/>
      <c r="Z129" s="13"/>
      <c r="AA129" s="13"/>
      <c r="AB129" s="13"/>
      <c r="AC129" s="13"/>
      <c r="AD129" s="13"/>
      <c r="AE129" s="13"/>
      <c r="AT129" s="243" t="s">
        <v>191</v>
      </c>
      <c r="AU129" s="243" t="s">
        <v>89</v>
      </c>
      <c r="AV129" s="13" t="s">
        <v>87</v>
      </c>
      <c r="AW129" s="13" t="s">
        <v>41</v>
      </c>
      <c r="AX129" s="13" t="s">
        <v>80</v>
      </c>
      <c r="AY129" s="243" t="s">
        <v>177</v>
      </c>
    </row>
    <row r="130" spans="1:51" s="14" customFormat="1" ht="12">
      <c r="A130" s="14"/>
      <c r="B130" s="244"/>
      <c r="C130" s="245"/>
      <c r="D130" s="228" t="s">
        <v>191</v>
      </c>
      <c r="E130" s="246" t="s">
        <v>39</v>
      </c>
      <c r="F130" s="247" t="s">
        <v>904</v>
      </c>
      <c r="G130" s="245"/>
      <c r="H130" s="248">
        <v>-0.011</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191</v>
      </c>
      <c r="AU130" s="254" t="s">
        <v>89</v>
      </c>
      <c r="AV130" s="14" t="s">
        <v>89</v>
      </c>
      <c r="AW130" s="14" t="s">
        <v>41</v>
      </c>
      <c r="AX130" s="14" t="s">
        <v>80</v>
      </c>
      <c r="AY130" s="254" t="s">
        <v>177</v>
      </c>
    </row>
    <row r="131" spans="1:51" s="15" customFormat="1" ht="12">
      <c r="A131" s="15"/>
      <c r="B131" s="255"/>
      <c r="C131" s="256"/>
      <c r="D131" s="228" t="s">
        <v>191</v>
      </c>
      <c r="E131" s="257" t="s">
        <v>39</v>
      </c>
      <c r="F131" s="258" t="s">
        <v>194</v>
      </c>
      <c r="G131" s="256"/>
      <c r="H131" s="259">
        <v>0.192</v>
      </c>
      <c r="I131" s="260"/>
      <c r="J131" s="256"/>
      <c r="K131" s="256"/>
      <c r="L131" s="261"/>
      <c r="M131" s="262"/>
      <c r="N131" s="263"/>
      <c r="O131" s="263"/>
      <c r="P131" s="263"/>
      <c r="Q131" s="263"/>
      <c r="R131" s="263"/>
      <c r="S131" s="263"/>
      <c r="T131" s="264"/>
      <c r="U131" s="15"/>
      <c r="V131" s="15"/>
      <c r="W131" s="15"/>
      <c r="X131" s="15"/>
      <c r="Y131" s="15"/>
      <c r="Z131" s="15"/>
      <c r="AA131" s="15"/>
      <c r="AB131" s="15"/>
      <c r="AC131" s="15"/>
      <c r="AD131" s="15"/>
      <c r="AE131" s="15"/>
      <c r="AT131" s="265" t="s">
        <v>191</v>
      </c>
      <c r="AU131" s="265" t="s">
        <v>89</v>
      </c>
      <c r="AV131" s="15" t="s">
        <v>185</v>
      </c>
      <c r="AW131" s="15" t="s">
        <v>41</v>
      </c>
      <c r="AX131" s="15" t="s">
        <v>87</v>
      </c>
      <c r="AY131" s="265" t="s">
        <v>177</v>
      </c>
    </row>
    <row r="132" spans="1:65" s="2" customFormat="1" ht="24.15" customHeight="1">
      <c r="A132" s="40"/>
      <c r="B132" s="41"/>
      <c r="C132" s="215" t="s">
        <v>238</v>
      </c>
      <c r="D132" s="215" t="s">
        <v>180</v>
      </c>
      <c r="E132" s="216" t="s">
        <v>1084</v>
      </c>
      <c r="F132" s="217" t="s">
        <v>1085</v>
      </c>
      <c r="G132" s="218" t="s">
        <v>392</v>
      </c>
      <c r="H132" s="219">
        <v>0.023</v>
      </c>
      <c r="I132" s="220"/>
      <c r="J132" s="221">
        <f>ROUND(I132*H132,2)</f>
        <v>0</v>
      </c>
      <c r="K132" s="217" t="s">
        <v>184</v>
      </c>
      <c r="L132" s="46"/>
      <c r="M132" s="222" t="s">
        <v>39</v>
      </c>
      <c r="N132" s="223" t="s">
        <v>53</v>
      </c>
      <c r="O132" s="87"/>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185</v>
      </c>
      <c r="AT132" s="226" t="s">
        <v>180</v>
      </c>
      <c r="AU132" s="226" t="s">
        <v>89</v>
      </c>
      <c r="AY132" s="18" t="s">
        <v>177</v>
      </c>
      <c r="BE132" s="227">
        <f>IF(N132="základní",J132,0)</f>
        <v>0</v>
      </c>
      <c r="BF132" s="227">
        <f>IF(N132="snížená",J132,0)</f>
        <v>0</v>
      </c>
      <c r="BG132" s="227">
        <f>IF(N132="zákl. přenesená",J132,0)</f>
        <v>0</v>
      </c>
      <c r="BH132" s="227">
        <f>IF(N132="sníž. přenesená",J132,0)</f>
        <v>0</v>
      </c>
      <c r="BI132" s="227">
        <f>IF(N132="nulová",J132,0)</f>
        <v>0</v>
      </c>
      <c r="BJ132" s="18" t="s">
        <v>185</v>
      </c>
      <c r="BK132" s="227">
        <f>ROUND(I132*H132,2)</f>
        <v>0</v>
      </c>
      <c r="BL132" s="18" t="s">
        <v>185</v>
      </c>
      <c r="BM132" s="226" t="s">
        <v>1086</v>
      </c>
    </row>
    <row r="133" spans="1:47" s="2" customFormat="1" ht="12">
      <c r="A133" s="40"/>
      <c r="B133" s="41"/>
      <c r="C133" s="42"/>
      <c r="D133" s="228" t="s">
        <v>187</v>
      </c>
      <c r="E133" s="42"/>
      <c r="F133" s="229" t="s">
        <v>1087</v>
      </c>
      <c r="G133" s="42"/>
      <c r="H133" s="42"/>
      <c r="I133" s="230"/>
      <c r="J133" s="42"/>
      <c r="K133" s="42"/>
      <c r="L133" s="46"/>
      <c r="M133" s="231"/>
      <c r="N133" s="232"/>
      <c r="O133" s="87"/>
      <c r="P133" s="87"/>
      <c r="Q133" s="87"/>
      <c r="R133" s="87"/>
      <c r="S133" s="87"/>
      <c r="T133" s="88"/>
      <c r="U133" s="40"/>
      <c r="V133" s="40"/>
      <c r="W133" s="40"/>
      <c r="X133" s="40"/>
      <c r="Y133" s="40"/>
      <c r="Z133" s="40"/>
      <c r="AA133" s="40"/>
      <c r="AB133" s="40"/>
      <c r="AC133" s="40"/>
      <c r="AD133" s="40"/>
      <c r="AE133" s="40"/>
      <c r="AT133" s="18" t="s">
        <v>187</v>
      </c>
      <c r="AU133" s="18" t="s">
        <v>89</v>
      </c>
    </row>
    <row r="134" spans="1:47" s="2" customFormat="1" ht="12">
      <c r="A134" s="40"/>
      <c r="B134" s="41"/>
      <c r="C134" s="42"/>
      <c r="D134" s="228" t="s">
        <v>189</v>
      </c>
      <c r="E134" s="42"/>
      <c r="F134" s="233" t="s">
        <v>909</v>
      </c>
      <c r="G134" s="42"/>
      <c r="H134" s="42"/>
      <c r="I134" s="230"/>
      <c r="J134" s="42"/>
      <c r="K134" s="42"/>
      <c r="L134" s="46"/>
      <c r="M134" s="231"/>
      <c r="N134" s="232"/>
      <c r="O134" s="87"/>
      <c r="P134" s="87"/>
      <c r="Q134" s="87"/>
      <c r="R134" s="87"/>
      <c r="S134" s="87"/>
      <c r="T134" s="88"/>
      <c r="U134" s="40"/>
      <c r="V134" s="40"/>
      <c r="W134" s="40"/>
      <c r="X134" s="40"/>
      <c r="Y134" s="40"/>
      <c r="Z134" s="40"/>
      <c r="AA134" s="40"/>
      <c r="AB134" s="40"/>
      <c r="AC134" s="40"/>
      <c r="AD134" s="40"/>
      <c r="AE134" s="40"/>
      <c r="AT134" s="18" t="s">
        <v>189</v>
      </c>
      <c r="AU134" s="18" t="s">
        <v>89</v>
      </c>
    </row>
    <row r="135" spans="1:51" s="14" customFormat="1" ht="12">
      <c r="A135" s="14"/>
      <c r="B135" s="244"/>
      <c r="C135" s="245"/>
      <c r="D135" s="228" t="s">
        <v>191</v>
      </c>
      <c r="E135" s="246" t="s">
        <v>39</v>
      </c>
      <c r="F135" s="247" t="s">
        <v>1079</v>
      </c>
      <c r="G135" s="245"/>
      <c r="H135" s="248">
        <v>0.023</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191</v>
      </c>
      <c r="AU135" s="254" t="s">
        <v>89</v>
      </c>
      <c r="AV135" s="14" t="s">
        <v>89</v>
      </c>
      <c r="AW135" s="14" t="s">
        <v>41</v>
      </c>
      <c r="AX135" s="14" t="s">
        <v>80</v>
      </c>
      <c r="AY135" s="254" t="s">
        <v>177</v>
      </c>
    </row>
    <row r="136" spans="1:51" s="15" customFormat="1" ht="12">
      <c r="A136" s="15"/>
      <c r="B136" s="255"/>
      <c r="C136" s="256"/>
      <c r="D136" s="228" t="s">
        <v>191</v>
      </c>
      <c r="E136" s="257" t="s">
        <v>39</v>
      </c>
      <c r="F136" s="258" t="s">
        <v>194</v>
      </c>
      <c r="G136" s="256"/>
      <c r="H136" s="259">
        <v>0.023</v>
      </c>
      <c r="I136" s="260"/>
      <c r="J136" s="256"/>
      <c r="K136" s="256"/>
      <c r="L136" s="261"/>
      <c r="M136" s="262"/>
      <c r="N136" s="263"/>
      <c r="O136" s="263"/>
      <c r="P136" s="263"/>
      <c r="Q136" s="263"/>
      <c r="R136" s="263"/>
      <c r="S136" s="263"/>
      <c r="T136" s="264"/>
      <c r="U136" s="15"/>
      <c r="V136" s="15"/>
      <c r="W136" s="15"/>
      <c r="X136" s="15"/>
      <c r="Y136" s="15"/>
      <c r="Z136" s="15"/>
      <c r="AA136" s="15"/>
      <c r="AB136" s="15"/>
      <c r="AC136" s="15"/>
      <c r="AD136" s="15"/>
      <c r="AE136" s="15"/>
      <c r="AT136" s="265" t="s">
        <v>191</v>
      </c>
      <c r="AU136" s="265" t="s">
        <v>89</v>
      </c>
      <c r="AV136" s="15" t="s">
        <v>185</v>
      </c>
      <c r="AW136" s="15" t="s">
        <v>41</v>
      </c>
      <c r="AX136" s="15" t="s">
        <v>87</v>
      </c>
      <c r="AY136" s="265" t="s">
        <v>177</v>
      </c>
    </row>
    <row r="137" spans="1:65" s="2" customFormat="1" ht="24.15" customHeight="1">
      <c r="A137" s="40"/>
      <c r="B137" s="41"/>
      <c r="C137" s="215" t="s">
        <v>245</v>
      </c>
      <c r="D137" s="215" t="s">
        <v>180</v>
      </c>
      <c r="E137" s="216" t="s">
        <v>1088</v>
      </c>
      <c r="F137" s="217" t="s">
        <v>1089</v>
      </c>
      <c r="G137" s="218" t="s">
        <v>392</v>
      </c>
      <c r="H137" s="219">
        <v>0.18</v>
      </c>
      <c r="I137" s="220"/>
      <c r="J137" s="221">
        <f>ROUND(I137*H137,2)</f>
        <v>0</v>
      </c>
      <c r="K137" s="217" t="s">
        <v>184</v>
      </c>
      <c r="L137" s="46"/>
      <c r="M137" s="222" t="s">
        <v>39</v>
      </c>
      <c r="N137" s="223" t="s">
        <v>53</v>
      </c>
      <c r="O137" s="87"/>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185</v>
      </c>
      <c r="AT137" s="226" t="s">
        <v>180</v>
      </c>
      <c r="AU137" s="226" t="s">
        <v>89</v>
      </c>
      <c r="AY137" s="18" t="s">
        <v>177</v>
      </c>
      <c r="BE137" s="227">
        <f>IF(N137="základní",J137,0)</f>
        <v>0</v>
      </c>
      <c r="BF137" s="227">
        <f>IF(N137="snížená",J137,0)</f>
        <v>0</v>
      </c>
      <c r="BG137" s="227">
        <f>IF(N137="zákl. přenesená",J137,0)</f>
        <v>0</v>
      </c>
      <c r="BH137" s="227">
        <f>IF(N137="sníž. přenesená",J137,0)</f>
        <v>0</v>
      </c>
      <c r="BI137" s="227">
        <f>IF(N137="nulová",J137,0)</f>
        <v>0</v>
      </c>
      <c r="BJ137" s="18" t="s">
        <v>185</v>
      </c>
      <c r="BK137" s="227">
        <f>ROUND(I137*H137,2)</f>
        <v>0</v>
      </c>
      <c r="BL137" s="18" t="s">
        <v>185</v>
      </c>
      <c r="BM137" s="226" t="s">
        <v>1090</v>
      </c>
    </row>
    <row r="138" spans="1:47" s="2" customFormat="1" ht="12">
      <c r="A138" s="40"/>
      <c r="B138" s="41"/>
      <c r="C138" s="42"/>
      <c r="D138" s="228" t="s">
        <v>187</v>
      </c>
      <c r="E138" s="42"/>
      <c r="F138" s="229" t="s">
        <v>1091</v>
      </c>
      <c r="G138" s="42"/>
      <c r="H138" s="42"/>
      <c r="I138" s="230"/>
      <c r="J138" s="42"/>
      <c r="K138" s="42"/>
      <c r="L138" s="46"/>
      <c r="M138" s="231"/>
      <c r="N138" s="232"/>
      <c r="O138" s="87"/>
      <c r="P138" s="87"/>
      <c r="Q138" s="87"/>
      <c r="R138" s="87"/>
      <c r="S138" s="87"/>
      <c r="T138" s="88"/>
      <c r="U138" s="40"/>
      <c r="V138" s="40"/>
      <c r="W138" s="40"/>
      <c r="X138" s="40"/>
      <c r="Y138" s="40"/>
      <c r="Z138" s="40"/>
      <c r="AA138" s="40"/>
      <c r="AB138" s="40"/>
      <c r="AC138" s="40"/>
      <c r="AD138" s="40"/>
      <c r="AE138" s="40"/>
      <c r="AT138" s="18" t="s">
        <v>187</v>
      </c>
      <c r="AU138" s="18" t="s">
        <v>89</v>
      </c>
    </row>
    <row r="139" spans="1:47" s="2" customFormat="1" ht="12">
      <c r="A139" s="40"/>
      <c r="B139" s="41"/>
      <c r="C139" s="42"/>
      <c r="D139" s="228" t="s">
        <v>189</v>
      </c>
      <c r="E139" s="42"/>
      <c r="F139" s="233" t="s">
        <v>909</v>
      </c>
      <c r="G139" s="42"/>
      <c r="H139" s="42"/>
      <c r="I139" s="230"/>
      <c r="J139" s="42"/>
      <c r="K139" s="42"/>
      <c r="L139" s="46"/>
      <c r="M139" s="231"/>
      <c r="N139" s="232"/>
      <c r="O139" s="87"/>
      <c r="P139" s="87"/>
      <c r="Q139" s="87"/>
      <c r="R139" s="87"/>
      <c r="S139" s="87"/>
      <c r="T139" s="88"/>
      <c r="U139" s="40"/>
      <c r="V139" s="40"/>
      <c r="W139" s="40"/>
      <c r="X139" s="40"/>
      <c r="Y139" s="40"/>
      <c r="Z139" s="40"/>
      <c r="AA139" s="40"/>
      <c r="AB139" s="40"/>
      <c r="AC139" s="40"/>
      <c r="AD139" s="40"/>
      <c r="AE139" s="40"/>
      <c r="AT139" s="18" t="s">
        <v>189</v>
      </c>
      <c r="AU139" s="18" t="s">
        <v>89</v>
      </c>
    </row>
    <row r="140" spans="1:51" s="14" customFormat="1" ht="12">
      <c r="A140" s="14"/>
      <c r="B140" s="244"/>
      <c r="C140" s="245"/>
      <c r="D140" s="228" t="s">
        <v>191</v>
      </c>
      <c r="E140" s="246" t="s">
        <v>39</v>
      </c>
      <c r="F140" s="247" t="s">
        <v>1080</v>
      </c>
      <c r="G140" s="245"/>
      <c r="H140" s="248">
        <v>0.18</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191</v>
      </c>
      <c r="AU140" s="254" t="s">
        <v>89</v>
      </c>
      <c r="AV140" s="14" t="s">
        <v>89</v>
      </c>
      <c r="AW140" s="14" t="s">
        <v>41</v>
      </c>
      <c r="AX140" s="14" t="s">
        <v>80</v>
      </c>
      <c r="AY140" s="254" t="s">
        <v>177</v>
      </c>
    </row>
    <row r="141" spans="1:51" s="15" customFormat="1" ht="12">
      <c r="A141" s="15"/>
      <c r="B141" s="255"/>
      <c r="C141" s="256"/>
      <c r="D141" s="228" t="s">
        <v>191</v>
      </c>
      <c r="E141" s="257" t="s">
        <v>39</v>
      </c>
      <c r="F141" s="258" t="s">
        <v>194</v>
      </c>
      <c r="G141" s="256"/>
      <c r="H141" s="259">
        <v>0.18</v>
      </c>
      <c r="I141" s="260"/>
      <c r="J141" s="256"/>
      <c r="K141" s="256"/>
      <c r="L141" s="261"/>
      <c r="M141" s="262"/>
      <c r="N141" s="263"/>
      <c r="O141" s="263"/>
      <c r="P141" s="263"/>
      <c r="Q141" s="263"/>
      <c r="R141" s="263"/>
      <c r="S141" s="263"/>
      <c r="T141" s="264"/>
      <c r="U141" s="15"/>
      <c r="V141" s="15"/>
      <c r="W141" s="15"/>
      <c r="X141" s="15"/>
      <c r="Y141" s="15"/>
      <c r="Z141" s="15"/>
      <c r="AA141" s="15"/>
      <c r="AB141" s="15"/>
      <c r="AC141" s="15"/>
      <c r="AD141" s="15"/>
      <c r="AE141" s="15"/>
      <c r="AT141" s="265" t="s">
        <v>191</v>
      </c>
      <c r="AU141" s="265" t="s">
        <v>89</v>
      </c>
      <c r="AV141" s="15" t="s">
        <v>185</v>
      </c>
      <c r="AW141" s="15" t="s">
        <v>41</v>
      </c>
      <c r="AX141" s="15" t="s">
        <v>87</v>
      </c>
      <c r="AY141" s="265" t="s">
        <v>177</v>
      </c>
    </row>
    <row r="142" spans="1:65" s="2" customFormat="1" ht="16.5" customHeight="1">
      <c r="A142" s="40"/>
      <c r="B142" s="41"/>
      <c r="C142" s="215" t="s">
        <v>250</v>
      </c>
      <c r="D142" s="215" t="s">
        <v>180</v>
      </c>
      <c r="E142" s="216" t="s">
        <v>914</v>
      </c>
      <c r="F142" s="217" t="s">
        <v>915</v>
      </c>
      <c r="G142" s="218" t="s">
        <v>203</v>
      </c>
      <c r="H142" s="219">
        <v>8</v>
      </c>
      <c r="I142" s="220"/>
      <c r="J142" s="221">
        <f>ROUND(I142*H142,2)</f>
        <v>0</v>
      </c>
      <c r="K142" s="217" t="s">
        <v>184</v>
      </c>
      <c r="L142" s="46"/>
      <c r="M142" s="222" t="s">
        <v>39</v>
      </c>
      <c r="N142" s="223" t="s">
        <v>53</v>
      </c>
      <c r="O142" s="87"/>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185</v>
      </c>
      <c r="AT142" s="226" t="s">
        <v>180</v>
      </c>
      <c r="AU142" s="226" t="s">
        <v>89</v>
      </c>
      <c r="AY142" s="18" t="s">
        <v>177</v>
      </c>
      <c r="BE142" s="227">
        <f>IF(N142="základní",J142,0)</f>
        <v>0</v>
      </c>
      <c r="BF142" s="227">
        <f>IF(N142="snížená",J142,0)</f>
        <v>0</v>
      </c>
      <c r="BG142" s="227">
        <f>IF(N142="zákl. přenesená",J142,0)</f>
        <v>0</v>
      </c>
      <c r="BH142" s="227">
        <f>IF(N142="sníž. přenesená",J142,0)</f>
        <v>0</v>
      </c>
      <c r="BI142" s="227">
        <f>IF(N142="nulová",J142,0)</f>
        <v>0</v>
      </c>
      <c r="BJ142" s="18" t="s">
        <v>185</v>
      </c>
      <c r="BK142" s="227">
        <f>ROUND(I142*H142,2)</f>
        <v>0</v>
      </c>
      <c r="BL142" s="18" t="s">
        <v>185</v>
      </c>
      <c r="BM142" s="226" t="s">
        <v>916</v>
      </c>
    </row>
    <row r="143" spans="1:47" s="2" customFormat="1" ht="12">
      <c r="A143" s="40"/>
      <c r="B143" s="41"/>
      <c r="C143" s="42"/>
      <c r="D143" s="228" t="s">
        <v>187</v>
      </c>
      <c r="E143" s="42"/>
      <c r="F143" s="229" t="s">
        <v>917</v>
      </c>
      <c r="G143" s="42"/>
      <c r="H143" s="42"/>
      <c r="I143" s="230"/>
      <c r="J143" s="42"/>
      <c r="K143" s="42"/>
      <c r="L143" s="46"/>
      <c r="M143" s="231"/>
      <c r="N143" s="232"/>
      <c r="O143" s="87"/>
      <c r="P143" s="87"/>
      <c r="Q143" s="87"/>
      <c r="R143" s="87"/>
      <c r="S143" s="87"/>
      <c r="T143" s="88"/>
      <c r="U143" s="40"/>
      <c r="V143" s="40"/>
      <c r="W143" s="40"/>
      <c r="X143" s="40"/>
      <c r="Y143" s="40"/>
      <c r="Z143" s="40"/>
      <c r="AA143" s="40"/>
      <c r="AB143" s="40"/>
      <c r="AC143" s="40"/>
      <c r="AD143" s="40"/>
      <c r="AE143" s="40"/>
      <c r="AT143" s="18" t="s">
        <v>187</v>
      </c>
      <c r="AU143" s="18" t="s">
        <v>89</v>
      </c>
    </row>
    <row r="144" spans="1:47" s="2" customFormat="1" ht="12">
      <c r="A144" s="40"/>
      <c r="B144" s="41"/>
      <c r="C144" s="42"/>
      <c r="D144" s="228" t="s">
        <v>189</v>
      </c>
      <c r="E144" s="42"/>
      <c r="F144" s="233" t="s">
        <v>486</v>
      </c>
      <c r="G144" s="42"/>
      <c r="H144" s="42"/>
      <c r="I144" s="230"/>
      <c r="J144" s="42"/>
      <c r="K144" s="42"/>
      <c r="L144" s="46"/>
      <c r="M144" s="231"/>
      <c r="N144" s="232"/>
      <c r="O144" s="87"/>
      <c r="P144" s="87"/>
      <c r="Q144" s="87"/>
      <c r="R144" s="87"/>
      <c r="S144" s="87"/>
      <c r="T144" s="88"/>
      <c r="U144" s="40"/>
      <c r="V144" s="40"/>
      <c r="W144" s="40"/>
      <c r="X144" s="40"/>
      <c r="Y144" s="40"/>
      <c r="Z144" s="40"/>
      <c r="AA144" s="40"/>
      <c r="AB144" s="40"/>
      <c r="AC144" s="40"/>
      <c r="AD144" s="40"/>
      <c r="AE144" s="40"/>
      <c r="AT144" s="18" t="s">
        <v>189</v>
      </c>
      <c r="AU144" s="18" t="s">
        <v>89</v>
      </c>
    </row>
    <row r="145" spans="1:51" s="13" customFormat="1" ht="12">
      <c r="A145" s="13"/>
      <c r="B145" s="234"/>
      <c r="C145" s="235"/>
      <c r="D145" s="228" t="s">
        <v>191</v>
      </c>
      <c r="E145" s="236" t="s">
        <v>39</v>
      </c>
      <c r="F145" s="237" t="s">
        <v>1092</v>
      </c>
      <c r="G145" s="235"/>
      <c r="H145" s="236" t="s">
        <v>39</v>
      </c>
      <c r="I145" s="238"/>
      <c r="J145" s="235"/>
      <c r="K145" s="235"/>
      <c r="L145" s="239"/>
      <c r="M145" s="240"/>
      <c r="N145" s="241"/>
      <c r="O145" s="241"/>
      <c r="P145" s="241"/>
      <c r="Q145" s="241"/>
      <c r="R145" s="241"/>
      <c r="S145" s="241"/>
      <c r="T145" s="242"/>
      <c r="U145" s="13"/>
      <c r="V145" s="13"/>
      <c r="W145" s="13"/>
      <c r="X145" s="13"/>
      <c r="Y145" s="13"/>
      <c r="Z145" s="13"/>
      <c r="AA145" s="13"/>
      <c r="AB145" s="13"/>
      <c r="AC145" s="13"/>
      <c r="AD145" s="13"/>
      <c r="AE145" s="13"/>
      <c r="AT145" s="243" t="s">
        <v>191</v>
      </c>
      <c r="AU145" s="243" t="s">
        <v>89</v>
      </c>
      <c r="AV145" s="13" t="s">
        <v>87</v>
      </c>
      <c r="AW145" s="13" t="s">
        <v>41</v>
      </c>
      <c r="AX145" s="13" t="s">
        <v>80</v>
      </c>
      <c r="AY145" s="243" t="s">
        <v>177</v>
      </c>
    </row>
    <row r="146" spans="1:51" s="14" customFormat="1" ht="12">
      <c r="A146" s="14"/>
      <c r="B146" s="244"/>
      <c r="C146" s="245"/>
      <c r="D146" s="228" t="s">
        <v>191</v>
      </c>
      <c r="E146" s="246" t="s">
        <v>39</v>
      </c>
      <c r="F146" s="247" t="s">
        <v>919</v>
      </c>
      <c r="G146" s="245"/>
      <c r="H146" s="248">
        <v>8</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191</v>
      </c>
      <c r="AU146" s="254" t="s">
        <v>89</v>
      </c>
      <c r="AV146" s="14" t="s">
        <v>89</v>
      </c>
      <c r="AW146" s="14" t="s">
        <v>41</v>
      </c>
      <c r="AX146" s="14" t="s">
        <v>80</v>
      </c>
      <c r="AY146" s="254" t="s">
        <v>177</v>
      </c>
    </row>
    <row r="147" spans="1:51" s="15" customFormat="1" ht="12">
      <c r="A147" s="15"/>
      <c r="B147" s="255"/>
      <c r="C147" s="256"/>
      <c r="D147" s="228" t="s">
        <v>191</v>
      </c>
      <c r="E147" s="257" t="s">
        <v>39</v>
      </c>
      <c r="F147" s="258" t="s">
        <v>194</v>
      </c>
      <c r="G147" s="256"/>
      <c r="H147" s="259">
        <v>8</v>
      </c>
      <c r="I147" s="260"/>
      <c r="J147" s="256"/>
      <c r="K147" s="256"/>
      <c r="L147" s="261"/>
      <c r="M147" s="262"/>
      <c r="N147" s="263"/>
      <c r="O147" s="263"/>
      <c r="P147" s="263"/>
      <c r="Q147" s="263"/>
      <c r="R147" s="263"/>
      <c r="S147" s="263"/>
      <c r="T147" s="264"/>
      <c r="U147" s="15"/>
      <c r="V147" s="15"/>
      <c r="W147" s="15"/>
      <c r="X147" s="15"/>
      <c r="Y147" s="15"/>
      <c r="Z147" s="15"/>
      <c r="AA147" s="15"/>
      <c r="AB147" s="15"/>
      <c r="AC147" s="15"/>
      <c r="AD147" s="15"/>
      <c r="AE147" s="15"/>
      <c r="AT147" s="265" t="s">
        <v>191</v>
      </c>
      <c r="AU147" s="265" t="s">
        <v>89</v>
      </c>
      <c r="AV147" s="15" t="s">
        <v>185</v>
      </c>
      <c r="AW147" s="15" t="s">
        <v>41</v>
      </c>
      <c r="AX147" s="15" t="s">
        <v>87</v>
      </c>
      <c r="AY147" s="265" t="s">
        <v>177</v>
      </c>
    </row>
    <row r="148" spans="1:65" s="2" customFormat="1" ht="24.15" customHeight="1">
      <c r="A148" s="40"/>
      <c r="B148" s="41"/>
      <c r="C148" s="215" t="s">
        <v>256</v>
      </c>
      <c r="D148" s="215" t="s">
        <v>180</v>
      </c>
      <c r="E148" s="216" t="s">
        <v>920</v>
      </c>
      <c r="F148" s="217" t="s">
        <v>921</v>
      </c>
      <c r="G148" s="218" t="s">
        <v>203</v>
      </c>
      <c r="H148" s="219">
        <v>406</v>
      </c>
      <c r="I148" s="220"/>
      <c r="J148" s="221">
        <f>ROUND(I148*H148,2)</f>
        <v>0</v>
      </c>
      <c r="K148" s="217" t="s">
        <v>184</v>
      </c>
      <c r="L148" s="46"/>
      <c r="M148" s="222" t="s">
        <v>39</v>
      </c>
      <c r="N148" s="223" t="s">
        <v>53</v>
      </c>
      <c r="O148" s="87"/>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185</v>
      </c>
      <c r="AT148" s="226" t="s">
        <v>180</v>
      </c>
      <c r="AU148" s="226" t="s">
        <v>89</v>
      </c>
      <c r="AY148" s="18" t="s">
        <v>177</v>
      </c>
      <c r="BE148" s="227">
        <f>IF(N148="základní",J148,0)</f>
        <v>0</v>
      </c>
      <c r="BF148" s="227">
        <f>IF(N148="snížená",J148,0)</f>
        <v>0</v>
      </c>
      <c r="BG148" s="227">
        <f>IF(N148="zákl. přenesená",J148,0)</f>
        <v>0</v>
      </c>
      <c r="BH148" s="227">
        <f>IF(N148="sníž. přenesená",J148,0)</f>
        <v>0</v>
      </c>
      <c r="BI148" s="227">
        <f>IF(N148="nulová",J148,0)</f>
        <v>0</v>
      </c>
      <c r="BJ148" s="18" t="s">
        <v>185</v>
      </c>
      <c r="BK148" s="227">
        <f>ROUND(I148*H148,2)</f>
        <v>0</v>
      </c>
      <c r="BL148" s="18" t="s">
        <v>185</v>
      </c>
      <c r="BM148" s="226" t="s">
        <v>1093</v>
      </c>
    </row>
    <row r="149" spans="1:47" s="2" customFormat="1" ht="12">
      <c r="A149" s="40"/>
      <c r="B149" s="41"/>
      <c r="C149" s="42"/>
      <c r="D149" s="228" t="s">
        <v>187</v>
      </c>
      <c r="E149" s="42"/>
      <c r="F149" s="229" t="s">
        <v>923</v>
      </c>
      <c r="G149" s="42"/>
      <c r="H149" s="42"/>
      <c r="I149" s="230"/>
      <c r="J149" s="42"/>
      <c r="K149" s="42"/>
      <c r="L149" s="46"/>
      <c r="M149" s="231"/>
      <c r="N149" s="232"/>
      <c r="O149" s="87"/>
      <c r="P149" s="87"/>
      <c r="Q149" s="87"/>
      <c r="R149" s="87"/>
      <c r="S149" s="87"/>
      <c r="T149" s="88"/>
      <c r="U149" s="40"/>
      <c r="V149" s="40"/>
      <c r="W149" s="40"/>
      <c r="X149" s="40"/>
      <c r="Y149" s="40"/>
      <c r="Z149" s="40"/>
      <c r="AA149" s="40"/>
      <c r="AB149" s="40"/>
      <c r="AC149" s="40"/>
      <c r="AD149" s="40"/>
      <c r="AE149" s="40"/>
      <c r="AT149" s="18" t="s">
        <v>187</v>
      </c>
      <c r="AU149" s="18" t="s">
        <v>89</v>
      </c>
    </row>
    <row r="150" spans="1:47" s="2" customFormat="1" ht="12">
      <c r="A150" s="40"/>
      <c r="B150" s="41"/>
      <c r="C150" s="42"/>
      <c r="D150" s="228" t="s">
        <v>189</v>
      </c>
      <c r="E150" s="42"/>
      <c r="F150" s="233" t="s">
        <v>924</v>
      </c>
      <c r="G150" s="42"/>
      <c r="H150" s="42"/>
      <c r="I150" s="230"/>
      <c r="J150" s="42"/>
      <c r="K150" s="42"/>
      <c r="L150" s="46"/>
      <c r="M150" s="231"/>
      <c r="N150" s="232"/>
      <c r="O150" s="87"/>
      <c r="P150" s="87"/>
      <c r="Q150" s="87"/>
      <c r="R150" s="87"/>
      <c r="S150" s="87"/>
      <c r="T150" s="88"/>
      <c r="U150" s="40"/>
      <c r="V150" s="40"/>
      <c r="W150" s="40"/>
      <c r="X150" s="40"/>
      <c r="Y150" s="40"/>
      <c r="Z150" s="40"/>
      <c r="AA150" s="40"/>
      <c r="AB150" s="40"/>
      <c r="AC150" s="40"/>
      <c r="AD150" s="40"/>
      <c r="AE150" s="40"/>
      <c r="AT150" s="18" t="s">
        <v>189</v>
      </c>
      <c r="AU150" s="18" t="s">
        <v>89</v>
      </c>
    </row>
    <row r="151" spans="1:51" s="14" customFormat="1" ht="12">
      <c r="A151" s="14"/>
      <c r="B151" s="244"/>
      <c r="C151" s="245"/>
      <c r="D151" s="228" t="s">
        <v>191</v>
      </c>
      <c r="E151" s="246" t="s">
        <v>39</v>
      </c>
      <c r="F151" s="247" t="s">
        <v>1094</v>
      </c>
      <c r="G151" s="245"/>
      <c r="H151" s="248">
        <v>406</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191</v>
      </c>
      <c r="AU151" s="254" t="s">
        <v>89</v>
      </c>
      <c r="AV151" s="14" t="s">
        <v>89</v>
      </c>
      <c r="AW151" s="14" t="s">
        <v>41</v>
      </c>
      <c r="AX151" s="14" t="s">
        <v>80</v>
      </c>
      <c r="AY151" s="254" t="s">
        <v>177</v>
      </c>
    </row>
    <row r="152" spans="1:51" s="15" customFormat="1" ht="12">
      <c r="A152" s="15"/>
      <c r="B152" s="255"/>
      <c r="C152" s="256"/>
      <c r="D152" s="228" t="s">
        <v>191</v>
      </c>
      <c r="E152" s="257" t="s">
        <v>39</v>
      </c>
      <c r="F152" s="258" t="s">
        <v>194</v>
      </c>
      <c r="G152" s="256"/>
      <c r="H152" s="259">
        <v>406</v>
      </c>
      <c r="I152" s="260"/>
      <c r="J152" s="256"/>
      <c r="K152" s="256"/>
      <c r="L152" s="261"/>
      <c r="M152" s="262"/>
      <c r="N152" s="263"/>
      <c r="O152" s="263"/>
      <c r="P152" s="263"/>
      <c r="Q152" s="263"/>
      <c r="R152" s="263"/>
      <c r="S152" s="263"/>
      <c r="T152" s="264"/>
      <c r="U152" s="15"/>
      <c r="V152" s="15"/>
      <c r="W152" s="15"/>
      <c r="X152" s="15"/>
      <c r="Y152" s="15"/>
      <c r="Z152" s="15"/>
      <c r="AA152" s="15"/>
      <c r="AB152" s="15"/>
      <c r="AC152" s="15"/>
      <c r="AD152" s="15"/>
      <c r="AE152" s="15"/>
      <c r="AT152" s="265" t="s">
        <v>191</v>
      </c>
      <c r="AU152" s="265" t="s">
        <v>89</v>
      </c>
      <c r="AV152" s="15" t="s">
        <v>185</v>
      </c>
      <c r="AW152" s="15" t="s">
        <v>41</v>
      </c>
      <c r="AX152" s="15" t="s">
        <v>87</v>
      </c>
      <c r="AY152" s="265" t="s">
        <v>177</v>
      </c>
    </row>
    <row r="153" spans="1:65" s="2" customFormat="1" ht="21.75" customHeight="1">
      <c r="A153" s="40"/>
      <c r="B153" s="41"/>
      <c r="C153" s="215" t="s">
        <v>262</v>
      </c>
      <c r="D153" s="215" t="s">
        <v>180</v>
      </c>
      <c r="E153" s="216" t="s">
        <v>926</v>
      </c>
      <c r="F153" s="217" t="s">
        <v>927</v>
      </c>
      <c r="G153" s="218" t="s">
        <v>270</v>
      </c>
      <c r="H153" s="219">
        <v>100</v>
      </c>
      <c r="I153" s="220"/>
      <c r="J153" s="221">
        <f>ROUND(I153*H153,2)</f>
        <v>0</v>
      </c>
      <c r="K153" s="217" t="s">
        <v>184</v>
      </c>
      <c r="L153" s="46"/>
      <c r="M153" s="222" t="s">
        <v>39</v>
      </c>
      <c r="N153" s="223" t="s">
        <v>53</v>
      </c>
      <c r="O153" s="87"/>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185</v>
      </c>
      <c r="AT153" s="226" t="s">
        <v>180</v>
      </c>
      <c r="AU153" s="226" t="s">
        <v>89</v>
      </c>
      <c r="AY153" s="18" t="s">
        <v>177</v>
      </c>
      <c r="BE153" s="227">
        <f>IF(N153="základní",J153,0)</f>
        <v>0</v>
      </c>
      <c r="BF153" s="227">
        <f>IF(N153="snížená",J153,0)</f>
        <v>0</v>
      </c>
      <c r="BG153" s="227">
        <f>IF(N153="zákl. přenesená",J153,0)</f>
        <v>0</v>
      </c>
      <c r="BH153" s="227">
        <f>IF(N153="sníž. přenesená",J153,0)</f>
        <v>0</v>
      </c>
      <c r="BI153" s="227">
        <f>IF(N153="nulová",J153,0)</f>
        <v>0</v>
      </c>
      <c r="BJ153" s="18" t="s">
        <v>185</v>
      </c>
      <c r="BK153" s="227">
        <f>ROUND(I153*H153,2)</f>
        <v>0</v>
      </c>
      <c r="BL153" s="18" t="s">
        <v>185</v>
      </c>
      <c r="BM153" s="226" t="s">
        <v>928</v>
      </c>
    </row>
    <row r="154" spans="1:47" s="2" customFormat="1" ht="12">
      <c r="A154" s="40"/>
      <c r="B154" s="41"/>
      <c r="C154" s="42"/>
      <c r="D154" s="228" t="s">
        <v>187</v>
      </c>
      <c r="E154" s="42"/>
      <c r="F154" s="229" t="s">
        <v>929</v>
      </c>
      <c r="G154" s="42"/>
      <c r="H154" s="42"/>
      <c r="I154" s="230"/>
      <c r="J154" s="42"/>
      <c r="K154" s="42"/>
      <c r="L154" s="46"/>
      <c r="M154" s="231"/>
      <c r="N154" s="232"/>
      <c r="O154" s="87"/>
      <c r="P154" s="87"/>
      <c r="Q154" s="87"/>
      <c r="R154" s="87"/>
      <c r="S154" s="87"/>
      <c r="T154" s="88"/>
      <c r="U154" s="40"/>
      <c r="V154" s="40"/>
      <c r="W154" s="40"/>
      <c r="X154" s="40"/>
      <c r="Y154" s="40"/>
      <c r="Z154" s="40"/>
      <c r="AA154" s="40"/>
      <c r="AB154" s="40"/>
      <c r="AC154" s="40"/>
      <c r="AD154" s="40"/>
      <c r="AE154" s="40"/>
      <c r="AT154" s="18" t="s">
        <v>187</v>
      </c>
      <c r="AU154" s="18" t="s">
        <v>89</v>
      </c>
    </row>
    <row r="155" spans="1:47" s="2" customFormat="1" ht="12">
      <c r="A155" s="40"/>
      <c r="B155" s="41"/>
      <c r="C155" s="42"/>
      <c r="D155" s="228" t="s">
        <v>189</v>
      </c>
      <c r="E155" s="42"/>
      <c r="F155" s="233" t="s">
        <v>477</v>
      </c>
      <c r="G155" s="42"/>
      <c r="H155" s="42"/>
      <c r="I155" s="230"/>
      <c r="J155" s="42"/>
      <c r="K155" s="42"/>
      <c r="L155" s="46"/>
      <c r="M155" s="231"/>
      <c r="N155" s="232"/>
      <c r="O155" s="87"/>
      <c r="P155" s="87"/>
      <c r="Q155" s="87"/>
      <c r="R155" s="87"/>
      <c r="S155" s="87"/>
      <c r="T155" s="88"/>
      <c r="U155" s="40"/>
      <c r="V155" s="40"/>
      <c r="W155" s="40"/>
      <c r="X155" s="40"/>
      <c r="Y155" s="40"/>
      <c r="Z155" s="40"/>
      <c r="AA155" s="40"/>
      <c r="AB155" s="40"/>
      <c r="AC155" s="40"/>
      <c r="AD155" s="40"/>
      <c r="AE155" s="40"/>
      <c r="AT155" s="18" t="s">
        <v>189</v>
      </c>
      <c r="AU155" s="18" t="s">
        <v>89</v>
      </c>
    </row>
    <row r="156" spans="1:51" s="14" customFormat="1" ht="12">
      <c r="A156" s="14"/>
      <c r="B156" s="244"/>
      <c r="C156" s="245"/>
      <c r="D156" s="228" t="s">
        <v>191</v>
      </c>
      <c r="E156" s="246" t="s">
        <v>39</v>
      </c>
      <c r="F156" s="247" t="s">
        <v>415</v>
      </c>
      <c r="G156" s="245"/>
      <c r="H156" s="248">
        <v>100</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191</v>
      </c>
      <c r="AU156" s="254" t="s">
        <v>89</v>
      </c>
      <c r="AV156" s="14" t="s">
        <v>89</v>
      </c>
      <c r="AW156" s="14" t="s">
        <v>41</v>
      </c>
      <c r="AX156" s="14" t="s">
        <v>80</v>
      </c>
      <c r="AY156" s="254" t="s">
        <v>177</v>
      </c>
    </row>
    <row r="157" spans="1:51" s="15" customFormat="1" ht="12">
      <c r="A157" s="15"/>
      <c r="B157" s="255"/>
      <c r="C157" s="256"/>
      <c r="D157" s="228" t="s">
        <v>191</v>
      </c>
      <c r="E157" s="257" t="s">
        <v>39</v>
      </c>
      <c r="F157" s="258" t="s">
        <v>194</v>
      </c>
      <c r="G157" s="256"/>
      <c r="H157" s="259">
        <v>100</v>
      </c>
      <c r="I157" s="260"/>
      <c r="J157" s="256"/>
      <c r="K157" s="256"/>
      <c r="L157" s="261"/>
      <c r="M157" s="262"/>
      <c r="N157" s="263"/>
      <c r="O157" s="263"/>
      <c r="P157" s="263"/>
      <c r="Q157" s="263"/>
      <c r="R157" s="263"/>
      <c r="S157" s="263"/>
      <c r="T157" s="264"/>
      <c r="U157" s="15"/>
      <c r="V157" s="15"/>
      <c r="W157" s="15"/>
      <c r="X157" s="15"/>
      <c r="Y157" s="15"/>
      <c r="Z157" s="15"/>
      <c r="AA157" s="15"/>
      <c r="AB157" s="15"/>
      <c r="AC157" s="15"/>
      <c r="AD157" s="15"/>
      <c r="AE157" s="15"/>
      <c r="AT157" s="265" t="s">
        <v>191</v>
      </c>
      <c r="AU157" s="265" t="s">
        <v>89</v>
      </c>
      <c r="AV157" s="15" t="s">
        <v>185</v>
      </c>
      <c r="AW157" s="15" t="s">
        <v>41</v>
      </c>
      <c r="AX157" s="15" t="s">
        <v>87</v>
      </c>
      <c r="AY157" s="265" t="s">
        <v>177</v>
      </c>
    </row>
    <row r="158" spans="1:65" s="2" customFormat="1" ht="16.5" customHeight="1">
      <c r="A158" s="40"/>
      <c r="B158" s="41"/>
      <c r="C158" s="215" t="s">
        <v>267</v>
      </c>
      <c r="D158" s="215" t="s">
        <v>180</v>
      </c>
      <c r="E158" s="216" t="s">
        <v>1095</v>
      </c>
      <c r="F158" s="217" t="s">
        <v>1096</v>
      </c>
      <c r="G158" s="218" t="s">
        <v>270</v>
      </c>
      <c r="H158" s="219">
        <v>20</v>
      </c>
      <c r="I158" s="220"/>
      <c r="J158" s="221">
        <f>ROUND(I158*H158,2)</f>
        <v>0</v>
      </c>
      <c r="K158" s="217" t="s">
        <v>184</v>
      </c>
      <c r="L158" s="46"/>
      <c r="M158" s="222" t="s">
        <v>39</v>
      </c>
      <c r="N158" s="223" t="s">
        <v>53</v>
      </c>
      <c r="O158" s="87"/>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185</v>
      </c>
      <c r="AT158" s="226" t="s">
        <v>180</v>
      </c>
      <c r="AU158" s="226" t="s">
        <v>89</v>
      </c>
      <c r="AY158" s="18" t="s">
        <v>177</v>
      </c>
      <c r="BE158" s="227">
        <f>IF(N158="základní",J158,0)</f>
        <v>0</v>
      </c>
      <c r="BF158" s="227">
        <f>IF(N158="snížená",J158,0)</f>
        <v>0</v>
      </c>
      <c r="BG158" s="227">
        <f>IF(N158="zákl. přenesená",J158,0)</f>
        <v>0</v>
      </c>
      <c r="BH158" s="227">
        <f>IF(N158="sníž. přenesená",J158,0)</f>
        <v>0</v>
      </c>
      <c r="BI158" s="227">
        <f>IF(N158="nulová",J158,0)</f>
        <v>0</v>
      </c>
      <c r="BJ158" s="18" t="s">
        <v>185</v>
      </c>
      <c r="BK158" s="227">
        <f>ROUND(I158*H158,2)</f>
        <v>0</v>
      </c>
      <c r="BL158" s="18" t="s">
        <v>185</v>
      </c>
      <c r="BM158" s="226" t="s">
        <v>1097</v>
      </c>
    </row>
    <row r="159" spans="1:47" s="2" customFormat="1" ht="12">
      <c r="A159" s="40"/>
      <c r="B159" s="41"/>
      <c r="C159" s="42"/>
      <c r="D159" s="228" t="s">
        <v>187</v>
      </c>
      <c r="E159" s="42"/>
      <c r="F159" s="229" t="s">
        <v>1098</v>
      </c>
      <c r="G159" s="42"/>
      <c r="H159" s="42"/>
      <c r="I159" s="230"/>
      <c r="J159" s="42"/>
      <c r="K159" s="42"/>
      <c r="L159" s="46"/>
      <c r="M159" s="231"/>
      <c r="N159" s="232"/>
      <c r="O159" s="87"/>
      <c r="P159" s="87"/>
      <c r="Q159" s="87"/>
      <c r="R159" s="87"/>
      <c r="S159" s="87"/>
      <c r="T159" s="88"/>
      <c r="U159" s="40"/>
      <c r="V159" s="40"/>
      <c r="W159" s="40"/>
      <c r="X159" s="40"/>
      <c r="Y159" s="40"/>
      <c r="Z159" s="40"/>
      <c r="AA159" s="40"/>
      <c r="AB159" s="40"/>
      <c r="AC159" s="40"/>
      <c r="AD159" s="40"/>
      <c r="AE159" s="40"/>
      <c r="AT159" s="18" t="s">
        <v>187</v>
      </c>
      <c r="AU159" s="18" t="s">
        <v>89</v>
      </c>
    </row>
    <row r="160" spans="1:47" s="2" customFormat="1" ht="12">
      <c r="A160" s="40"/>
      <c r="B160" s="41"/>
      <c r="C160" s="42"/>
      <c r="D160" s="228" t="s">
        <v>189</v>
      </c>
      <c r="E160" s="42"/>
      <c r="F160" s="233" t="s">
        <v>477</v>
      </c>
      <c r="G160" s="42"/>
      <c r="H160" s="42"/>
      <c r="I160" s="230"/>
      <c r="J160" s="42"/>
      <c r="K160" s="42"/>
      <c r="L160" s="46"/>
      <c r="M160" s="231"/>
      <c r="N160" s="232"/>
      <c r="O160" s="87"/>
      <c r="P160" s="87"/>
      <c r="Q160" s="87"/>
      <c r="R160" s="87"/>
      <c r="S160" s="87"/>
      <c r="T160" s="88"/>
      <c r="U160" s="40"/>
      <c r="V160" s="40"/>
      <c r="W160" s="40"/>
      <c r="X160" s="40"/>
      <c r="Y160" s="40"/>
      <c r="Z160" s="40"/>
      <c r="AA160" s="40"/>
      <c r="AB160" s="40"/>
      <c r="AC160" s="40"/>
      <c r="AD160" s="40"/>
      <c r="AE160" s="40"/>
      <c r="AT160" s="18" t="s">
        <v>189</v>
      </c>
      <c r="AU160" s="18" t="s">
        <v>89</v>
      </c>
    </row>
    <row r="161" spans="1:65" s="2" customFormat="1" ht="24.15" customHeight="1">
      <c r="A161" s="40"/>
      <c r="B161" s="41"/>
      <c r="C161" s="215" t="s">
        <v>274</v>
      </c>
      <c r="D161" s="215" t="s">
        <v>180</v>
      </c>
      <c r="E161" s="216" t="s">
        <v>517</v>
      </c>
      <c r="F161" s="217" t="s">
        <v>518</v>
      </c>
      <c r="G161" s="218" t="s">
        <v>392</v>
      </c>
      <c r="H161" s="219">
        <v>0.203</v>
      </c>
      <c r="I161" s="220"/>
      <c r="J161" s="221">
        <f>ROUND(I161*H161,2)</f>
        <v>0</v>
      </c>
      <c r="K161" s="217" t="s">
        <v>184</v>
      </c>
      <c r="L161" s="46"/>
      <c r="M161" s="222" t="s">
        <v>39</v>
      </c>
      <c r="N161" s="223" t="s">
        <v>53</v>
      </c>
      <c r="O161" s="87"/>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185</v>
      </c>
      <c r="AT161" s="226" t="s">
        <v>180</v>
      </c>
      <c r="AU161" s="226" t="s">
        <v>89</v>
      </c>
      <c r="AY161" s="18" t="s">
        <v>177</v>
      </c>
      <c r="BE161" s="227">
        <f>IF(N161="základní",J161,0)</f>
        <v>0</v>
      </c>
      <c r="BF161" s="227">
        <f>IF(N161="snížená",J161,0)</f>
        <v>0</v>
      </c>
      <c r="BG161" s="227">
        <f>IF(N161="zákl. přenesená",J161,0)</f>
        <v>0</v>
      </c>
      <c r="BH161" s="227">
        <f>IF(N161="sníž. přenesená",J161,0)</f>
        <v>0</v>
      </c>
      <c r="BI161" s="227">
        <f>IF(N161="nulová",J161,0)</f>
        <v>0</v>
      </c>
      <c r="BJ161" s="18" t="s">
        <v>185</v>
      </c>
      <c r="BK161" s="227">
        <f>ROUND(I161*H161,2)</f>
        <v>0</v>
      </c>
      <c r="BL161" s="18" t="s">
        <v>185</v>
      </c>
      <c r="BM161" s="226" t="s">
        <v>936</v>
      </c>
    </row>
    <row r="162" spans="1:47" s="2" customFormat="1" ht="12">
      <c r="A162" s="40"/>
      <c r="B162" s="41"/>
      <c r="C162" s="42"/>
      <c r="D162" s="228" t="s">
        <v>187</v>
      </c>
      <c r="E162" s="42"/>
      <c r="F162" s="229" t="s">
        <v>520</v>
      </c>
      <c r="G162" s="42"/>
      <c r="H162" s="42"/>
      <c r="I162" s="230"/>
      <c r="J162" s="42"/>
      <c r="K162" s="42"/>
      <c r="L162" s="46"/>
      <c r="M162" s="231"/>
      <c r="N162" s="232"/>
      <c r="O162" s="87"/>
      <c r="P162" s="87"/>
      <c r="Q162" s="87"/>
      <c r="R162" s="87"/>
      <c r="S162" s="87"/>
      <c r="T162" s="88"/>
      <c r="U162" s="40"/>
      <c r="V162" s="40"/>
      <c r="W162" s="40"/>
      <c r="X162" s="40"/>
      <c r="Y162" s="40"/>
      <c r="Z162" s="40"/>
      <c r="AA162" s="40"/>
      <c r="AB162" s="40"/>
      <c r="AC162" s="40"/>
      <c r="AD162" s="40"/>
      <c r="AE162" s="40"/>
      <c r="AT162" s="18" t="s">
        <v>187</v>
      </c>
      <c r="AU162" s="18" t="s">
        <v>89</v>
      </c>
    </row>
    <row r="163" spans="1:47" s="2" customFormat="1" ht="12">
      <c r="A163" s="40"/>
      <c r="B163" s="41"/>
      <c r="C163" s="42"/>
      <c r="D163" s="228" t="s">
        <v>189</v>
      </c>
      <c r="E163" s="42"/>
      <c r="F163" s="233" t="s">
        <v>235</v>
      </c>
      <c r="G163" s="42"/>
      <c r="H163" s="42"/>
      <c r="I163" s="230"/>
      <c r="J163" s="42"/>
      <c r="K163" s="42"/>
      <c r="L163" s="46"/>
      <c r="M163" s="231"/>
      <c r="N163" s="232"/>
      <c r="O163" s="87"/>
      <c r="P163" s="87"/>
      <c r="Q163" s="87"/>
      <c r="R163" s="87"/>
      <c r="S163" s="87"/>
      <c r="T163" s="88"/>
      <c r="U163" s="40"/>
      <c r="V163" s="40"/>
      <c r="W163" s="40"/>
      <c r="X163" s="40"/>
      <c r="Y163" s="40"/>
      <c r="Z163" s="40"/>
      <c r="AA163" s="40"/>
      <c r="AB163" s="40"/>
      <c r="AC163" s="40"/>
      <c r="AD163" s="40"/>
      <c r="AE163" s="40"/>
      <c r="AT163" s="18" t="s">
        <v>189</v>
      </c>
      <c r="AU163" s="18" t="s">
        <v>89</v>
      </c>
    </row>
    <row r="164" spans="1:51" s="14" customFormat="1" ht="12">
      <c r="A164" s="14"/>
      <c r="B164" s="244"/>
      <c r="C164" s="245"/>
      <c r="D164" s="228" t="s">
        <v>191</v>
      </c>
      <c r="E164" s="246" t="s">
        <v>39</v>
      </c>
      <c r="F164" s="247" t="s">
        <v>1082</v>
      </c>
      <c r="G164" s="245"/>
      <c r="H164" s="248">
        <v>0.203</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191</v>
      </c>
      <c r="AU164" s="254" t="s">
        <v>89</v>
      </c>
      <c r="AV164" s="14" t="s">
        <v>89</v>
      </c>
      <c r="AW164" s="14" t="s">
        <v>41</v>
      </c>
      <c r="AX164" s="14" t="s">
        <v>80</v>
      </c>
      <c r="AY164" s="254" t="s">
        <v>177</v>
      </c>
    </row>
    <row r="165" spans="1:51" s="15" customFormat="1" ht="12">
      <c r="A165" s="15"/>
      <c r="B165" s="255"/>
      <c r="C165" s="256"/>
      <c r="D165" s="228" t="s">
        <v>191</v>
      </c>
      <c r="E165" s="257" t="s">
        <v>39</v>
      </c>
      <c r="F165" s="258" t="s">
        <v>194</v>
      </c>
      <c r="G165" s="256"/>
      <c r="H165" s="259">
        <v>0.203</v>
      </c>
      <c r="I165" s="260"/>
      <c r="J165" s="256"/>
      <c r="K165" s="256"/>
      <c r="L165" s="261"/>
      <c r="M165" s="262"/>
      <c r="N165" s="263"/>
      <c r="O165" s="263"/>
      <c r="P165" s="263"/>
      <c r="Q165" s="263"/>
      <c r="R165" s="263"/>
      <c r="S165" s="263"/>
      <c r="T165" s="264"/>
      <c r="U165" s="15"/>
      <c r="V165" s="15"/>
      <c r="W165" s="15"/>
      <c r="X165" s="15"/>
      <c r="Y165" s="15"/>
      <c r="Z165" s="15"/>
      <c r="AA165" s="15"/>
      <c r="AB165" s="15"/>
      <c r="AC165" s="15"/>
      <c r="AD165" s="15"/>
      <c r="AE165" s="15"/>
      <c r="AT165" s="265" t="s">
        <v>191</v>
      </c>
      <c r="AU165" s="265" t="s">
        <v>89</v>
      </c>
      <c r="AV165" s="15" t="s">
        <v>185</v>
      </c>
      <c r="AW165" s="15" t="s">
        <v>41</v>
      </c>
      <c r="AX165" s="15" t="s">
        <v>87</v>
      </c>
      <c r="AY165" s="265" t="s">
        <v>177</v>
      </c>
    </row>
    <row r="166" spans="1:65" s="2" customFormat="1" ht="24.15" customHeight="1">
      <c r="A166" s="40"/>
      <c r="B166" s="41"/>
      <c r="C166" s="215" t="s">
        <v>8</v>
      </c>
      <c r="D166" s="215" t="s">
        <v>180</v>
      </c>
      <c r="E166" s="216" t="s">
        <v>239</v>
      </c>
      <c r="F166" s="217" t="s">
        <v>240</v>
      </c>
      <c r="G166" s="218" t="s">
        <v>241</v>
      </c>
      <c r="H166" s="219">
        <v>6</v>
      </c>
      <c r="I166" s="220"/>
      <c r="J166" s="221">
        <f>ROUND(I166*H166,2)</f>
        <v>0</v>
      </c>
      <c r="K166" s="217" t="s">
        <v>184</v>
      </c>
      <c r="L166" s="46"/>
      <c r="M166" s="222" t="s">
        <v>39</v>
      </c>
      <c r="N166" s="223" t="s">
        <v>53</v>
      </c>
      <c r="O166" s="87"/>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185</v>
      </c>
      <c r="AT166" s="226" t="s">
        <v>180</v>
      </c>
      <c r="AU166" s="226" t="s">
        <v>89</v>
      </c>
      <c r="AY166" s="18" t="s">
        <v>177</v>
      </c>
      <c r="BE166" s="227">
        <f>IF(N166="základní",J166,0)</f>
        <v>0</v>
      </c>
      <c r="BF166" s="227">
        <f>IF(N166="snížená",J166,0)</f>
        <v>0</v>
      </c>
      <c r="BG166" s="227">
        <f>IF(N166="zákl. přenesená",J166,0)</f>
        <v>0</v>
      </c>
      <c r="BH166" s="227">
        <f>IF(N166="sníž. přenesená",J166,0)</f>
        <v>0</v>
      </c>
      <c r="BI166" s="227">
        <f>IF(N166="nulová",J166,0)</f>
        <v>0</v>
      </c>
      <c r="BJ166" s="18" t="s">
        <v>185</v>
      </c>
      <c r="BK166" s="227">
        <f>ROUND(I166*H166,2)</f>
        <v>0</v>
      </c>
      <c r="BL166" s="18" t="s">
        <v>185</v>
      </c>
      <c r="BM166" s="226" t="s">
        <v>938</v>
      </c>
    </row>
    <row r="167" spans="1:47" s="2" customFormat="1" ht="12">
      <c r="A167" s="40"/>
      <c r="B167" s="41"/>
      <c r="C167" s="42"/>
      <c r="D167" s="228" t="s">
        <v>187</v>
      </c>
      <c r="E167" s="42"/>
      <c r="F167" s="229" t="s">
        <v>243</v>
      </c>
      <c r="G167" s="42"/>
      <c r="H167" s="42"/>
      <c r="I167" s="230"/>
      <c r="J167" s="42"/>
      <c r="K167" s="42"/>
      <c r="L167" s="46"/>
      <c r="M167" s="231"/>
      <c r="N167" s="232"/>
      <c r="O167" s="87"/>
      <c r="P167" s="87"/>
      <c r="Q167" s="87"/>
      <c r="R167" s="87"/>
      <c r="S167" s="87"/>
      <c r="T167" s="88"/>
      <c r="U167" s="40"/>
      <c r="V167" s="40"/>
      <c r="W167" s="40"/>
      <c r="X167" s="40"/>
      <c r="Y167" s="40"/>
      <c r="Z167" s="40"/>
      <c r="AA167" s="40"/>
      <c r="AB167" s="40"/>
      <c r="AC167" s="40"/>
      <c r="AD167" s="40"/>
      <c r="AE167" s="40"/>
      <c r="AT167" s="18" t="s">
        <v>187</v>
      </c>
      <c r="AU167" s="18" t="s">
        <v>89</v>
      </c>
    </row>
    <row r="168" spans="1:47" s="2" customFormat="1" ht="12">
      <c r="A168" s="40"/>
      <c r="B168" s="41"/>
      <c r="C168" s="42"/>
      <c r="D168" s="228" t="s">
        <v>189</v>
      </c>
      <c r="E168" s="42"/>
      <c r="F168" s="233" t="s">
        <v>244</v>
      </c>
      <c r="G168" s="42"/>
      <c r="H168" s="42"/>
      <c r="I168" s="230"/>
      <c r="J168" s="42"/>
      <c r="K168" s="42"/>
      <c r="L168" s="46"/>
      <c r="M168" s="231"/>
      <c r="N168" s="232"/>
      <c r="O168" s="87"/>
      <c r="P168" s="87"/>
      <c r="Q168" s="87"/>
      <c r="R168" s="87"/>
      <c r="S168" s="87"/>
      <c r="T168" s="88"/>
      <c r="U168" s="40"/>
      <c r="V168" s="40"/>
      <c r="W168" s="40"/>
      <c r="X168" s="40"/>
      <c r="Y168" s="40"/>
      <c r="Z168" s="40"/>
      <c r="AA168" s="40"/>
      <c r="AB168" s="40"/>
      <c r="AC168" s="40"/>
      <c r="AD168" s="40"/>
      <c r="AE168" s="40"/>
      <c r="AT168" s="18" t="s">
        <v>189</v>
      </c>
      <c r="AU168" s="18" t="s">
        <v>89</v>
      </c>
    </row>
    <row r="169" spans="1:65" s="2" customFormat="1" ht="24.15" customHeight="1">
      <c r="A169" s="40"/>
      <c r="B169" s="41"/>
      <c r="C169" s="215" t="s">
        <v>289</v>
      </c>
      <c r="D169" s="215" t="s">
        <v>180</v>
      </c>
      <c r="E169" s="216" t="s">
        <v>246</v>
      </c>
      <c r="F169" s="217" t="s">
        <v>247</v>
      </c>
      <c r="G169" s="218" t="s">
        <v>241</v>
      </c>
      <c r="H169" s="219">
        <v>2</v>
      </c>
      <c r="I169" s="220"/>
      <c r="J169" s="221">
        <f>ROUND(I169*H169,2)</f>
        <v>0</v>
      </c>
      <c r="K169" s="217" t="s">
        <v>184</v>
      </c>
      <c r="L169" s="46"/>
      <c r="M169" s="222" t="s">
        <v>39</v>
      </c>
      <c r="N169" s="223" t="s">
        <v>53</v>
      </c>
      <c r="O169" s="87"/>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185</v>
      </c>
      <c r="AT169" s="226" t="s">
        <v>180</v>
      </c>
      <c r="AU169" s="226" t="s">
        <v>89</v>
      </c>
      <c r="AY169" s="18" t="s">
        <v>177</v>
      </c>
      <c r="BE169" s="227">
        <f>IF(N169="základní",J169,0)</f>
        <v>0</v>
      </c>
      <c r="BF169" s="227">
        <f>IF(N169="snížená",J169,0)</f>
        <v>0</v>
      </c>
      <c r="BG169" s="227">
        <f>IF(N169="zákl. přenesená",J169,0)</f>
        <v>0</v>
      </c>
      <c r="BH169" s="227">
        <f>IF(N169="sníž. přenesená",J169,0)</f>
        <v>0</v>
      </c>
      <c r="BI169" s="227">
        <f>IF(N169="nulová",J169,0)</f>
        <v>0</v>
      </c>
      <c r="BJ169" s="18" t="s">
        <v>185</v>
      </c>
      <c r="BK169" s="227">
        <f>ROUND(I169*H169,2)</f>
        <v>0</v>
      </c>
      <c r="BL169" s="18" t="s">
        <v>185</v>
      </c>
      <c r="BM169" s="226" t="s">
        <v>939</v>
      </c>
    </row>
    <row r="170" spans="1:47" s="2" customFormat="1" ht="12">
      <c r="A170" s="40"/>
      <c r="B170" s="41"/>
      <c r="C170" s="42"/>
      <c r="D170" s="228" t="s">
        <v>187</v>
      </c>
      <c r="E170" s="42"/>
      <c r="F170" s="229" t="s">
        <v>249</v>
      </c>
      <c r="G170" s="42"/>
      <c r="H170" s="42"/>
      <c r="I170" s="230"/>
      <c r="J170" s="42"/>
      <c r="K170" s="42"/>
      <c r="L170" s="46"/>
      <c r="M170" s="231"/>
      <c r="N170" s="232"/>
      <c r="O170" s="87"/>
      <c r="P170" s="87"/>
      <c r="Q170" s="87"/>
      <c r="R170" s="87"/>
      <c r="S170" s="87"/>
      <c r="T170" s="88"/>
      <c r="U170" s="40"/>
      <c r="V170" s="40"/>
      <c r="W170" s="40"/>
      <c r="X170" s="40"/>
      <c r="Y170" s="40"/>
      <c r="Z170" s="40"/>
      <c r="AA170" s="40"/>
      <c r="AB170" s="40"/>
      <c r="AC170" s="40"/>
      <c r="AD170" s="40"/>
      <c r="AE170" s="40"/>
      <c r="AT170" s="18" t="s">
        <v>187</v>
      </c>
      <c r="AU170" s="18" t="s">
        <v>89</v>
      </c>
    </row>
    <row r="171" spans="1:47" s="2" customFormat="1" ht="12">
      <c r="A171" s="40"/>
      <c r="B171" s="41"/>
      <c r="C171" s="42"/>
      <c r="D171" s="228" t="s">
        <v>189</v>
      </c>
      <c r="E171" s="42"/>
      <c r="F171" s="233" t="s">
        <v>244</v>
      </c>
      <c r="G171" s="42"/>
      <c r="H171" s="42"/>
      <c r="I171" s="230"/>
      <c r="J171" s="42"/>
      <c r="K171" s="42"/>
      <c r="L171" s="46"/>
      <c r="M171" s="231"/>
      <c r="N171" s="232"/>
      <c r="O171" s="87"/>
      <c r="P171" s="87"/>
      <c r="Q171" s="87"/>
      <c r="R171" s="87"/>
      <c r="S171" s="87"/>
      <c r="T171" s="88"/>
      <c r="U171" s="40"/>
      <c r="V171" s="40"/>
      <c r="W171" s="40"/>
      <c r="X171" s="40"/>
      <c r="Y171" s="40"/>
      <c r="Z171" s="40"/>
      <c r="AA171" s="40"/>
      <c r="AB171" s="40"/>
      <c r="AC171" s="40"/>
      <c r="AD171" s="40"/>
      <c r="AE171" s="40"/>
      <c r="AT171" s="18" t="s">
        <v>189</v>
      </c>
      <c r="AU171" s="18" t="s">
        <v>89</v>
      </c>
    </row>
    <row r="172" spans="1:65" s="2" customFormat="1" ht="24.15" customHeight="1">
      <c r="A172" s="40"/>
      <c r="B172" s="41"/>
      <c r="C172" s="215" t="s">
        <v>295</v>
      </c>
      <c r="D172" s="215" t="s">
        <v>180</v>
      </c>
      <c r="E172" s="216" t="s">
        <v>940</v>
      </c>
      <c r="F172" s="217" t="s">
        <v>941</v>
      </c>
      <c r="G172" s="218" t="s">
        <v>241</v>
      </c>
      <c r="H172" s="219">
        <v>2</v>
      </c>
      <c r="I172" s="220"/>
      <c r="J172" s="221">
        <f>ROUND(I172*H172,2)</f>
        <v>0</v>
      </c>
      <c r="K172" s="217" t="s">
        <v>184</v>
      </c>
      <c r="L172" s="46"/>
      <c r="M172" s="222" t="s">
        <v>39</v>
      </c>
      <c r="N172" s="223" t="s">
        <v>53</v>
      </c>
      <c r="O172" s="87"/>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185</v>
      </c>
      <c r="AT172" s="226" t="s">
        <v>180</v>
      </c>
      <c r="AU172" s="226" t="s">
        <v>89</v>
      </c>
      <c r="AY172" s="18" t="s">
        <v>177</v>
      </c>
      <c r="BE172" s="227">
        <f>IF(N172="základní",J172,0)</f>
        <v>0</v>
      </c>
      <c r="BF172" s="227">
        <f>IF(N172="snížená",J172,0)</f>
        <v>0</v>
      </c>
      <c r="BG172" s="227">
        <f>IF(N172="zákl. přenesená",J172,0)</f>
        <v>0</v>
      </c>
      <c r="BH172" s="227">
        <f>IF(N172="sníž. přenesená",J172,0)</f>
        <v>0</v>
      </c>
      <c r="BI172" s="227">
        <f>IF(N172="nulová",J172,0)</f>
        <v>0</v>
      </c>
      <c r="BJ172" s="18" t="s">
        <v>185</v>
      </c>
      <c r="BK172" s="227">
        <f>ROUND(I172*H172,2)</f>
        <v>0</v>
      </c>
      <c r="BL172" s="18" t="s">
        <v>185</v>
      </c>
      <c r="BM172" s="226" t="s">
        <v>942</v>
      </c>
    </row>
    <row r="173" spans="1:47" s="2" customFormat="1" ht="12">
      <c r="A173" s="40"/>
      <c r="B173" s="41"/>
      <c r="C173" s="42"/>
      <c r="D173" s="228" t="s">
        <v>187</v>
      </c>
      <c r="E173" s="42"/>
      <c r="F173" s="229" t="s">
        <v>943</v>
      </c>
      <c r="G173" s="42"/>
      <c r="H173" s="42"/>
      <c r="I173" s="230"/>
      <c r="J173" s="42"/>
      <c r="K173" s="42"/>
      <c r="L173" s="46"/>
      <c r="M173" s="231"/>
      <c r="N173" s="232"/>
      <c r="O173" s="87"/>
      <c r="P173" s="87"/>
      <c r="Q173" s="87"/>
      <c r="R173" s="87"/>
      <c r="S173" s="87"/>
      <c r="T173" s="88"/>
      <c r="U173" s="40"/>
      <c r="V173" s="40"/>
      <c r="W173" s="40"/>
      <c r="X173" s="40"/>
      <c r="Y173" s="40"/>
      <c r="Z173" s="40"/>
      <c r="AA173" s="40"/>
      <c r="AB173" s="40"/>
      <c r="AC173" s="40"/>
      <c r="AD173" s="40"/>
      <c r="AE173" s="40"/>
      <c r="AT173" s="18" t="s">
        <v>187</v>
      </c>
      <c r="AU173" s="18" t="s">
        <v>89</v>
      </c>
    </row>
    <row r="174" spans="1:47" s="2" customFormat="1" ht="12">
      <c r="A174" s="40"/>
      <c r="B174" s="41"/>
      <c r="C174" s="42"/>
      <c r="D174" s="228" t="s">
        <v>189</v>
      </c>
      <c r="E174" s="42"/>
      <c r="F174" s="233" t="s">
        <v>255</v>
      </c>
      <c r="G174" s="42"/>
      <c r="H174" s="42"/>
      <c r="I174" s="230"/>
      <c r="J174" s="42"/>
      <c r="K174" s="42"/>
      <c r="L174" s="46"/>
      <c r="M174" s="231"/>
      <c r="N174" s="232"/>
      <c r="O174" s="87"/>
      <c r="P174" s="87"/>
      <c r="Q174" s="87"/>
      <c r="R174" s="87"/>
      <c r="S174" s="87"/>
      <c r="T174" s="88"/>
      <c r="U174" s="40"/>
      <c r="V174" s="40"/>
      <c r="W174" s="40"/>
      <c r="X174" s="40"/>
      <c r="Y174" s="40"/>
      <c r="Z174" s="40"/>
      <c r="AA174" s="40"/>
      <c r="AB174" s="40"/>
      <c r="AC174" s="40"/>
      <c r="AD174" s="40"/>
      <c r="AE174" s="40"/>
      <c r="AT174" s="18" t="s">
        <v>189</v>
      </c>
      <c r="AU174" s="18" t="s">
        <v>89</v>
      </c>
    </row>
    <row r="175" spans="1:65" s="2" customFormat="1" ht="44.25" customHeight="1">
      <c r="A175" s="40"/>
      <c r="B175" s="41"/>
      <c r="C175" s="215" t="s">
        <v>301</v>
      </c>
      <c r="D175" s="215" t="s">
        <v>180</v>
      </c>
      <c r="E175" s="216" t="s">
        <v>944</v>
      </c>
      <c r="F175" s="217" t="s">
        <v>945</v>
      </c>
      <c r="G175" s="218" t="s">
        <v>203</v>
      </c>
      <c r="H175" s="219">
        <v>406</v>
      </c>
      <c r="I175" s="220"/>
      <c r="J175" s="221">
        <f>ROUND(I175*H175,2)</f>
        <v>0</v>
      </c>
      <c r="K175" s="217" t="s">
        <v>184</v>
      </c>
      <c r="L175" s="46"/>
      <c r="M175" s="222" t="s">
        <v>39</v>
      </c>
      <c r="N175" s="223" t="s">
        <v>53</v>
      </c>
      <c r="O175" s="87"/>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185</v>
      </c>
      <c r="AT175" s="226" t="s">
        <v>180</v>
      </c>
      <c r="AU175" s="226" t="s">
        <v>89</v>
      </c>
      <c r="AY175" s="18" t="s">
        <v>177</v>
      </c>
      <c r="BE175" s="227">
        <f>IF(N175="základní",J175,0)</f>
        <v>0</v>
      </c>
      <c r="BF175" s="227">
        <f>IF(N175="snížená",J175,0)</f>
        <v>0</v>
      </c>
      <c r="BG175" s="227">
        <f>IF(N175="zákl. přenesená",J175,0)</f>
        <v>0</v>
      </c>
      <c r="BH175" s="227">
        <f>IF(N175="sníž. přenesená",J175,0)</f>
        <v>0</v>
      </c>
      <c r="BI175" s="227">
        <f>IF(N175="nulová",J175,0)</f>
        <v>0</v>
      </c>
      <c r="BJ175" s="18" t="s">
        <v>185</v>
      </c>
      <c r="BK175" s="227">
        <f>ROUND(I175*H175,2)</f>
        <v>0</v>
      </c>
      <c r="BL175" s="18" t="s">
        <v>185</v>
      </c>
      <c r="BM175" s="226" t="s">
        <v>946</v>
      </c>
    </row>
    <row r="176" spans="1:47" s="2" customFormat="1" ht="12">
      <c r="A176" s="40"/>
      <c r="B176" s="41"/>
      <c r="C176" s="42"/>
      <c r="D176" s="228" t="s">
        <v>187</v>
      </c>
      <c r="E176" s="42"/>
      <c r="F176" s="229" t="s">
        <v>947</v>
      </c>
      <c r="G176" s="42"/>
      <c r="H176" s="42"/>
      <c r="I176" s="230"/>
      <c r="J176" s="42"/>
      <c r="K176" s="42"/>
      <c r="L176" s="46"/>
      <c r="M176" s="231"/>
      <c r="N176" s="232"/>
      <c r="O176" s="87"/>
      <c r="P176" s="87"/>
      <c r="Q176" s="87"/>
      <c r="R176" s="87"/>
      <c r="S176" s="87"/>
      <c r="T176" s="88"/>
      <c r="U176" s="40"/>
      <c r="V176" s="40"/>
      <c r="W176" s="40"/>
      <c r="X176" s="40"/>
      <c r="Y176" s="40"/>
      <c r="Z176" s="40"/>
      <c r="AA176" s="40"/>
      <c r="AB176" s="40"/>
      <c r="AC176" s="40"/>
      <c r="AD176" s="40"/>
      <c r="AE176" s="40"/>
      <c r="AT176" s="18" t="s">
        <v>187</v>
      </c>
      <c r="AU176" s="18" t="s">
        <v>89</v>
      </c>
    </row>
    <row r="177" spans="1:47" s="2" customFormat="1" ht="12">
      <c r="A177" s="40"/>
      <c r="B177" s="41"/>
      <c r="C177" s="42"/>
      <c r="D177" s="228" t="s">
        <v>189</v>
      </c>
      <c r="E177" s="42"/>
      <c r="F177" s="233" t="s">
        <v>545</v>
      </c>
      <c r="G177" s="42"/>
      <c r="H177" s="42"/>
      <c r="I177" s="230"/>
      <c r="J177" s="42"/>
      <c r="K177" s="42"/>
      <c r="L177" s="46"/>
      <c r="M177" s="231"/>
      <c r="N177" s="232"/>
      <c r="O177" s="87"/>
      <c r="P177" s="87"/>
      <c r="Q177" s="87"/>
      <c r="R177" s="87"/>
      <c r="S177" s="87"/>
      <c r="T177" s="88"/>
      <c r="U177" s="40"/>
      <c r="V177" s="40"/>
      <c r="W177" s="40"/>
      <c r="X177" s="40"/>
      <c r="Y177" s="40"/>
      <c r="Z177" s="40"/>
      <c r="AA177" s="40"/>
      <c r="AB177" s="40"/>
      <c r="AC177" s="40"/>
      <c r="AD177" s="40"/>
      <c r="AE177" s="40"/>
      <c r="AT177" s="18" t="s">
        <v>189</v>
      </c>
      <c r="AU177" s="18" t="s">
        <v>89</v>
      </c>
    </row>
    <row r="178" spans="1:51" s="14" customFormat="1" ht="12">
      <c r="A178" s="14"/>
      <c r="B178" s="244"/>
      <c r="C178" s="245"/>
      <c r="D178" s="228" t="s">
        <v>191</v>
      </c>
      <c r="E178" s="246" t="s">
        <v>39</v>
      </c>
      <c r="F178" s="247" t="s">
        <v>1094</v>
      </c>
      <c r="G178" s="245"/>
      <c r="H178" s="248">
        <v>406</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191</v>
      </c>
      <c r="AU178" s="254" t="s">
        <v>89</v>
      </c>
      <c r="AV178" s="14" t="s">
        <v>89</v>
      </c>
      <c r="AW178" s="14" t="s">
        <v>41</v>
      </c>
      <c r="AX178" s="14" t="s">
        <v>80</v>
      </c>
      <c r="AY178" s="254" t="s">
        <v>177</v>
      </c>
    </row>
    <row r="179" spans="1:51" s="15" customFormat="1" ht="12">
      <c r="A179" s="15"/>
      <c r="B179" s="255"/>
      <c r="C179" s="256"/>
      <c r="D179" s="228" t="s">
        <v>191</v>
      </c>
      <c r="E179" s="257" t="s">
        <v>39</v>
      </c>
      <c r="F179" s="258" t="s">
        <v>194</v>
      </c>
      <c r="G179" s="256"/>
      <c r="H179" s="259">
        <v>406</v>
      </c>
      <c r="I179" s="260"/>
      <c r="J179" s="256"/>
      <c r="K179" s="256"/>
      <c r="L179" s="261"/>
      <c r="M179" s="262"/>
      <c r="N179" s="263"/>
      <c r="O179" s="263"/>
      <c r="P179" s="263"/>
      <c r="Q179" s="263"/>
      <c r="R179" s="263"/>
      <c r="S179" s="263"/>
      <c r="T179" s="264"/>
      <c r="U179" s="15"/>
      <c r="V179" s="15"/>
      <c r="W179" s="15"/>
      <c r="X179" s="15"/>
      <c r="Y179" s="15"/>
      <c r="Z179" s="15"/>
      <c r="AA179" s="15"/>
      <c r="AB179" s="15"/>
      <c r="AC179" s="15"/>
      <c r="AD179" s="15"/>
      <c r="AE179" s="15"/>
      <c r="AT179" s="265" t="s">
        <v>191</v>
      </c>
      <c r="AU179" s="265" t="s">
        <v>89</v>
      </c>
      <c r="AV179" s="15" t="s">
        <v>185</v>
      </c>
      <c r="AW179" s="15" t="s">
        <v>41</v>
      </c>
      <c r="AX179" s="15" t="s">
        <v>87</v>
      </c>
      <c r="AY179" s="265" t="s">
        <v>177</v>
      </c>
    </row>
    <row r="180" spans="1:65" s="2" customFormat="1" ht="16.5" customHeight="1">
      <c r="A180" s="40"/>
      <c r="B180" s="41"/>
      <c r="C180" s="215" t="s">
        <v>309</v>
      </c>
      <c r="D180" s="215" t="s">
        <v>180</v>
      </c>
      <c r="E180" s="216" t="s">
        <v>952</v>
      </c>
      <c r="F180" s="217" t="s">
        <v>953</v>
      </c>
      <c r="G180" s="218" t="s">
        <v>304</v>
      </c>
      <c r="H180" s="219">
        <v>2.456</v>
      </c>
      <c r="I180" s="220"/>
      <c r="J180" s="221">
        <f>ROUND(I180*H180,2)</f>
        <v>0</v>
      </c>
      <c r="K180" s="217" t="s">
        <v>184</v>
      </c>
      <c r="L180" s="46"/>
      <c r="M180" s="222" t="s">
        <v>39</v>
      </c>
      <c r="N180" s="223" t="s">
        <v>53</v>
      </c>
      <c r="O180" s="87"/>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185</v>
      </c>
      <c r="AT180" s="226" t="s">
        <v>180</v>
      </c>
      <c r="AU180" s="226" t="s">
        <v>89</v>
      </c>
      <c r="AY180" s="18" t="s">
        <v>177</v>
      </c>
      <c r="BE180" s="227">
        <f>IF(N180="základní",J180,0)</f>
        <v>0</v>
      </c>
      <c r="BF180" s="227">
        <f>IF(N180="snížená",J180,0)</f>
        <v>0</v>
      </c>
      <c r="BG180" s="227">
        <f>IF(N180="zákl. přenesená",J180,0)</f>
        <v>0</v>
      </c>
      <c r="BH180" s="227">
        <f>IF(N180="sníž. přenesená",J180,0)</f>
        <v>0</v>
      </c>
      <c r="BI180" s="227">
        <f>IF(N180="nulová",J180,0)</f>
        <v>0</v>
      </c>
      <c r="BJ180" s="18" t="s">
        <v>185</v>
      </c>
      <c r="BK180" s="227">
        <f>ROUND(I180*H180,2)</f>
        <v>0</v>
      </c>
      <c r="BL180" s="18" t="s">
        <v>185</v>
      </c>
      <c r="BM180" s="226" t="s">
        <v>954</v>
      </c>
    </row>
    <row r="181" spans="1:47" s="2" customFormat="1" ht="12">
      <c r="A181" s="40"/>
      <c r="B181" s="41"/>
      <c r="C181" s="42"/>
      <c r="D181" s="228" t="s">
        <v>187</v>
      </c>
      <c r="E181" s="42"/>
      <c r="F181" s="229" t="s">
        <v>955</v>
      </c>
      <c r="G181" s="42"/>
      <c r="H181" s="42"/>
      <c r="I181" s="230"/>
      <c r="J181" s="42"/>
      <c r="K181" s="42"/>
      <c r="L181" s="46"/>
      <c r="M181" s="231"/>
      <c r="N181" s="232"/>
      <c r="O181" s="87"/>
      <c r="P181" s="87"/>
      <c r="Q181" s="87"/>
      <c r="R181" s="87"/>
      <c r="S181" s="87"/>
      <c r="T181" s="88"/>
      <c r="U181" s="40"/>
      <c r="V181" s="40"/>
      <c r="W181" s="40"/>
      <c r="X181" s="40"/>
      <c r="Y181" s="40"/>
      <c r="Z181" s="40"/>
      <c r="AA181" s="40"/>
      <c r="AB181" s="40"/>
      <c r="AC181" s="40"/>
      <c r="AD181" s="40"/>
      <c r="AE181" s="40"/>
      <c r="AT181" s="18" t="s">
        <v>187</v>
      </c>
      <c r="AU181" s="18" t="s">
        <v>89</v>
      </c>
    </row>
    <row r="182" spans="1:47" s="2" customFormat="1" ht="12">
      <c r="A182" s="40"/>
      <c r="B182" s="41"/>
      <c r="C182" s="42"/>
      <c r="D182" s="228" t="s">
        <v>189</v>
      </c>
      <c r="E182" s="42"/>
      <c r="F182" s="233" t="s">
        <v>956</v>
      </c>
      <c r="G182" s="42"/>
      <c r="H182" s="42"/>
      <c r="I182" s="230"/>
      <c r="J182" s="42"/>
      <c r="K182" s="42"/>
      <c r="L182" s="46"/>
      <c r="M182" s="231"/>
      <c r="N182" s="232"/>
      <c r="O182" s="87"/>
      <c r="P182" s="87"/>
      <c r="Q182" s="87"/>
      <c r="R182" s="87"/>
      <c r="S182" s="87"/>
      <c r="T182" s="88"/>
      <c r="U182" s="40"/>
      <c r="V182" s="40"/>
      <c r="W182" s="40"/>
      <c r="X182" s="40"/>
      <c r="Y182" s="40"/>
      <c r="Z182" s="40"/>
      <c r="AA182" s="40"/>
      <c r="AB182" s="40"/>
      <c r="AC182" s="40"/>
      <c r="AD182" s="40"/>
      <c r="AE182" s="40"/>
      <c r="AT182" s="18" t="s">
        <v>189</v>
      </c>
      <c r="AU182" s="18" t="s">
        <v>89</v>
      </c>
    </row>
    <row r="183" spans="1:51" s="13" customFormat="1" ht="12">
      <c r="A183" s="13"/>
      <c r="B183" s="234"/>
      <c r="C183" s="235"/>
      <c r="D183" s="228" t="s">
        <v>191</v>
      </c>
      <c r="E183" s="236" t="s">
        <v>39</v>
      </c>
      <c r="F183" s="237" t="s">
        <v>957</v>
      </c>
      <c r="G183" s="235"/>
      <c r="H183" s="236" t="s">
        <v>39</v>
      </c>
      <c r="I183" s="238"/>
      <c r="J183" s="235"/>
      <c r="K183" s="235"/>
      <c r="L183" s="239"/>
      <c r="M183" s="240"/>
      <c r="N183" s="241"/>
      <c r="O183" s="241"/>
      <c r="P183" s="241"/>
      <c r="Q183" s="241"/>
      <c r="R183" s="241"/>
      <c r="S183" s="241"/>
      <c r="T183" s="242"/>
      <c r="U183" s="13"/>
      <c r="V183" s="13"/>
      <c r="W183" s="13"/>
      <c r="X183" s="13"/>
      <c r="Y183" s="13"/>
      <c r="Z183" s="13"/>
      <c r="AA183" s="13"/>
      <c r="AB183" s="13"/>
      <c r="AC183" s="13"/>
      <c r="AD183" s="13"/>
      <c r="AE183" s="13"/>
      <c r="AT183" s="243" t="s">
        <v>191</v>
      </c>
      <c r="AU183" s="243" t="s">
        <v>89</v>
      </c>
      <c r="AV183" s="13" t="s">
        <v>87</v>
      </c>
      <c r="AW183" s="13" t="s">
        <v>41</v>
      </c>
      <c r="AX183" s="13" t="s">
        <v>80</v>
      </c>
      <c r="AY183" s="243" t="s">
        <v>177</v>
      </c>
    </row>
    <row r="184" spans="1:51" s="14" customFormat="1" ht="12">
      <c r="A184" s="14"/>
      <c r="B184" s="244"/>
      <c r="C184" s="245"/>
      <c r="D184" s="228" t="s">
        <v>191</v>
      </c>
      <c r="E184" s="246" t="s">
        <v>39</v>
      </c>
      <c r="F184" s="247" t="s">
        <v>1099</v>
      </c>
      <c r="G184" s="245"/>
      <c r="H184" s="248">
        <v>2.456</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191</v>
      </c>
      <c r="AU184" s="254" t="s">
        <v>89</v>
      </c>
      <c r="AV184" s="14" t="s">
        <v>89</v>
      </c>
      <c r="AW184" s="14" t="s">
        <v>41</v>
      </c>
      <c r="AX184" s="14" t="s">
        <v>80</v>
      </c>
      <c r="AY184" s="254" t="s">
        <v>177</v>
      </c>
    </row>
    <row r="185" spans="1:51" s="15" customFormat="1" ht="12">
      <c r="A185" s="15"/>
      <c r="B185" s="255"/>
      <c r="C185" s="256"/>
      <c r="D185" s="228" t="s">
        <v>191</v>
      </c>
      <c r="E185" s="257" t="s">
        <v>39</v>
      </c>
      <c r="F185" s="258" t="s">
        <v>194</v>
      </c>
      <c r="G185" s="256"/>
      <c r="H185" s="259">
        <v>2.456</v>
      </c>
      <c r="I185" s="260"/>
      <c r="J185" s="256"/>
      <c r="K185" s="256"/>
      <c r="L185" s="261"/>
      <c r="M185" s="262"/>
      <c r="N185" s="263"/>
      <c r="O185" s="263"/>
      <c r="P185" s="263"/>
      <c r="Q185" s="263"/>
      <c r="R185" s="263"/>
      <c r="S185" s="263"/>
      <c r="T185" s="264"/>
      <c r="U185" s="15"/>
      <c r="V185" s="15"/>
      <c r="W185" s="15"/>
      <c r="X185" s="15"/>
      <c r="Y185" s="15"/>
      <c r="Z185" s="15"/>
      <c r="AA185" s="15"/>
      <c r="AB185" s="15"/>
      <c r="AC185" s="15"/>
      <c r="AD185" s="15"/>
      <c r="AE185" s="15"/>
      <c r="AT185" s="265" t="s">
        <v>191</v>
      </c>
      <c r="AU185" s="265" t="s">
        <v>89</v>
      </c>
      <c r="AV185" s="15" t="s">
        <v>185</v>
      </c>
      <c r="AW185" s="15" t="s">
        <v>41</v>
      </c>
      <c r="AX185" s="15" t="s">
        <v>87</v>
      </c>
      <c r="AY185" s="265" t="s">
        <v>177</v>
      </c>
    </row>
    <row r="186" spans="1:65" s="2" customFormat="1" ht="24.15" customHeight="1">
      <c r="A186" s="40"/>
      <c r="B186" s="41"/>
      <c r="C186" s="215" t="s">
        <v>319</v>
      </c>
      <c r="D186" s="215" t="s">
        <v>180</v>
      </c>
      <c r="E186" s="216" t="s">
        <v>302</v>
      </c>
      <c r="F186" s="217" t="s">
        <v>303</v>
      </c>
      <c r="G186" s="218" t="s">
        <v>304</v>
      </c>
      <c r="H186" s="219">
        <v>102.386</v>
      </c>
      <c r="I186" s="220"/>
      <c r="J186" s="221">
        <f>ROUND(I186*H186,2)</f>
        <v>0</v>
      </c>
      <c r="K186" s="217" t="s">
        <v>184</v>
      </c>
      <c r="L186" s="46"/>
      <c r="M186" s="222" t="s">
        <v>39</v>
      </c>
      <c r="N186" s="223" t="s">
        <v>53</v>
      </c>
      <c r="O186" s="87"/>
      <c r="P186" s="224">
        <f>O186*H186</f>
        <v>0</v>
      </c>
      <c r="Q186" s="224">
        <v>0</v>
      </c>
      <c r="R186" s="224">
        <f>Q186*H186</f>
        <v>0</v>
      </c>
      <c r="S186" s="224">
        <v>0</v>
      </c>
      <c r="T186" s="225">
        <f>S186*H186</f>
        <v>0</v>
      </c>
      <c r="U186" s="40"/>
      <c r="V186" s="40"/>
      <c r="W186" s="40"/>
      <c r="X186" s="40"/>
      <c r="Y186" s="40"/>
      <c r="Z186" s="40"/>
      <c r="AA186" s="40"/>
      <c r="AB186" s="40"/>
      <c r="AC186" s="40"/>
      <c r="AD186" s="40"/>
      <c r="AE186" s="40"/>
      <c r="AR186" s="226" t="s">
        <v>185</v>
      </c>
      <c r="AT186" s="226" t="s">
        <v>180</v>
      </c>
      <c r="AU186" s="226" t="s">
        <v>89</v>
      </c>
      <c r="AY186" s="18" t="s">
        <v>177</v>
      </c>
      <c r="BE186" s="227">
        <f>IF(N186="základní",J186,0)</f>
        <v>0</v>
      </c>
      <c r="BF186" s="227">
        <f>IF(N186="snížená",J186,0)</f>
        <v>0</v>
      </c>
      <c r="BG186" s="227">
        <f>IF(N186="zákl. přenesená",J186,0)</f>
        <v>0</v>
      </c>
      <c r="BH186" s="227">
        <f>IF(N186="sníž. přenesená",J186,0)</f>
        <v>0</v>
      </c>
      <c r="BI186" s="227">
        <f>IF(N186="nulová",J186,0)</f>
        <v>0</v>
      </c>
      <c r="BJ186" s="18" t="s">
        <v>185</v>
      </c>
      <c r="BK186" s="227">
        <f>ROUND(I186*H186,2)</f>
        <v>0</v>
      </c>
      <c r="BL186" s="18" t="s">
        <v>185</v>
      </c>
      <c r="BM186" s="226" t="s">
        <v>305</v>
      </c>
    </row>
    <row r="187" spans="1:47" s="2" customFormat="1" ht="12">
      <c r="A187" s="40"/>
      <c r="B187" s="41"/>
      <c r="C187" s="42"/>
      <c r="D187" s="228" t="s">
        <v>187</v>
      </c>
      <c r="E187" s="42"/>
      <c r="F187" s="229" t="s">
        <v>306</v>
      </c>
      <c r="G187" s="42"/>
      <c r="H187" s="42"/>
      <c r="I187" s="230"/>
      <c r="J187" s="42"/>
      <c r="K187" s="42"/>
      <c r="L187" s="46"/>
      <c r="M187" s="231"/>
      <c r="N187" s="232"/>
      <c r="O187" s="87"/>
      <c r="P187" s="87"/>
      <c r="Q187" s="87"/>
      <c r="R187" s="87"/>
      <c r="S187" s="87"/>
      <c r="T187" s="88"/>
      <c r="U187" s="40"/>
      <c r="V187" s="40"/>
      <c r="W187" s="40"/>
      <c r="X187" s="40"/>
      <c r="Y187" s="40"/>
      <c r="Z187" s="40"/>
      <c r="AA187" s="40"/>
      <c r="AB187" s="40"/>
      <c r="AC187" s="40"/>
      <c r="AD187" s="40"/>
      <c r="AE187" s="40"/>
      <c r="AT187" s="18" t="s">
        <v>187</v>
      </c>
      <c r="AU187" s="18" t="s">
        <v>89</v>
      </c>
    </row>
    <row r="188" spans="1:47" s="2" customFormat="1" ht="12">
      <c r="A188" s="40"/>
      <c r="B188" s="41"/>
      <c r="C188" s="42"/>
      <c r="D188" s="228" t="s">
        <v>189</v>
      </c>
      <c r="E188" s="42"/>
      <c r="F188" s="233" t="s">
        <v>307</v>
      </c>
      <c r="G188" s="42"/>
      <c r="H188" s="42"/>
      <c r="I188" s="230"/>
      <c r="J188" s="42"/>
      <c r="K188" s="42"/>
      <c r="L188" s="46"/>
      <c r="M188" s="231"/>
      <c r="N188" s="232"/>
      <c r="O188" s="87"/>
      <c r="P188" s="87"/>
      <c r="Q188" s="87"/>
      <c r="R188" s="87"/>
      <c r="S188" s="87"/>
      <c r="T188" s="88"/>
      <c r="U188" s="40"/>
      <c r="V188" s="40"/>
      <c r="W188" s="40"/>
      <c r="X188" s="40"/>
      <c r="Y188" s="40"/>
      <c r="Z188" s="40"/>
      <c r="AA188" s="40"/>
      <c r="AB188" s="40"/>
      <c r="AC188" s="40"/>
      <c r="AD188" s="40"/>
      <c r="AE188" s="40"/>
      <c r="AT188" s="18" t="s">
        <v>189</v>
      </c>
      <c r="AU188" s="18" t="s">
        <v>89</v>
      </c>
    </row>
    <row r="189" spans="1:51" s="14" customFormat="1" ht="12">
      <c r="A189" s="14"/>
      <c r="B189" s="244"/>
      <c r="C189" s="245"/>
      <c r="D189" s="228" t="s">
        <v>191</v>
      </c>
      <c r="E189" s="246" t="s">
        <v>39</v>
      </c>
      <c r="F189" s="247" t="s">
        <v>1100</v>
      </c>
      <c r="G189" s="245"/>
      <c r="H189" s="248">
        <v>96.134</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191</v>
      </c>
      <c r="AU189" s="254" t="s">
        <v>89</v>
      </c>
      <c r="AV189" s="14" t="s">
        <v>89</v>
      </c>
      <c r="AW189" s="14" t="s">
        <v>41</v>
      </c>
      <c r="AX189" s="14" t="s">
        <v>80</v>
      </c>
      <c r="AY189" s="254" t="s">
        <v>177</v>
      </c>
    </row>
    <row r="190" spans="1:51" s="14" customFormat="1" ht="12">
      <c r="A190" s="14"/>
      <c r="B190" s="244"/>
      <c r="C190" s="245"/>
      <c r="D190" s="228" t="s">
        <v>191</v>
      </c>
      <c r="E190" s="246" t="s">
        <v>39</v>
      </c>
      <c r="F190" s="247" t="s">
        <v>1101</v>
      </c>
      <c r="G190" s="245"/>
      <c r="H190" s="248">
        <v>6.252</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191</v>
      </c>
      <c r="AU190" s="254" t="s">
        <v>89</v>
      </c>
      <c r="AV190" s="14" t="s">
        <v>89</v>
      </c>
      <c r="AW190" s="14" t="s">
        <v>41</v>
      </c>
      <c r="AX190" s="14" t="s">
        <v>80</v>
      </c>
      <c r="AY190" s="254" t="s">
        <v>177</v>
      </c>
    </row>
    <row r="191" spans="1:51" s="15" customFormat="1" ht="12">
      <c r="A191" s="15"/>
      <c r="B191" s="255"/>
      <c r="C191" s="256"/>
      <c r="D191" s="228" t="s">
        <v>191</v>
      </c>
      <c r="E191" s="257" t="s">
        <v>39</v>
      </c>
      <c r="F191" s="258" t="s">
        <v>194</v>
      </c>
      <c r="G191" s="256"/>
      <c r="H191" s="259">
        <v>102.386</v>
      </c>
      <c r="I191" s="260"/>
      <c r="J191" s="256"/>
      <c r="K191" s="256"/>
      <c r="L191" s="261"/>
      <c r="M191" s="262"/>
      <c r="N191" s="263"/>
      <c r="O191" s="263"/>
      <c r="P191" s="263"/>
      <c r="Q191" s="263"/>
      <c r="R191" s="263"/>
      <c r="S191" s="263"/>
      <c r="T191" s="264"/>
      <c r="U191" s="15"/>
      <c r="V191" s="15"/>
      <c r="W191" s="15"/>
      <c r="X191" s="15"/>
      <c r="Y191" s="15"/>
      <c r="Z191" s="15"/>
      <c r="AA191" s="15"/>
      <c r="AB191" s="15"/>
      <c r="AC191" s="15"/>
      <c r="AD191" s="15"/>
      <c r="AE191" s="15"/>
      <c r="AT191" s="265" t="s">
        <v>191</v>
      </c>
      <c r="AU191" s="265" t="s">
        <v>89</v>
      </c>
      <c r="AV191" s="15" t="s">
        <v>185</v>
      </c>
      <c r="AW191" s="15" t="s">
        <v>41</v>
      </c>
      <c r="AX191" s="15" t="s">
        <v>87</v>
      </c>
      <c r="AY191" s="265" t="s">
        <v>177</v>
      </c>
    </row>
    <row r="192" spans="1:65" s="2" customFormat="1" ht="21.75" customHeight="1">
      <c r="A192" s="40"/>
      <c r="B192" s="41"/>
      <c r="C192" s="266" t="s">
        <v>7</v>
      </c>
      <c r="D192" s="266" t="s">
        <v>320</v>
      </c>
      <c r="E192" s="267" t="s">
        <v>321</v>
      </c>
      <c r="F192" s="268" t="s">
        <v>322</v>
      </c>
      <c r="G192" s="269" t="s">
        <v>304</v>
      </c>
      <c r="H192" s="270">
        <v>571.486</v>
      </c>
      <c r="I192" s="271"/>
      <c r="J192" s="272">
        <f>ROUND(I192*H192,2)</f>
        <v>0</v>
      </c>
      <c r="K192" s="268" t="s">
        <v>184</v>
      </c>
      <c r="L192" s="273"/>
      <c r="M192" s="274" t="s">
        <v>39</v>
      </c>
      <c r="N192" s="275" t="s">
        <v>53</v>
      </c>
      <c r="O192" s="87"/>
      <c r="P192" s="224">
        <f>O192*H192</f>
        <v>0</v>
      </c>
      <c r="Q192" s="224">
        <v>1</v>
      </c>
      <c r="R192" s="224">
        <f>Q192*H192</f>
        <v>571.486</v>
      </c>
      <c r="S192" s="224">
        <v>0</v>
      </c>
      <c r="T192" s="225">
        <f>S192*H192</f>
        <v>0</v>
      </c>
      <c r="U192" s="40"/>
      <c r="V192" s="40"/>
      <c r="W192" s="40"/>
      <c r="X192" s="40"/>
      <c r="Y192" s="40"/>
      <c r="Z192" s="40"/>
      <c r="AA192" s="40"/>
      <c r="AB192" s="40"/>
      <c r="AC192" s="40"/>
      <c r="AD192" s="40"/>
      <c r="AE192" s="40"/>
      <c r="AR192" s="226" t="s">
        <v>323</v>
      </c>
      <c r="AT192" s="226" t="s">
        <v>320</v>
      </c>
      <c r="AU192" s="226" t="s">
        <v>89</v>
      </c>
      <c r="AY192" s="18" t="s">
        <v>177</v>
      </c>
      <c r="BE192" s="227">
        <f>IF(N192="základní",J192,0)</f>
        <v>0</v>
      </c>
      <c r="BF192" s="227">
        <f>IF(N192="snížená",J192,0)</f>
        <v>0</v>
      </c>
      <c r="BG192" s="227">
        <f>IF(N192="zákl. přenesená",J192,0)</f>
        <v>0</v>
      </c>
      <c r="BH192" s="227">
        <f>IF(N192="sníž. přenesená",J192,0)</f>
        <v>0</v>
      </c>
      <c r="BI192" s="227">
        <f>IF(N192="nulová",J192,0)</f>
        <v>0</v>
      </c>
      <c r="BJ192" s="18" t="s">
        <v>185</v>
      </c>
      <c r="BK192" s="227">
        <f>ROUND(I192*H192,2)</f>
        <v>0</v>
      </c>
      <c r="BL192" s="18" t="s">
        <v>323</v>
      </c>
      <c r="BM192" s="226" t="s">
        <v>324</v>
      </c>
    </row>
    <row r="193" spans="1:47" s="2" customFormat="1" ht="12">
      <c r="A193" s="40"/>
      <c r="B193" s="41"/>
      <c r="C193" s="42"/>
      <c r="D193" s="228" t="s">
        <v>187</v>
      </c>
      <c r="E193" s="42"/>
      <c r="F193" s="229" t="s">
        <v>322</v>
      </c>
      <c r="G193" s="42"/>
      <c r="H193" s="42"/>
      <c r="I193" s="230"/>
      <c r="J193" s="42"/>
      <c r="K193" s="42"/>
      <c r="L193" s="46"/>
      <c r="M193" s="231"/>
      <c r="N193" s="232"/>
      <c r="O193" s="87"/>
      <c r="P193" s="87"/>
      <c r="Q193" s="87"/>
      <c r="R193" s="87"/>
      <c r="S193" s="87"/>
      <c r="T193" s="88"/>
      <c r="U193" s="40"/>
      <c r="V193" s="40"/>
      <c r="W193" s="40"/>
      <c r="X193" s="40"/>
      <c r="Y193" s="40"/>
      <c r="Z193" s="40"/>
      <c r="AA193" s="40"/>
      <c r="AB193" s="40"/>
      <c r="AC193" s="40"/>
      <c r="AD193" s="40"/>
      <c r="AE193" s="40"/>
      <c r="AT193" s="18" t="s">
        <v>187</v>
      </c>
      <c r="AU193" s="18" t="s">
        <v>89</v>
      </c>
    </row>
    <row r="194" spans="1:51" s="14" customFormat="1" ht="12">
      <c r="A194" s="14"/>
      <c r="B194" s="244"/>
      <c r="C194" s="245"/>
      <c r="D194" s="228" t="s">
        <v>191</v>
      </c>
      <c r="E194" s="246" t="s">
        <v>39</v>
      </c>
      <c r="F194" s="247" t="s">
        <v>1102</v>
      </c>
      <c r="G194" s="245"/>
      <c r="H194" s="248">
        <v>571.486</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191</v>
      </c>
      <c r="AU194" s="254" t="s">
        <v>89</v>
      </c>
      <c r="AV194" s="14" t="s">
        <v>89</v>
      </c>
      <c r="AW194" s="14" t="s">
        <v>41</v>
      </c>
      <c r="AX194" s="14" t="s">
        <v>80</v>
      </c>
      <c r="AY194" s="254" t="s">
        <v>177</v>
      </c>
    </row>
    <row r="195" spans="1:51" s="15" customFormat="1" ht="12">
      <c r="A195" s="15"/>
      <c r="B195" s="255"/>
      <c r="C195" s="256"/>
      <c r="D195" s="228" t="s">
        <v>191</v>
      </c>
      <c r="E195" s="257" t="s">
        <v>39</v>
      </c>
      <c r="F195" s="258" t="s">
        <v>194</v>
      </c>
      <c r="G195" s="256"/>
      <c r="H195" s="259">
        <v>571.486</v>
      </c>
      <c r="I195" s="260"/>
      <c r="J195" s="256"/>
      <c r="K195" s="256"/>
      <c r="L195" s="261"/>
      <c r="M195" s="262"/>
      <c r="N195" s="263"/>
      <c r="O195" s="263"/>
      <c r="P195" s="263"/>
      <c r="Q195" s="263"/>
      <c r="R195" s="263"/>
      <c r="S195" s="263"/>
      <c r="T195" s="264"/>
      <c r="U195" s="15"/>
      <c r="V195" s="15"/>
      <c r="W195" s="15"/>
      <c r="X195" s="15"/>
      <c r="Y195" s="15"/>
      <c r="Z195" s="15"/>
      <c r="AA195" s="15"/>
      <c r="AB195" s="15"/>
      <c r="AC195" s="15"/>
      <c r="AD195" s="15"/>
      <c r="AE195" s="15"/>
      <c r="AT195" s="265" t="s">
        <v>191</v>
      </c>
      <c r="AU195" s="265" t="s">
        <v>89</v>
      </c>
      <c r="AV195" s="15" t="s">
        <v>185</v>
      </c>
      <c r="AW195" s="15" t="s">
        <v>41</v>
      </c>
      <c r="AX195" s="15" t="s">
        <v>87</v>
      </c>
      <c r="AY195" s="265" t="s">
        <v>177</v>
      </c>
    </row>
    <row r="196" spans="1:65" s="2" customFormat="1" ht="21.75" customHeight="1">
      <c r="A196" s="40"/>
      <c r="B196" s="41"/>
      <c r="C196" s="266" t="s">
        <v>330</v>
      </c>
      <c r="D196" s="266" t="s">
        <v>320</v>
      </c>
      <c r="E196" s="267" t="s">
        <v>756</v>
      </c>
      <c r="F196" s="268" t="s">
        <v>414</v>
      </c>
      <c r="G196" s="269" t="s">
        <v>270</v>
      </c>
      <c r="H196" s="270">
        <v>640</v>
      </c>
      <c r="I196" s="271"/>
      <c r="J196" s="272">
        <f>ROUND(I196*H196,2)</f>
        <v>0</v>
      </c>
      <c r="K196" s="268" t="s">
        <v>184</v>
      </c>
      <c r="L196" s="273"/>
      <c r="M196" s="274" t="s">
        <v>39</v>
      </c>
      <c r="N196" s="275" t="s">
        <v>53</v>
      </c>
      <c r="O196" s="87"/>
      <c r="P196" s="224">
        <f>O196*H196</f>
        <v>0</v>
      </c>
      <c r="Q196" s="224">
        <v>0.00021</v>
      </c>
      <c r="R196" s="224">
        <f>Q196*H196</f>
        <v>0.13440000000000002</v>
      </c>
      <c r="S196" s="224">
        <v>0</v>
      </c>
      <c r="T196" s="225">
        <f>S196*H196</f>
        <v>0</v>
      </c>
      <c r="U196" s="40"/>
      <c r="V196" s="40"/>
      <c r="W196" s="40"/>
      <c r="X196" s="40"/>
      <c r="Y196" s="40"/>
      <c r="Z196" s="40"/>
      <c r="AA196" s="40"/>
      <c r="AB196" s="40"/>
      <c r="AC196" s="40"/>
      <c r="AD196" s="40"/>
      <c r="AE196" s="40"/>
      <c r="AR196" s="226" t="s">
        <v>323</v>
      </c>
      <c r="AT196" s="226" t="s">
        <v>320</v>
      </c>
      <c r="AU196" s="226" t="s">
        <v>89</v>
      </c>
      <c r="AY196" s="18" t="s">
        <v>177</v>
      </c>
      <c r="BE196" s="227">
        <f>IF(N196="základní",J196,0)</f>
        <v>0</v>
      </c>
      <c r="BF196" s="227">
        <f>IF(N196="snížená",J196,0)</f>
        <v>0</v>
      </c>
      <c r="BG196" s="227">
        <f>IF(N196="zákl. přenesená",J196,0)</f>
        <v>0</v>
      </c>
      <c r="BH196" s="227">
        <f>IF(N196="sníž. přenesená",J196,0)</f>
        <v>0</v>
      </c>
      <c r="BI196" s="227">
        <f>IF(N196="nulová",J196,0)</f>
        <v>0</v>
      </c>
      <c r="BJ196" s="18" t="s">
        <v>185</v>
      </c>
      <c r="BK196" s="227">
        <f>ROUND(I196*H196,2)</f>
        <v>0</v>
      </c>
      <c r="BL196" s="18" t="s">
        <v>323</v>
      </c>
      <c r="BM196" s="226" t="s">
        <v>975</v>
      </c>
    </row>
    <row r="197" spans="1:47" s="2" customFormat="1" ht="12">
      <c r="A197" s="40"/>
      <c r="B197" s="41"/>
      <c r="C197" s="42"/>
      <c r="D197" s="228" t="s">
        <v>187</v>
      </c>
      <c r="E197" s="42"/>
      <c r="F197" s="229" t="s">
        <v>414</v>
      </c>
      <c r="G197" s="42"/>
      <c r="H197" s="42"/>
      <c r="I197" s="230"/>
      <c r="J197" s="42"/>
      <c r="K197" s="42"/>
      <c r="L197" s="46"/>
      <c r="M197" s="231"/>
      <c r="N197" s="232"/>
      <c r="O197" s="87"/>
      <c r="P197" s="87"/>
      <c r="Q197" s="87"/>
      <c r="R197" s="87"/>
      <c r="S197" s="87"/>
      <c r="T197" s="88"/>
      <c r="U197" s="40"/>
      <c r="V197" s="40"/>
      <c r="W197" s="40"/>
      <c r="X197" s="40"/>
      <c r="Y197" s="40"/>
      <c r="Z197" s="40"/>
      <c r="AA197" s="40"/>
      <c r="AB197" s="40"/>
      <c r="AC197" s="40"/>
      <c r="AD197" s="40"/>
      <c r="AE197" s="40"/>
      <c r="AT197" s="18" t="s">
        <v>187</v>
      </c>
      <c r="AU197" s="18" t="s">
        <v>89</v>
      </c>
    </row>
    <row r="198" spans="1:51" s="14" customFormat="1" ht="12">
      <c r="A198" s="14"/>
      <c r="B198" s="244"/>
      <c r="C198" s="245"/>
      <c r="D198" s="228" t="s">
        <v>191</v>
      </c>
      <c r="E198" s="246" t="s">
        <v>39</v>
      </c>
      <c r="F198" s="247" t="s">
        <v>1103</v>
      </c>
      <c r="G198" s="245"/>
      <c r="H198" s="248">
        <v>640</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191</v>
      </c>
      <c r="AU198" s="254" t="s">
        <v>89</v>
      </c>
      <c r="AV198" s="14" t="s">
        <v>89</v>
      </c>
      <c r="AW198" s="14" t="s">
        <v>41</v>
      </c>
      <c r="AX198" s="14" t="s">
        <v>80</v>
      </c>
      <c r="AY198" s="254" t="s">
        <v>177</v>
      </c>
    </row>
    <row r="199" spans="1:51" s="15" customFormat="1" ht="12">
      <c r="A199" s="15"/>
      <c r="B199" s="255"/>
      <c r="C199" s="256"/>
      <c r="D199" s="228" t="s">
        <v>191</v>
      </c>
      <c r="E199" s="257" t="s">
        <v>39</v>
      </c>
      <c r="F199" s="258" t="s">
        <v>194</v>
      </c>
      <c r="G199" s="256"/>
      <c r="H199" s="259">
        <v>640</v>
      </c>
      <c r="I199" s="260"/>
      <c r="J199" s="256"/>
      <c r="K199" s="256"/>
      <c r="L199" s="261"/>
      <c r="M199" s="262"/>
      <c r="N199" s="263"/>
      <c r="O199" s="263"/>
      <c r="P199" s="263"/>
      <c r="Q199" s="263"/>
      <c r="R199" s="263"/>
      <c r="S199" s="263"/>
      <c r="T199" s="264"/>
      <c r="U199" s="15"/>
      <c r="V199" s="15"/>
      <c r="W199" s="15"/>
      <c r="X199" s="15"/>
      <c r="Y199" s="15"/>
      <c r="Z199" s="15"/>
      <c r="AA199" s="15"/>
      <c r="AB199" s="15"/>
      <c r="AC199" s="15"/>
      <c r="AD199" s="15"/>
      <c r="AE199" s="15"/>
      <c r="AT199" s="265" t="s">
        <v>191</v>
      </c>
      <c r="AU199" s="265" t="s">
        <v>89</v>
      </c>
      <c r="AV199" s="15" t="s">
        <v>185</v>
      </c>
      <c r="AW199" s="15" t="s">
        <v>41</v>
      </c>
      <c r="AX199" s="15" t="s">
        <v>87</v>
      </c>
      <c r="AY199" s="265" t="s">
        <v>177</v>
      </c>
    </row>
    <row r="200" spans="1:65" s="2" customFormat="1" ht="16.5" customHeight="1">
      <c r="A200" s="40"/>
      <c r="B200" s="41"/>
      <c r="C200" s="266" t="s">
        <v>335</v>
      </c>
      <c r="D200" s="266" t="s">
        <v>320</v>
      </c>
      <c r="E200" s="267" t="s">
        <v>336</v>
      </c>
      <c r="F200" s="268" t="s">
        <v>337</v>
      </c>
      <c r="G200" s="269" t="s">
        <v>304</v>
      </c>
      <c r="H200" s="270">
        <v>23.46</v>
      </c>
      <c r="I200" s="271"/>
      <c r="J200" s="272">
        <f>ROUND(I200*H200,2)</f>
        <v>0</v>
      </c>
      <c r="K200" s="268" t="s">
        <v>184</v>
      </c>
      <c r="L200" s="273"/>
      <c r="M200" s="274" t="s">
        <v>39</v>
      </c>
      <c r="N200" s="275" t="s">
        <v>53</v>
      </c>
      <c r="O200" s="87"/>
      <c r="P200" s="224">
        <f>O200*H200</f>
        <v>0</v>
      </c>
      <c r="Q200" s="224">
        <v>1</v>
      </c>
      <c r="R200" s="224">
        <f>Q200*H200</f>
        <v>23.46</v>
      </c>
      <c r="S200" s="224">
        <v>0</v>
      </c>
      <c r="T200" s="225">
        <f>S200*H200</f>
        <v>0</v>
      </c>
      <c r="U200" s="40"/>
      <c r="V200" s="40"/>
      <c r="W200" s="40"/>
      <c r="X200" s="40"/>
      <c r="Y200" s="40"/>
      <c r="Z200" s="40"/>
      <c r="AA200" s="40"/>
      <c r="AB200" s="40"/>
      <c r="AC200" s="40"/>
      <c r="AD200" s="40"/>
      <c r="AE200" s="40"/>
      <c r="AR200" s="226" t="s">
        <v>323</v>
      </c>
      <c r="AT200" s="226" t="s">
        <v>320</v>
      </c>
      <c r="AU200" s="226" t="s">
        <v>89</v>
      </c>
      <c r="AY200" s="18" t="s">
        <v>177</v>
      </c>
      <c r="BE200" s="227">
        <f>IF(N200="základní",J200,0)</f>
        <v>0</v>
      </c>
      <c r="BF200" s="227">
        <f>IF(N200="snížená",J200,0)</f>
        <v>0</v>
      </c>
      <c r="BG200" s="227">
        <f>IF(N200="zákl. přenesená",J200,0)</f>
        <v>0</v>
      </c>
      <c r="BH200" s="227">
        <f>IF(N200="sníž. přenesená",J200,0)</f>
        <v>0</v>
      </c>
      <c r="BI200" s="227">
        <f>IF(N200="nulová",J200,0)</f>
        <v>0</v>
      </c>
      <c r="BJ200" s="18" t="s">
        <v>185</v>
      </c>
      <c r="BK200" s="227">
        <f>ROUND(I200*H200,2)</f>
        <v>0</v>
      </c>
      <c r="BL200" s="18" t="s">
        <v>323</v>
      </c>
      <c r="BM200" s="226" t="s">
        <v>338</v>
      </c>
    </row>
    <row r="201" spans="1:47" s="2" customFormat="1" ht="12">
      <c r="A201" s="40"/>
      <c r="B201" s="41"/>
      <c r="C201" s="42"/>
      <c r="D201" s="228" t="s">
        <v>187</v>
      </c>
      <c r="E201" s="42"/>
      <c r="F201" s="229" t="s">
        <v>337</v>
      </c>
      <c r="G201" s="42"/>
      <c r="H201" s="42"/>
      <c r="I201" s="230"/>
      <c r="J201" s="42"/>
      <c r="K201" s="42"/>
      <c r="L201" s="46"/>
      <c r="M201" s="231"/>
      <c r="N201" s="232"/>
      <c r="O201" s="87"/>
      <c r="P201" s="87"/>
      <c r="Q201" s="87"/>
      <c r="R201" s="87"/>
      <c r="S201" s="87"/>
      <c r="T201" s="88"/>
      <c r="U201" s="40"/>
      <c r="V201" s="40"/>
      <c r="W201" s="40"/>
      <c r="X201" s="40"/>
      <c r="Y201" s="40"/>
      <c r="Z201" s="40"/>
      <c r="AA201" s="40"/>
      <c r="AB201" s="40"/>
      <c r="AC201" s="40"/>
      <c r="AD201" s="40"/>
      <c r="AE201" s="40"/>
      <c r="AT201" s="18" t="s">
        <v>187</v>
      </c>
      <c r="AU201" s="18" t="s">
        <v>89</v>
      </c>
    </row>
    <row r="202" spans="1:51" s="13" customFormat="1" ht="12">
      <c r="A202" s="13"/>
      <c r="B202" s="234"/>
      <c r="C202" s="235"/>
      <c r="D202" s="228" t="s">
        <v>191</v>
      </c>
      <c r="E202" s="236" t="s">
        <v>39</v>
      </c>
      <c r="F202" s="237" t="s">
        <v>1076</v>
      </c>
      <c r="G202" s="235"/>
      <c r="H202" s="236" t="s">
        <v>39</v>
      </c>
      <c r="I202" s="238"/>
      <c r="J202" s="235"/>
      <c r="K202" s="235"/>
      <c r="L202" s="239"/>
      <c r="M202" s="240"/>
      <c r="N202" s="241"/>
      <c r="O202" s="241"/>
      <c r="P202" s="241"/>
      <c r="Q202" s="241"/>
      <c r="R202" s="241"/>
      <c r="S202" s="241"/>
      <c r="T202" s="242"/>
      <c r="U202" s="13"/>
      <c r="V202" s="13"/>
      <c r="W202" s="13"/>
      <c r="X202" s="13"/>
      <c r="Y202" s="13"/>
      <c r="Z202" s="13"/>
      <c r="AA202" s="13"/>
      <c r="AB202" s="13"/>
      <c r="AC202" s="13"/>
      <c r="AD202" s="13"/>
      <c r="AE202" s="13"/>
      <c r="AT202" s="243" t="s">
        <v>191</v>
      </c>
      <c r="AU202" s="243" t="s">
        <v>89</v>
      </c>
      <c r="AV202" s="13" t="s">
        <v>87</v>
      </c>
      <c r="AW202" s="13" t="s">
        <v>41</v>
      </c>
      <c r="AX202" s="13" t="s">
        <v>80</v>
      </c>
      <c r="AY202" s="243" t="s">
        <v>177</v>
      </c>
    </row>
    <row r="203" spans="1:51" s="14" customFormat="1" ht="12">
      <c r="A203" s="14"/>
      <c r="B203" s="244"/>
      <c r="C203" s="245"/>
      <c r="D203" s="228" t="s">
        <v>191</v>
      </c>
      <c r="E203" s="246" t="s">
        <v>39</v>
      </c>
      <c r="F203" s="247" t="s">
        <v>1104</v>
      </c>
      <c r="G203" s="245"/>
      <c r="H203" s="248">
        <v>23.46</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191</v>
      </c>
      <c r="AU203" s="254" t="s">
        <v>89</v>
      </c>
      <c r="AV203" s="14" t="s">
        <v>89</v>
      </c>
      <c r="AW203" s="14" t="s">
        <v>41</v>
      </c>
      <c r="AX203" s="14" t="s">
        <v>80</v>
      </c>
      <c r="AY203" s="254" t="s">
        <v>177</v>
      </c>
    </row>
    <row r="204" spans="1:51" s="15" customFormat="1" ht="12">
      <c r="A204" s="15"/>
      <c r="B204" s="255"/>
      <c r="C204" s="256"/>
      <c r="D204" s="228" t="s">
        <v>191</v>
      </c>
      <c r="E204" s="257" t="s">
        <v>39</v>
      </c>
      <c r="F204" s="258" t="s">
        <v>194</v>
      </c>
      <c r="G204" s="256"/>
      <c r="H204" s="259">
        <v>23.46</v>
      </c>
      <c r="I204" s="260"/>
      <c r="J204" s="256"/>
      <c r="K204" s="256"/>
      <c r="L204" s="261"/>
      <c r="M204" s="262"/>
      <c r="N204" s="263"/>
      <c r="O204" s="263"/>
      <c r="P204" s="263"/>
      <c r="Q204" s="263"/>
      <c r="R204" s="263"/>
      <c r="S204" s="263"/>
      <c r="T204" s="264"/>
      <c r="U204" s="15"/>
      <c r="V204" s="15"/>
      <c r="W204" s="15"/>
      <c r="X204" s="15"/>
      <c r="Y204" s="15"/>
      <c r="Z204" s="15"/>
      <c r="AA204" s="15"/>
      <c r="AB204" s="15"/>
      <c r="AC204" s="15"/>
      <c r="AD204" s="15"/>
      <c r="AE204" s="15"/>
      <c r="AT204" s="265" t="s">
        <v>191</v>
      </c>
      <c r="AU204" s="265" t="s">
        <v>89</v>
      </c>
      <c r="AV204" s="15" t="s">
        <v>185</v>
      </c>
      <c r="AW204" s="15" t="s">
        <v>41</v>
      </c>
      <c r="AX204" s="15" t="s">
        <v>87</v>
      </c>
      <c r="AY204" s="265" t="s">
        <v>177</v>
      </c>
    </row>
    <row r="205" spans="1:65" s="2" customFormat="1" ht="16.5" customHeight="1">
      <c r="A205" s="40"/>
      <c r="B205" s="41"/>
      <c r="C205" s="266" t="s">
        <v>341</v>
      </c>
      <c r="D205" s="266" t="s">
        <v>320</v>
      </c>
      <c r="E205" s="267" t="s">
        <v>972</v>
      </c>
      <c r="F205" s="268" t="s">
        <v>973</v>
      </c>
      <c r="G205" s="269" t="s">
        <v>270</v>
      </c>
      <c r="H205" s="270">
        <v>2</v>
      </c>
      <c r="I205" s="271"/>
      <c r="J205" s="272">
        <f>ROUND(I205*H205,2)</f>
        <v>0</v>
      </c>
      <c r="K205" s="268" t="s">
        <v>184</v>
      </c>
      <c r="L205" s="273"/>
      <c r="M205" s="274" t="s">
        <v>39</v>
      </c>
      <c r="N205" s="275" t="s">
        <v>53</v>
      </c>
      <c r="O205" s="87"/>
      <c r="P205" s="224">
        <f>O205*H205</f>
        <v>0</v>
      </c>
      <c r="Q205" s="224">
        <v>0.30499</v>
      </c>
      <c r="R205" s="224">
        <f>Q205*H205</f>
        <v>0.60998</v>
      </c>
      <c r="S205" s="224">
        <v>0</v>
      </c>
      <c r="T205" s="225">
        <f>S205*H205</f>
        <v>0</v>
      </c>
      <c r="U205" s="40"/>
      <c r="V205" s="40"/>
      <c r="W205" s="40"/>
      <c r="X205" s="40"/>
      <c r="Y205" s="40"/>
      <c r="Z205" s="40"/>
      <c r="AA205" s="40"/>
      <c r="AB205" s="40"/>
      <c r="AC205" s="40"/>
      <c r="AD205" s="40"/>
      <c r="AE205" s="40"/>
      <c r="AR205" s="226" t="s">
        <v>238</v>
      </c>
      <c r="AT205" s="226" t="s">
        <v>320</v>
      </c>
      <c r="AU205" s="226" t="s">
        <v>89</v>
      </c>
      <c r="AY205" s="18" t="s">
        <v>177</v>
      </c>
      <c r="BE205" s="227">
        <f>IF(N205="základní",J205,0)</f>
        <v>0</v>
      </c>
      <c r="BF205" s="227">
        <f>IF(N205="snížená",J205,0)</f>
        <v>0</v>
      </c>
      <c r="BG205" s="227">
        <f>IF(N205="zákl. přenesená",J205,0)</f>
        <v>0</v>
      </c>
      <c r="BH205" s="227">
        <f>IF(N205="sníž. přenesená",J205,0)</f>
        <v>0</v>
      </c>
      <c r="BI205" s="227">
        <f>IF(N205="nulová",J205,0)</f>
        <v>0</v>
      </c>
      <c r="BJ205" s="18" t="s">
        <v>185</v>
      </c>
      <c r="BK205" s="227">
        <f>ROUND(I205*H205,2)</f>
        <v>0</v>
      </c>
      <c r="BL205" s="18" t="s">
        <v>185</v>
      </c>
      <c r="BM205" s="226" t="s">
        <v>1105</v>
      </c>
    </row>
    <row r="206" spans="1:47" s="2" customFormat="1" ht="12">
      <c r="A206" s="40"/>
      <c r="B206" s="41"/>
      <c r="C206" s="42"/>
      <c r="D206" s="228" t="s">
        <v>187</v>
      </c>
      <c r="E206" s="42"/>
      <c r="F206" s="229" t="s">
        <v>973</v>
      </c>
      <c r="G206" s="42"/>
      <c r="H206" s="42"/>
      <c r="I206" s="230"/>
      <c r="J206" s="42"/>
      <c r="K206" s="42"/>
      <c r="L206" s="46"/>
      <c r="M206" s="231"/>
      <c r="N206" s="232"/>
      <c r="O206" s="87"/>
      <c r="P206" s="87"/>
      <c r="Q206" s="87"/>
      <c r="R206" s="87"/>
      <c r="S206" s="87"/>
      <c r="T206" s="88"/>
      <c r="U206" s="40"/>
      <c r="V206" s="40"/>
      <c r="W206" s="40"/>
      <c r="X206" s="40"/>
      <c r="Y206" s="40"/>
      <c r="Z206" s="40"/>
      <c r="AA206" s="40"/>
      <c r="AB206" s="40"/>
      <c r="AC206" s="40"/>
      <c r="AD206" s="40"/>
      <c r="AE206" s="40"/>
      <c r="AT206" s="18" t="s">
        <v>187</v>
      </c>
      <c r="AU206" s="18" t="s">
        <v>89</v>
      </c>
    </row>
    <row r="207" spans="1:65" s="2" customFormat="1" ht="24.15" customHeight="1">
      <c r="A207" s="40"/>
      <c r="B207" s="41"/>
      <c r="C207" s="266" t="s">
        <v>349</v>
      </c>
      <c r="D207" s="277" t="s">
        <v>320</v>
      </c>
      <c r="E207" s="267" t="s">
        <v>980</v>
      </c>
      <c r="F207" s="268" t="s">
        <v>981</v>
      </c>
      <c r="G207" s="269" t="s">
        <v>270</v>
      </c>
      <c r="H207" s="270">
        <v>320</v>
      </c>
      <c r="I207" s="271"/>
      <c r="J207" s="272">
        <f>ROUND(I207*H207,2)</f>
        <v>0</v>
      </c>
      <c r="K207" s="268" t="s">
        <v>184</v>
      </c>
      <c r="L207" s="273"/>
      <c r="M207" s="274" t="s">
        <v>39</v>
      </c>
      <c r="N207" s="275" t="s">
        <v>53</v>
      </c>
      <c r="O207" s="87"/>
      <c r="P207" s="224">
        <f>O207*H207</f>
        <v>0</v>
      </c>
      <c r="Q207" s="224">
        <v>0</v>
      </c>
      <c r="R207" s="224">
        <f>Q207*H207</f>
        <v>0</v>
      </c>
      <c r="S207" s="224">
        <v>0</v>
      </c>
      <c r="T207" s="225">
        <f>S207*H207</f>
        <v>0</v>
      </c>
      <c r="U207" s="40"/>
      <c r="V207" s="40"/>
      <c r="W207" s="40"/>
      <c r="X207" s="40"/>
      <c r="Y207" s="40"/>
      <c r="Z207" s="40"/>
      <c r="AA207" s="40"/>
      <c r="AB207" s="40"/>
      <c r="AC207" s="40"/>
      <c r="AD207" s="40"/>
      <c r="AE207" s="40"/>
      <c r="AR207" s="226" t="s">
        <v>238</v>
      </c>
      <c r="AT207" s="226" t="s">
        <v>320</v>
      </c>
      <c r="AU207" s="226" t="s">
        <v>89</v>
      </c>
      <c r="AY207" s="18" t="s">
        <v>177</v>
      </c>
      <c r="BE207" s="227">
        <f>IF(N207="základní",J207,0)</f>
        <v>0</v>
      </c>
      <c r="BF207" s="227">
        <f>IF(N207="snížená",J207,0)</f>
        <v>0</v>
      </c>
      <c r="BG207" s="227">
        <f>IF(N207="zákl. přenesená",J207,0)</f>
        <v>0</v>
      </c>
      <c r="BH207" s="227">
        <f>IF(N207="sníž. přenesená",J207,0)</f>
        <v>0</v>
      </c>
      <c r="BI207" s="227">
        <f>IF(N207="nulová",J207,0)</f>
        <v>0</v>
      </c>
      <c r="BJ207" s="18" t="s">
        <v>185</v>
      </c>
      <c r="BK207" s="227">
        <f>ROUND(I207*H207,2)</f>
        <v>0</v>
      </c>
      <c r="BL207" s="18" t="s">
        <v>185</v>
      </c>
      <c r="BM207" s="226" t="s">
        <v>1106</v>
      </c>
    </row>
    <row r="208" spans="1:47" s="2" customFormat="1" ht="12">
      <c r="A208" s="40"/>
      <c r="B208" s="41"/>
      <c r="C208" s="42"/>
      <c r="D208" s="228" t="s">
        <v>187</v>
      </c>
      <c r="E208" s="42"/>
      <c r="F208" s="229" t="s">
        <v>981</v>
      </c>
      <c r="G208" s="42"/>
      <c r="H208" s="42"/>
      <c r="I208" s="230"/>
      <c r="J208" s="42"/>
      <c r="K208" s="42"/>
      <c r="L208" s="46"/>
      <c r="M208" s="231"/>
      <c r="N208" s="232"/>
      <c r="O208" s="87"/>
      <c r="P208" s="87"/>
      <c r="Q208" s="87"/>
      <c r="R208" s="87"/>
      <c r="S208" s="87"/>
      <c r="T208" s="88"/>
      <c r="U208" s="40"/>
      <c r="V208" s="40"/>
      <c r="W208" s="40"/>
      <c r="X208" s="40"/>
      <c r="Y208" s="40"/>
      <c r="Z208" s="40"/>
      <c r="AA208" s="40"/>
      <c r="AB208" s="40"/>
      <c r="AC208" s="40"/>
      <c r="AD208" s="40"/>
      <c r="AE208" s="40"/>
      <c r="AT208" s="18" t="s">
        <v>187</v>
      </c>
      <c r="AU208" s="18" t="s">
        <v>89</v>
      </c>
    </row>
    <row r="209" spans="1:47" s="2" customFormat="1" ht="12">
      <c r="A209" s="40"/>
      <c r="B209" s="41"/>
      <c r="C209" s="42"/>
      <c r="D209" s="228" t="s">
        <v>280</v>
      </c>
      <c r="E209" s="42"/>
      <c r="F209" s="233" t="s">
        <v>717</v>
      </c>
      <c r="G209" s="42"/>
      <c r="H209" s="42"/>
      <c r="I209" s="230"/>
      <c r="J209" s="42"/>
      <c r="K209" s="42"/>
      <c r="L209" s="46"/>
      <c r="M209" s="231"/>
      <c r="N209" s="232"/>
      <c r="O209" s="87"/>
      <c r="P209" s="87"/>
      <c r="Q209" s="87"/>
      <c r="R209" s="87"/>
      <c r="S209" s="87"/>
      <c r="T209" s="88"/>
      <c r="U209" s="40"/>
      <c r="V209" s="40"/>
      <c r="W209" s="40"/>
      <c r="X209" s="40"/>
      <c r="Y209" s="40"/>
      <c r="Z209" s="40"/>
      <c r="AA209" s="40"/>
      <c r="AB209" s="40"/>
      <c r="AC209" s="40"/>
      <c r="AD209" s="40"/>
      <c r="AE209" s="40"/>
      <c r="AT209" s="18" t="s">
        <v>280</v>
      </c>
      <c r="AU209" s="18" t="s">
        <v>89</v>
      </c>
    </row>
    <row r="210" spans="1:65" s="2" customFormat="1" ht="16.5" customHeight="1">
      <c r="A210" s="40"/>
      <c r="B210" s="41"/>
      <c r="C210" s="266" t="s">
        <v>356</v>
      </c>
      <c r="D210" s="277" t="s">
        <v>320</v>
      </c>
      <c r="E210" s="267" t="s">
        <v>977</v>
      </c>
      <c r="F210" s="268" t="s">
        <v>978</v>
      </c>
      <c r="G210" s="269" t="s">
        <v>203</v>
      </c>
      <c r="H210" s="270">
        <v>384</v>
      </c>
      <c r="I210" s="271"/>
      <c r="J210" s="272">
        <f>ROUND(I210*H210,2)</f>
        <v>0</v>
      </c>
      <c r="K210" s="268" t="s">
        <v>184</v>
      </c>
      <c r="L210" s="273"/>
      <c r="M210" s="274" t="s">
        <v>39</v>
      </c>
      <c r="N210" s="275" t="s">
        <v>53</v>
      </c>
      <c r="O210" s="87"/>
      <c r="P210" s="224">
        <f>O210*H210</f>
        <v>0</v>
      </c>
      <c r="Q210" s="224">
        <v>0</v>
      </c>
      <c r="R210" s="224">
        <f>Q210*H210</f>
        <v>0</v>
      </c>
      <c r="S210" s="224">
        <v>0</v>
      </c>
      <c r="T210" s="225">
        <f>S210*H210</f>
        <v>0</v>
      </c>
      <c r="U210" s="40"/>
      <c r="V210" s="40"/>
      <c r="W210" s="40"/>
      <c r="X210" s="40"/>
      <c r="Y210" s="40"/>
      <c r="Z210" s="40"/>
      <c r="AA210" s="40"/>
      <c r="AB210" s="40"/>
      <c r="AC210" s="40"/>
      <c r="AD210" s="40"/>
      <c r="AE210" s="40"/>
      <c r="AR210" s="226" t="s">
        <v>238</v>
      </c>
      <c r="AT210" s="226" t="s">
        <v>320</v>
      </c>
      <c r="AU210" s="226" t="s">
        <v>89</v>
      </c>
      <c r="AY210" s="18" t="s">
        <v>177</v>
      </c>
      <c r="BE210" s="227">
        <f>IF(N210="základní",J210,0)</f>
        <v>0</v>
      </c>
      <c r="BF210" s="227">
        <f>IF(N210="snížená",J210,0)</f>
        <v>0</v>
      </c>
      <c r="BG210" s="227">
        <f>IF(N210="zákl. přenesená",J210,0)</f>
        <v>0</v>
      </c>
      <c r="BH210" s="227">
        <f>IF(N210="sníž. přenesená",J210,0)</f>
        <v>0</v>
      </c>
      <c r="BI210" s="227">
        <f>IF(N210="nulová",J210,0)</f>
        <v>0</v>
      </c>
      <c r="BJ210" s="18" t="s">
        <v>185</v>
      </c>
      <c r="BK210" s="227">
        <f>ROUND(I210*H210,2)</f>
        <v>0</v>
      </c>
      <c r="BL210" s="18" t="s">
        <v>185</v>
      </c>
      <c r="BM210" s="226" t="s">
        <v>1107</v>
      </c>
    </row>
    <row r="211" spans="1:47" s="2" customFormat="1" ht="12">
      <c r="A211" s="40"/>
      <c r="B211" s="41"/>
      <c r="C211" s="42"/>
      <c r="D211" s="228" t="s">
        <v>187</v>
      </c>
      <c r="E211" s="42"/>
      <c r="F211" s="229" t="s">
        <v>978</v>
      </c>
      <c r="G211" s="42"/>
      <c r="H211" s="42"/>
      <c r="I211" s="230"/>
      <c r="J211" s="42"/>
      <c r="K211" s="42"/>
      <c r="L211" s="46"/>
      <c r="M211" s="231"/>
      <c r="N211" s="232"/>
      <c r="O211" s="87"/>
      <c r="P211" s="87"/>
      <c r="Q211" s="87"/>
      <c r="R211" s="87"/>
      <c r="S211" s="87"/>
      <c r="T211" s="88"/>
      <c r="U211" s="40"/>
      <c r="V211" s="40"/>
      <c r="W211" s="40"/>
      <c r="X211" s="40"/>
      <c r="Y211" s="40"/>
      <c r="Z211" s="40"/>
      <c r="AA211" s="40"/>
      <c r="AB211" s="40"/>
      <c r="AC211" s="40"/>
      <c r="AD211" s="40"/>
      <c r="AE211" s="40"/>
      <c r="AT211" s="18" t="s">
        <v>187</v>
      </c>
      <c r="AU211" s="18" t="s">
        <v>89</v>
      </c>
    </row>
    <row r="212" spans="1:47" s="2" customFormat="1" ht="12">
      <c r="A212" s="40"/>
      <c r="B212" s="41"/>
      <c r="C212" s="42"/>
      <c r="D212" s="228" t="s">
        <v>280</v>
      </c>
      <c r="E212" s="42"/>
      <c r="F212" s="233" t="s">
        <v>717</v>
      </c>
      <c r="G212" s="42"/>
      <c r="H212" s="42"/>
      <c r="I212" s="230"/>
      <c r="J212" s="42"/>
      <c r="K212" s="42"/>
      <c r="L212" s="46"/>
      <c r="M212" s="231"/>
      <c r="N212" s="232"/>
      <c r="O212" s="87"/>
      <c r="P212" s="87"/>
      <c r="Q212" s="87"/>
      <c r="R212" s="87"/>
      <c r="S212" s="87"/>
      <c r="T212" s="88"/>
      <c r="U212" s="40"/>
      <c r="V212" s="40"/>
      <c r="W212" s="40"/>
      <c r="X212" s="40"/>
      <c r="Y212" s="40"/>
      <c r="Z212" s="40"/>
      <c r="AA212" s="40"/>
      <c r="AB212" s="40"/>
      <c r="AC212" s="40"/>
      <c r="AD212" s="40"/>
      <c r="AE212" s="40"/>
      <c r="AT212" s="18" t="s">
        <v>280</v>
      </c>
      <c r="AU212" s="18" t="s">
        <v>89</v>
      </c>
    </row>
    <row r="213" spans="1:65" s="2" customFormat="1" ht="24.15" customHeight="1">
      <c r="A213" s="40"/>
      <c r="B213" s="41"/>
      <c r="C213" s="266" t="s">
        <v>365</v>
      </c>
      <c r="D213" s="277" t="s">
        <v>320</v>
      </c>
      <c r="E213" s="267" t="s">
        <v>984</v>
      </c>
      <c r="F213" s="268" t="s">
        <v>985</v>
      </c>
      <c r="G213" s="269" t="s">
        <v>270</v>
      </c>
      <c r="H213" s="270">
        <v>1280</v>
      </c>
      <c r="I213" s="271"/>
      <c r="J213" s="272">
        <f>ROUND(I213*H213,2)</f>
        <v>0</v>
      </c>
      <c r="K213" s="268" t="s">
        <v>184</v>
      </c>
      <c r="L213" s="273"/>
      <c r="M213" s="274" t="s">
        <v>39</v>
      </c>
      <c r="N213" s="275" t="s">
        <v>53</v>
      </c>
      <c r="O213" s="87"/>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238</v>
      </c>
      <c r="AT213" s="226" t="s">
        <v>320</v>
      </c>
      <c r="AU213" s="226" t="s">
        <v>89</v>
      </c>
      <c r="AY213" s="18" t="s">
        <v>177</v>
      </c>
      <c r="BE213" s="227">
        <f>IF(N213="základní",J213,0)</f>
        <v>0</v>
      </c>
      <c r="BF213" s="227">
        <f>IF(N213="snížená",J213,0)</f>
        <v>0</v>
      </c>
      <c r="BG213" s="227">
        <f>IF(N213="zákl. přenesená",J213,0)</f>
        <v>0</v>
      </c>
      <c r="BH213" s="227">
        <f>IF(N213="sníž. přenesená",J213,0)</f>
        <v>0</v>
      </c>
      <c r="BI213" s="227">
        <f>IF(N213="nulová",J213,0)</f>
        <v>0</v>
      </c>
      <c r="BJ213" s="18" t="s">
        <v>185</v>
      </c>
      <c r="BK213" s="227">
        <f>ROUND(I213*H213,2)</f>
        <v>0</v>
      </c>
      <c r="BL213" s="18" t="s">
        <v>185</v>
      </c>
      <c r="BM213" s="226" t="s">
        <v>1108</v>
      </c>
    </row>
    <row r="214" spans="1:47" s="2" customFormat="1" ht="12">
      <c r="A214" s="40"/>
      <c r="B214" s="41"/>
      <c r="C214" s="42"/>
      <c r="D214" s="228" t="s">
        <v>187</v>
      </c>
      <c r="E214" s="42"/>
      <c r="F214" s="229" t="s">
        <v>985</v>
      </c>
      <c r="G214" s="42"/>
      <c r="H214" s="42"/>
      <c r="I214" s="230"/>
      <c r="J214" s="42"/>
      <c r="K214" s="42"/>
      <c r="L214" s="46"/>
      <c r="M214" s="231"/>
      <c r="N214" s="232"/>
      <c r="O214" s="87"/>
      <c r="P214" s="87"/>
      <c r="Q214" s="87"/>
      <c r="R214" s="87"/>
      <c r="S214" s="87"/>
      <c r="T214" s="88"/>
      <c r="U214" s="40"/>
      <c r="V214" s="40"/>
      <c r="W214" s="40"/>
      <c r="X214" s="40"/>
      <c r="Y214" s="40"/>
      <c r="Z214" s="40"/>
      <c r="AA214" s="40"/>
      <c r="AB214" s="40"/>
      <c r="AC214" s="40"/>
      <c r="AD214" s="40"/>
      <c r="AE214" s="40"/>
      <c r="AT214" s="18" t="s">
        <v>187</v>
      </c>
      <c r="AU214" s="18" t="s">
        <v>89</v>
      </c>
    </row>
    <row r="215" spans="1:47" s="2" customFormat="1" ht="12">
      <c r="A215" s="40"/>
      <c r="B215" s="41"/>
      <c r="C215" s="42"/>
      <c r="D215" s="228" t="s">
        <v>280</v>
      </c>
      <c r="E215" s="42"/>
      <c r="F215" s="233" t="s">
        <v>717</v>
      </c>
      <c r="G215" s="42"/>
      <c r="H215" s="42"/>
      <c r="I215" s="230"/>
      <c r="J215" s="42"/>
      <c r="K215" s="42"/>
      <c r="L215" s="46"/>
      <c r="M215" s="231"/>
      <c r="N215" s="232"/>
      <c r="O215" s="87"/>
      <c r="P215" s="87"/>
      <c r="Q215" s="87"/>
      <c r="R215" s="87"/>
      <c r="S215" s="87"/>
      <c r="T215" s="88"/>
      <c r="U215" s="40"/>
      <c r="V215" s="40"/>
      <c r="W215" s="40"/>
      <c r="X215" s="40"/>
      <c r="Y215" s="40"/>
      <c r="Z215" s="40"/>
      <c r="AA215" s="40"/>
      <c r="AB215" s="40"/>
      <c r="AC215" s="40"/>
      <c r="AD215" s="40"/>
      <c r="AE215" s="40"/>
      <c r="AT215" s="18" t="s">
        <v>280</v>
      </c>
      <c r="AU215" s="18" t="s">
        <v>89</v>
      </c>
    </row>
    <row r="216" spans="1:51" s="14" customFormat="1" ht="12">
      <c r="A216" s="14"/>
      <c r="B216" s="244"/>
      <c r="C216" s="245"/>
      <c r="D216" s="228" t="s">
        <v>191</v>
      </c>
      <c r="E216" s="246" t="s">
        <v>39</v>
      </c>
      <c r="F216" s="247" t="s">
        <v>1109</v>
      </c>
      <c r="G216" s="245"/>
      <c r="H216" s="248">
        <v>1280</v>
      </c>
      <c r="I216" s="249"/>
      <c r="J216" s="245"/>
      <c r="K216" s="245"/>
      <c r="L216" s="250"/>
      <c r="M216" s="251"/>
      <c r="N216" s="252"/>
      <c r="O216" s="252"/>
      <c r="P216" s="252"/>
      <c r="Q216" s="252"/>
      <c r="R216" s="252"/>
      <c r="S216" s="252"/>
      <c r="T216" s="253"/>
      <c r="U216" s="14"/>
      <c r="V216" s="14"/>
      <c r="W216" s="14"/>
      <c r="X216" s="14"/>
      <c r="Y216" s="14"/>
      <c r="Z216" s="14"/>
      <c r="AA216" s="14"/>
      <c r="AB216" s="14"/>
      <c r="AC216" s="14"/>
      <c r="AD216" s="14"/>
      <c r="AE216" s="14"/>
      <c r="AT216" s="254" t="s">
        <v>191</v>
      </c>
      <c r="AU216" s="254" t="s">
        <v>89</v>
      </c>
      <c r="AV216" s="14" t="s">
        <v>89</v>
      </c>
      <c r="AW216" s="14" t="s">
        <v>41</v>
      </c>
      <c r="AX216" s="14" t="s">
        <v>80</v>
      </c>
      <c r="AY216" s="254" t="s">
        <v>177</v>
      </c>
    </row>
    <row r="217" spans="1:51" s="15" customFormat="1" ht="12">
      <c r="A217" s="15"/>
      <c r="B217" s="255"/>
      <c r="C217" s="256"/>
      <c r="D217" s="228" t="s">
        <v>191</v>
      </c>
      <c r="E217" s="257" t="s">
        <v>39</v>
      </c>
      <c r="F217" s="258" t="s">
        <v>194</v>
      </c>
      <c r="G217" s="256"/>
      <c r="H217" s="259">
        <v>1280</v>
      </c>
      <c r="I217" s="260"/>
      <c r="J217" s="256"/>
      <c r="K217" s="256"/>
      <c r="L217" s="261"/>
      <c r="M217" s="262"/>
      <c r="N217" s="263"/>
      <c r="O217" s="263"/>
      <c r="P217" s="263"/>
      <c r="Q217" s="263"/>
      <c r="R217" s="263"/>
      <c r="S217" s="263"/>
      <c r="T217" s="264"/>
      <c r="U217" s="15"/>
      <c r="V217" s="15"/>
      <c r="W217" s="15"/>
      <c r="X217" s="15"/>
      <c r="Y217" s="15"/>
      <c r="Z217" s="15"/>
      <c r="AA217" s="15"/>
      <c r="AB217" s="15"/>
      <c r="AC217" s="15"/>
      <c r="AD217" s="15"/>
      <c r="AE217" s="15"/>
      <c r="AT217" s="265" t="s">
        <v>191</v>
      </c>
      <c r="AU217" s="265" t="s">
        <v>89</v>
      </c>
      <c r="AV217" s="15" t="s">
        <v>185</v>
      </c>
      <c r="AW217" s="15" t="s">
        <v>41</v>
      </c>
      <c r="AX217" s="15" t="s">
        <v>87</v>
      </c>
      <c r="AY217" s="265" t="s">
        <v>177</v>
      </c>
    </row>
    <row r="218" spans="1:63" s="12" customFormat="1" ht="25.9" customHeight="1">
      <c r="A218" s="12"/>
      <c r="B218" s="199"/>
      <c r="C218" s="200"/>
      <c r="D218" s="201" t="s">
        <v>79</v>
      </c>
      <c r="E218" s="202" t="s">
        <v>347</v>
      </c>
      <c r="F218" s="202" t="s">
        <v>348</v>
      </c>
      <c r="G218" s="200"/>
      <c r="H218" s="200"/>
      <c r="I218" s="203"/>
      <c r="J218" s="204">
        <f>BK218</f>
        <v>0</v>
      </c>
      <c r="K218" s="200"/>
      <c r="L218" s="205"/>
      <c r="M218" s="206"/>
      <c r="N218" s="207"/>
      <c r="O218" s="207"/>
      <c r="P218" s="208">
        <f>SUM(P219:P285)</f>
        <v>0</v>
      </c>
      <c r="Q218" s="207"/>
      <c r="R218" s="208">
        <f>SUM(R219:R285)</f>
        <v>0</v>
      </c>
      <c r="S218" s="207"/>
      <c r="T218" s="209">
        <f>SUM(T219:T285)</f>
        <v>0</v>
      </c>
      <c r="U218" s="12"/>
      <c r="V218" s="12"/>
      <c r="W218" s="12"/>
      <c r="X218" s="12"/>
      <c r="Y218" s="12"/>
      <c r="Z218" s="12"/>
      <c r="AA218" s="12"/>
      <c r="AB218" s="12"/>
      <c r="AC218" s="12"/>
      <c r="AD218" s="12"/>
      <c r="AE218" s="12"/>
      <c r="AR218" s="210" t="s">
        <v>185</v>
      </c>
      <c r="AT218" s="211" t="s">
        <v>79</v>
      </c>
      <c r="AU218" s="211" t="s">
        <v>80</v>
      </c>
      <c r="AY218" s="210" t="s">
        <v>177</v>
      </c>
      <c r="BK218" s="212">
        <f>SUM(BK219:BK285)</f>
        <v>0</v>
      </c>
    </row>
    <row r="219" spans="1:65" s="2" customFormat="1" ht="62.7" customHeight="1">
      <c r="A219" s="40"/>
      <c r="B219" s="41"/>
      <c r="C219" s="215" t="s">
        <v>373</v>
      </c>
      <c r="D219" s="215" t="s">
        <v>180</v>
      </c>
      <c r="E219" s="216" t="s">
        <v>350</v>
      </c>
      <c r="F219" s="217" t="s">
        <v>351</v>
      </c>
      <c r="G219" s="218" t="s">
        <v>270</v>
      </c>
      <c r="H219" s="219">
        <v>1</v>
      </c>
      <c r="I219" s="220"/>
      <c r="J219" s="221">
        <f>ROUND(I219*H219,2)</f>
        <v>0</v>
      </c>
      <c r="K219" s="217" t="s">
        <v>184</v>
      </c>
      <c r="L219" s="46"/>
      <c r="M219" s="222" t="s">
        <v>39</v>
      </c>
      <c r="N219" s="223" t="s">
        <v>53</v>
      </c>
      <c r="O219" s="87"/>
      <c r="P219" s="224">
        <f>O219*H219</f>
        <v>0</v>
      </c>
      <c r="Q219" s="224">
        <v>0</v>
      </c>
      <c r="R219" s="224">
        <f>Q219*H219</f>
        <v>0</v>
      </c>
      <c r="S219" s="224">
        <v>0</v>
      </c>
      <c r="T219" s="225">
        <f>S219*H219</f>
        <v>0</v>
      </c>
      <c r="U219" s="40"/>
      <c r="V219" s="40"/>
      <c r="W219" s="40"/>
      <c r="X219" s="40"/>
      <c r="Y219" s="40"/>
      <c r="Z219" s="40"/>
      <c r="AA219" s="40"/>
      <c r="AB219" s="40"/>
      <c r="AC219" s="40"/>
      <c r="AD219" s="40"/>
      <c r="AE219" s="40"/>
      <c r="AR219" s="226" t="s">
        <v>323</v>
      </c>
      <c r="AT219" s="226" t="s">
        <v>180</v>
      </c>
      <c r="AU219" s="226" t="s">
        <v>87</v>
      </c>
      <c r="AY219" s="18" t="s">
        <v>177</v>
      </c>
      <c r="BE219" s="227">
        <f>IF(N219="základní",J219,0)</f>
        <v>0</v>
      </c>
      <c r="BF219" s="227">
        <f>IF(N219="snížená",J219,0)</f>
        <v>0</v>
      </c>
      <c r="BG219" s="227">
        <f>IF(N219="zákl. přenesená",J219,0)</f>
        <v>0</v>
      </c>
      <c r="BH219" s="227">
        <f>IF(N219="sníž. přenesená",J219,0)</f>
        <v>0</v>
      </c>
      <c r="BI219" s="227">
        <f>IF(N219="nulová",J219,0)</f>
        <v>0</v>
      </c>
      <c r="BJ219" s="18" t="s">
        <v>185</v>
      </c>
      <c r="BK219" s="227">
        <f>ROUND(I219*H219,2)</f>
        <v>0</v>
      </c>
      <c r="BL219" s="18" t="s">
        <v>323</v>
      </c>
      <c r="BM219" s="226" t="s">
        <v>988</v>
      </c>
    </row>
    <row r="220" spans="1:47" s="2" customFormat="1" ht="12">
      <c r="A220" s="40"/>
      <c r="B220" s="41"/>
      <c r="C220" s="42"/>
      <c r="D220" s="228" t="s">
        <v>187</v>
      </c>
      <c r="E220" s="42"/>
      <c r="F220" s="229" t="s">
        <v>353</v>
      </c>
      <c r="G220" s="42"/>
      <c r="H220" s="42"/>
      <c r="I220" s="230"/>
      <c r="J220" s="42"/>
      <c r="K220" s="42"/>
      <c r="L220" s="46"/>
      <c r="M220" s="231"/>
      <c r="N220" s="232"/>
      <c r="O220" s="87"/>
      <c r="P220" s="87"/>
      <c r="Q220" s="87"/>
      <c r="R220" s="87"/>
      <c r="S220" s="87"/>
      <c r="T220" s="88"/>
      <c r="U220" s="40"/>
      <c r="V220" s="40"/>
      <c r="W220" s="40"/>
      <c r="X220" s="40"/>
      <c r="Y220" s="40"/>
      <c r="Z220" s="40"/>
      <c r="AA220" s="40"/>
      <c r="AB220" s="40"/>
      <c r="AC220" s="40"/>
      <c r="AD220" s="40"/>
      <c r="AE220" s="40"/>
      <c r="AT220" s="18" t="s">
        <v>187</v>
      </c>
      <c r="AU220" s="18" t="s">
        <v>87</v>
      </c>
    </row>
    <row r="221" spans="1:47" s="2" customFormat="1" ht="12">
      <c r="A221" s="40"/>
      <c r="B221" s="41"/>
      <c r="C221" s="42"/>
      <c r="D221" s="228" t="s">
        <v>189</v>
      </c>
      <c r="E221" s="42"/>
      <c r="F221" s="233" t="s">
        <v>354</v>
      </c>
      <c r="G221" s="42"/>
      <c r="H221" s="42"/>
      <c r="I221" s="230"/>
      <c r="J221" s="42"/>
      <c r="K221" s="42"/>
      <c r="L221" s="46"/>
      <c r="M221" s="231"/>
      <c r="N221" s="232"/>
      <c r="O221" s="87"/>
      <c r="P221" s="87"/>
      <c r="Q221" s="87"/>
      <c r="R221" s="87"/>
      <c r="S221" s="87"/>
      <c r="T221" s="88"/>
      <c r="U221" s="40"/>
      <c r="V221" s="40"/>
      <c r="W221" s="40"/>
      <c r="X221" s="40"/>
      <c r="Y221" s="40"/>
      <c r="Z221" s="40"/>
      <c r="AA221" s="40"/>
      <c r="AB221" s="40"/>
      <c r="AC221" s="40"/>
      <c r="AD221" s="40"/>
      <c r="AE221" s="40"/>
      <c r="AT221" s="18" t="s">
        <v>189</v>
      </c>
      <c r="AU221" s="18" t="s">
        <v>87</v>
      </c>
    </row>
    <row r="222" spans="1:47" s="2" customFormat="1" ht="12">
      <c r="A222" s="40"/>
      <c r="B222" s="41"/>
      <c r="C222" s="42"/>
      <c r="D222" s="228" t="s">
        <v>280</v>
      </c>
      <c r="E222" s="42"/>
      <c r="F222" s="233" t="s">
        <v>989</v>
      </c>
      <c r="G222" s="42"/>
      <c r="H222" s="42"/>
      <c r="I222" s="230"/>
      <c r="J222" s="42"/>
      <c r="K222" s="42"/>
      <c r="L222" s="46"/>
      <c r="M222" s="231"/>
      <c r="N222" s="232"/>
      <c r="O222" s="87"/>
      <c r="P222" s="87"/>
      <c r="Q222" s="87"/>
      <c r="R222" s="87"/>
      <c r="S222" s="87"/>
      <c r="T222" s="88"/>
      <c r="U222" s="40"/>
      <c r="V222" s="40"/>
      <c r="W222" s="40"/>
      <c r="X222" s="40"/>
      <c r="Y222" s="40"/>
      <c r="Z222" s="40"/>
      <c r="AA222" s="40"/>
      <c r="AB222" s="40"/>
      <c r="AC222" s="40"/>
      <c r="AD222" s="40"/>
      <c r="AE222" s="40"/>
      <c r="AT222" s="18" t="s">
        <v>280</v>
      </c>
      <c r="AU222" s="18" t="s">
        <v>87</v>
      </c>
    </row>
    <row r="223" spans="1:65" s="2" customFormat="1" ht="55.5" customHeight="1">
      <c r="A223" s="40"/>
      <c r="B223" s="41"/>
      <c r="C223" s="215" t="s">
        <v>379</v>
      </c>
      <c r="D223" s="215" t="s">
        <v>180</v>
      </c>
      <c r="E223" s="216" t="s">
        <v>357</v>
      </c>
      <c r="F223" s="217" t="s">
        <v>358</v>
      </c>
      <c r="G223" s="218" t="s">
        <v>304</v>
      </c>
      <c r="H223" s="219">
        <v>721.14</v>
      </c>
      <c r="I223" s="220"/>
      <c r="J223" s="221">
        <f>ROUND(I223*H223,2)</f>
        <v>0</v>
      </c>
      <c r="K223" s="217" t="s">
        <v>184</v>
      </c>
      <c r="L223" s="46"/>
      <c r="M223" s="222" t="s">
        <v>39</v>
      </c>
      <c r="N223" s="223" t="s">
        <v>53</v>
      </c>
      <c r="O223" s="87"/>
      <c r="P223" s="224">
        <f>O223*H223</f>
        <v>0</v>
      </c>
      <c r="Q223" s="224">
        <v>0</v>
      </c>
      <c r="R223" s="224">
        <f>Q223*H223</f>
        <v>0</v>
      </c>
      <c r="S223" s="224">
        <v>0</v>
      </c>
      <c r="T223" s="225">
        <f>S223*H223</f>
        <v>0</v>
      </c>
      <c r="U223" s="40"/>
      <c r="V223" s="40"/>
      <c r="W223" s="40"/>
      <c r="X223" s="40"/>
      <c r="Y223" s="40"/>
      <c r="Z223" s="40"/>
      <c r="AA223" s="40"/>
      <c r="AB223" s="40"/>
      <c r="AC223" s="40"/>
      <c r="AD223" s="40"/>
      <c r="AE223" s="40"/>
      <c r="AR223" s="226" t="s">
        <v>323</v>
      </c>
      <c r="AT223" s="226" t="s">
        <v>180</v>
      </c>
      <c r="AU223" s="226" t="s">
        <v>87</v>
      </c>
      <c r="AY223" s="18" t="s">
        <v>177</v>
      </c>
      <c r="BE223" s="227">
        <f>IF(N223="základní",J223,0)</f>
        <v>0</v>
      </c>
      <c r="BF223" s="227">
        <f>IF(N223="snížená",J223,0)</f>
        <v>0</v>
      </c>
      <c r="BG223" s="227">
        <f>IF(N223="zákl. přenesená",J223,0)</f>
        <v>0</v>
      </c>
      <c r="BH223" s="227">
        <f>IF(N223="sníž. přenesená",J223,0)</f>
        <v>0</v>
      </c>
      <c r="BI223" s="227">
        <f>IF(N223="nulová",J223,0)</f>
        <v>0</v>
      </c>
      <c r="BJ223" s="18" t="s">
        <v>185</v>
      </c>
      <c r="BK223" s="227">
        <f>ROUND(I223*H223,2)</f>
        <v>0</v>
      </c>
      <c r="BL223" s="18" t="s">
        <v>323</v>
      </c>
      <c r="BM223" s="226" t="s">
        <v>359</v>
      </c>
    </row>
    <row r="224" spans="1:47" s="2" customFormat="1" ht="12">
      <c r="A224" s="40"/>
      <c r="B224" s="41"/>
      <c r="C224" s="42"/>
      <c r="D224" s="228" t="s">
        <v>187</v>
      </c>
      <c r="E224" s="42"/>
      <c r="F224" s="229" t="s">
        <v>360</v>
      </c>
      <c r="G224" s="42"/>
      <c r="H224" s="42"/>
      <c r="I224" s="230"/>
      <c r="J224" s="42"/>
      <c r="K224" s="42"/>
      <c r="L224" s="46"/>
      <c r="M224" s="231"/>
      <c r="N224" s="232"/>
      <c r="O224" s="87"/>
      <c r="P224" s="87"/>
      <c r="Q224" s="87"/>
      <c r="R224" s="87"/>
      <c r="S224" s="87"/>
      <c r="T224" s="88"/>
      <c r="U224" s="40"/>
      <c r="V224" s="40"/>
      <c r="W224" s="40"/>
      <c r="X224" s="40"/>
      <c r="Y224" s="40"/>
      <c r="Z224" s="40"/>
      <c r="AA224" s="40"/>
      <c r="AB224" s="40"/>
      <c r="AC224" s="40"/>
      <c r="AD224" s="40"/>
      <c r="AE224" s="40"/>
      <c r="AT224" s="18" t="s">
        <v>187</v>
      </c>
      <c r="AU224" s="18" t="s">
        <v>87</v>
      </c>
    </row>
    <row r="225" spans="1:47" s="2" customFormat="1" ht="12">
      <c r="A225" s="40"/>
      <c r="B225" s="41"/>
      <c r="C225" s="42"/>
      <c r="D225" s="228" t="s">
        <v>189</v>
      </c>
      <c r="E225" s="42"/>
      <c r="F225" s="233" t="s">
        <v>354</v>
      </c>
      <c r="G225" s="42"/>
      <c r="H225" s="42"/>
      <c r="I225" s="230"/>
      <c r="J225" s="42"/>
      <c r="K225" s="42"/>
      <c r="L225" s="46"/>
      <c r="M225" s="231"/>
      <c r="N225" s="232"/>
      <c r="O225" s="87"/>
      <c r="P225" s="87"/>
      <c r="Q225" s="87"/>
      <c r="R225" s="87"/>
      <c r="S225" s="87"/>
      <c r="T225" s="88"/>
      <c r="U225" s="40"/>
      <c r="V225" s="40"/>
      <c r="W225" s="40"/>
      <c r="X225" s="40"/>
      <c r="Y225" s="40"/>
      <c r="Z225" s="40"/>
      <c r="AA225" s="40"/>
      <c r="AB225" s="40"/>
      <c r="AC225" s="40"/>
      <c r="AD225" s="40"/>
      <c r="AE225" s="40"/>
      <c r="AT225" s="18" t="s">
        <v>189</v>
      </c>
      <c r="AU225" s="18" t="s">
        <v>87</v>
      </c>
    </row>
    <row r="226" spans="1:51" s="13" customFormat="1" ht="12">
      <c r="A226" s="13"/>
      <c r="B226" s="234"/>
      <c r="C226" s="235"/>
      <c r="D226" s="228" t="s">
        <v>191</v>
      </c>
      <c r="E226" s="236" t="s">
        <v>39</v>
      </c>
      <c r="F226" s="237" t="s">
        <v>1110</v>
      </c>
      <c r="G226" s="235"/>
      <c r="H226" s="236" t="s">
        <v>39</v>
      </c>
      <c r="I226" s="238"/>
      <c r="J226" s="235"/>
      <c r="K226" s="235"/>
      <c r="L226" s="239"/>
      <c r="M226" s="240"/>
      <c r="N226" s="241"/>
      <c r="O226" s="241"/>
      <c r="P226" s="241"/>
      <c r="Q226" s="241"/>
      <c r="R226" s="241"/>
      <c r="S226" s="241"/>
      <c r="T226" s="242"/>
      <c r="U226" s="13"/>
      <c r="V226" s="13"/>
      <c r="W226" s="13"/>
      <c r="X226" s="13"/>
      <c r="Y226" s="13"/>
      <c r="Z226" s="13"/>
      <c r="AA226" s="13"/>
      <c r="AB226" s="13"/>
      <c r="AC226" s="13"/>
      <c r="AD226" s="13"/>
      <c r="AE226" s="13"/>
      <c r="AT226" s="243" t="s">
        <v>191</v>
      </c>
      <c r="AU226" s="243" t="s">
        <v>87</v>
      </c>
      <c r="AV226" s="13" t="s">
        <v>87</v>
      </c>
      <c r="AW226" s="13" t="s">
        <v>41</v>
      </c>
      <c r="AX226" s="13" t="s">
        <v>80</v>
      </c>
      <c r="AY226" s="243" t="s">
        <v>177</v>
      </c>
    </row>
    <row r="227" spans="1:51" s="14" customFormat="1" ht="12">
      <c r="A227" s="14"/>
      <c r="B227" s="244"/>
      <c r="C227" s="245"/>
      <c r="D227" s="228" t="s">
        <v>191</v>
      </c>
      <c r="E227" s="246" t="s">
        <v>39</v>
      </c>
      <c r="F227" s="247" t="s">
        <v>1111</v>
      </c>
      <c r="G227" s="245"/>
      <c r="H227" s="248">
        <v>507.348</v>
      </c>
      <c r="I227" s="249"/>
      <c r="J227" s="245"/>
      <c r="K227" s="245"/>
      <c r="L227" s="250"/>
      <c r="M227" s="251"/>
      <c r="N227" s="252"/>
      <c r="O227" s="252"/>
      <c r="P227" s="252"/>
      <c r="Q227" s="252"/>
      <c r="R227" s="252"/>
      <c r="S227" s="252"/>
      <c r="T227" s="253"/>
      <c r="U227" s="14"/>
      <c r="V227" s="14"/>
      <c r="W227" s="14"/>
      <c r="X227" s="14"/>
      <c r="Y227" s="14"/>
      <c r="Z227" s="14"/>
      <c r="AA227" s="14"/>
      <c r="AB227" s="14"/>
      <c r="AC227" s="14"/>
      <c r="AD227" s="14"/>
      <c r="AE227" s="14"/>
      <c r="AT227" s="254" t="s">
        <v>191</v>
      </c>
      <c r="AU227" s="254" t="s">
        <v>87</v>
      </c>
      <c r="AV227" s="14" t="s">
        <v>89</v>
      </c>
      <c r="AW227" s="14" t="s">
        <v>41</v>
      </c>
      <c r="AX227" s="14" t="s">
        <v>80</v>
      </c>
      <c r="AY227" s="254" t="s">
        <v>177</v>
      </c>
    </row>
    <row r="228" spans="1:51" s="14" customFormat="1" ht="12">
      <c r="A228" s="14"/>
      <c r="B228" s="244"/>
      <c r="C228" s="245"/>
      <c r="D228" s="228" t="s">
        <v>191</v>
      </c>
      <c r="E228" s="246" t="s">
        <v>39</v>
      </c>
      <c r="F228" s="247" t="s">
        <v>1112</v>
      </c>
      <c r="G228" s="245"/>
      <c r="H228" s="248">
        <v>63.342</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191</v>
      </c>
      <c r="AU228" s="254" t="s">
        <v>87</v>
      </c>
      <c r="AV228" s="14" t="s">
        <v>89</v>
      </c>
      <c r="AW228" s="14" t="s">
        <v>41</v>
      </c>
      <c r="AX228" s="14" t="s">
        <v>80</v>
      </c>
      <c r="AY228" s="254" t="s">
        <v>177</v>
      </c>
    </row>
    <row r="229" spans="1:51" s="13" customFormat="1" ht="12">
      <c r="A229" s="13"/>
      <c r="B229" s="234"/>
      <c r="C229" s="235"/>
      <c r="D229" s="228" t="s">
        <v>191</v>
      </c>
      <c r="E229" s="236" t="s">
        <v>39</v>
      </c>
      <c r="F229" s="237" t="s">
        <v>1113</v>
      </c>
      <c r="G229" s="235"/>
      <c r="H229" s="236" t="s">
        <v>39</v>
      </c>
      <c r="I229" s="238"/>
      <c r="J229" s="235"/>
      <c r="K229" s="235"/>
      <c r="L229" s="239"/>
      <c r="M229" s="240"/>
      <c r="N229" s="241"/>
      <c r="O229" s="241"/>
      <c r="P229" s="241"/>
      <c r="Q229" s="241"/>
      <c r="R229" s="241"/>
      <c r="S229" s="241"/>
      <c r="T229" s="242"/>
      <c r="U229" s="13"/>
      <c r="V229" s="13"/>
      <c r="W229" s="13"/>
      <c r="X229" s="13"/>
      <c r="Y229" s="13"/>
      <c r="Z229" s="13"/>
      <c r="AA229" s="13"/>
      <c r="AB229" s="13"/>
      <c r="AC229" s="13"/>
      <c r="AD229" s="13"/>
      <c r="AE229" s="13"/>
      <c r="AT229" s="243" t="s">
        <v>191</v>
      </c>
      <c r="AU229" s="243" t="s">
        <v>87</v>
      </c>
      <c r="AV229" s="13" t="s">
        <v>87</v>
      </c>
      <c r="AW229" s="13" t="s">
        <v>41</v>
      </c>
      <c r="AX229" s="13" t="s">
        <v>80</v>
      </c>
      <c r="AY229" s="243" t="s">
        <v>177</v>
      </c>
    </row>
    <row r="230" spans="1:51" s="14" customFormat="1" ht="12">
      <c r="A230" s="14"/>
      <c r="B230" s="244"/>
      <c r="C230" s="245"/>
      <c r="D230" s="228" t="s">
        <v>191</v>
      </c>
      <c r="E230" s="246" t="s">
        <v>39</v>
      </c>
      <c r="F230" s="247" t="s">
        <v>1114</v>
      </c>
      <c r="G230" s="245"/>
      <c r="H230" s="248">
        <v>103.53</v>
      </c>
      <c r="I230" s="249"/>
      <c r="J230" s="245"/>
      <c r="K230" s="245"/>
      <c r="L230" s="250"/>
      <c r="M230" s="251"/>
      <c r="N230" s="252"/>
      <c r="O230" s="252"/>
      <c r="P230" s="252"/>
      <c r="Q230" s="252"/>
      <c r="R230" s="252"/>
      <c r="S230" s="252"/>
      <c r="T230" s="253"/>
      <c r="U230" s="14"/>
      <c r="V230" s="14"/>
      <c r="W230" s="14"/>
      <c r="X230" s="14"/>
      <c r="Y230" s="14"/>
      <c r="Z230" s="14"/>
      <c r="AA230" s="14"/>
      <c r="AB230" s="14"/>
      <c r="AC230" s="14"/>
      <c r="AD230" s="14"/>
      <c r="AE230" s="14"/>
      <c r="AT230" s="254" t="s">
        <v>191</v>
      </c>
      <c r="AU230" s="254" t="s">
        <v>87</v>
      </c>
      <c r="AV230" s="14" t="s">
        <v>89</v>
      </c>
      <c r="AW230" s="14" t="s">
        <v>41</v>
      </c>
      <c r="AX230" s="14" t="s">
        <v>80</v>
      </c>
      <c r="AY230" s="254" t="s">
        <v>177</v>
      </c>
    </row>
    <row r="231" spans="1:51" s="13" customFormat="1" ht="12">
      <c r="A231" s="13"/>
      <c r="B231" s="234"/>
      <c r="C231" s="235"/>
      <c r="D231" s="228" t="s">
        <v>191</v>
      </c>
      <c r="E231" s="236" t="s">
        <v>39</v>
      </c>
      <c r="F231" s="237" t="s">
        <v>990</v>
      </c>
      <c r="G231" s="235"/>
      <c r="H231" s="236" t="s">
        <v>39</v>
      </c>
      <c r="I231" s="238"/>
      <c r="J231" s="235"/>
      <c r="K231" s="235"/>
      <c r="L231" s="239"/>
      <c r="M231" s="240"/>
      <c r="N231" s="241"/>
      <c r="O231" s="241"/>
      <c r="P231" s="241"/>
      <c r="Q231" s="241"/>
      <c r="R231" s="241"/>
      <c r="S231" s="241"/>
      <c r="T231" s="242"/>
      <c r="U231" s="13"/>
      <c r="V231" s="13"/>
      <c r="W231" s="13"/>
      <c r="X231" s="13"/>
      <c r="Y231" s="13"/>
      <c r="Z231" s="13"/>
      <c r="AA231" s="13"/>
      <c r="AB231" s="13"/>
      <c r="AC231" s="13"/>
      <c r="AD231" s="13"/>
      <c r="AE231" s="13"/>
      <c r="AT231" s="243" t="s">
        <v>191</v>
      </c>
      <c r="AU231" s="243" t="s">
        <v>87</v>
      </c>
      <c r="AV231" s="13" t="s">
        <v>87</v>
      </c>
      <c r="AW231" s="13" t="s">
        <v>41</v>
      </c>
      <c r="AX231" s="13" t="s">
        <v>80</v>
      </c>
      <c r="AY231" s="243" t="s">
        <v>177</v>
      </c>
    </row>
    <row r="232" spans="1:51" s="14" customFormat="1" ht="12">
      <c r="A232" s="14"/>
      <c r="B232" s="244"/>
      <c r="C232" s="245"/>
      <c r="D232" s="228" t="s">
        <v>191</v>
      </c>
      <c r="E232" s="246" t="s">
        <v>39</v>
      </c>
      <c r="F232" s="247" t="s">
        <v>1115</v>
      </c>
      <c r="G232" s="245"/>
      <c r="H232" s="248">
        <v>46.92</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191</v>
      </c>
      <c r="AU232" s="254" t="s">
        <v>87</v>
      </c>
      <c r="AV232" s="14" t="s">
        <v>89</v>
      </c>
      <c r="AW232" s="14" t="s">
        <v>41</v>
      </c>
      <c r="AX232" s="14" t="s">
        <v>80</v>
      </c>
      <c r="AY232" s="254" t="s">
        <v>177</v>
      </c>
    </row>
    <row r="233" spans="1:51" s="15" customFormat="1" ht="12">
      <c r="A233" s="15"/>
      <c r="B233" s="255"/>
      <c r="C233" s="256"/>
      <c r="D233" s="228" t="s">
        <v>191</v>
      </c>
      <c r="E233" s="257" t="s">
        <v>39</v>
      </c>
      <c r="F233" s="258" t="s">
        <v>194</v>
      </c>
      <c r="G233" s="256"/>
      <c r="H233" s="259">
        <v>721.14</v>
      </c>
      <c r="I233" s="260"/>
      <c r="J233" s="256"/>
      <c r="K233" s="256"/>
      <c r="L233" s="261"/>
      <c r="M233" s="262"/>
      <c r="N233" s="263"/>
      <c r="O233" s="263"/>
      <c r="P233" s="263"/>
      <c r="Q233" s="263"/>
      <c r="R233" s="263"/>
      <c r="S233" s="263"/>
      <c r="T233" s="264"/>
      <c r="U233" s="15"/>
      <c r="V233" s="15"/>
      <c r="W233" s="15"/>
      <c r="X233" s="15"/>
      <c r="Y233" s="15"/>
      <c r="Z233" s="15"/>
      <c r="AA233" s="15"/>
      <c r="AB233" s="15"/>
      <c r="AC233" s="15"/>
      <c r="AD233" s="15"/>
      <c r="AE233" s="15"/>
      <c r="AT233" s="265" t="s">
        <v>191</v>
      </c>
      <c r="AU233" s="265" t="s">
        <v>87</v>
      </c>
      <c r="AV233" s="15" t="s">
        <v>185</v>
      </c>
      <c r="AW233" s="15" t="s">
        <v>41</v>
      </c>
      <c r="AX233" s="15" t="s">
        <v>87</v>
      </c>
      <c r="AY233" s="265" t="s">
        <v>177</v>
      </c>
    </row>
    <row r="234" spans="1:65" s="2" customFormat="1" ht="66.75" customHeight="1">
      <c r="A234" s="40"/>
      <c r="B234" s="41"/>
      <c r="C234" s="215" t="s">
        <v>385</v>
      </c>
      <c r="D234" s="215" t="s">
        <v>180</v>
      </c>
      <c r="E234" s="216" t="s">
        <v>836</v>
      </c>
      <c r="F234" s="217" t="s">
        <v>837</v>
      </c>
      <c r="G234" s="218" t="s">
        <v>304</v>
      </c>
      <c r="H234" s="219">
        <v>67.68</v>
      </c>
      <c r="I234" s="220"/>
      <c r="J234" s="221">
        <f>ROUND(I234*H234,2)</f>
        <v>0</v>
      </c>
      <c r="K234" s="217" t="s">
        <v>184</v>
      </c>
      <c r="L234" s="46"/>
      <c r="M234" s="222" t="s">
        <v>39</v>
      </c>
      <c r="N234" s="223" t="s">
        <v>53</v>
      </c>
      <c r="O234" s="87"/>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323</v>
      </c>
      <c r="AT234" s="226" t="s">
        <v>180</v>
      </c>
      <c r="AU234" s="226" t="s">
        <v>87</v>
      </c>
      <c r="AY234" s="18" t="s">
        <v>177</v>
      </c>
      <c r="BE234" s="227">
        <f>IF(N234="základní",J234,0)</f>
        <v>0</v>
      </c>
      <c r="BF234" s="227">
        <f>IF(N234="snížená",J234,0)</f>
        <v>0</v>
      </c>
      <c r="BG234" s="227">
        <f>IF(N234="zákl. přenesená",J234,0)</f>
        <v>0</v>
      </c>
      <c r="BH234" s="227">
        <f>IF(N234="sníž. přenesená",J234,0)</f>
        <v>0</v>
      </c>
      <c r="BI234" s="227">
        <f>IF(N234="nulová",J234,0)</f>
        <v>0</v>
      </c>
      <c r="BJ234" s="18" t="s">
        <v>185</v>
      </c>
      <c r="BK234" s="227">
        <f>ROUND(I234*H234,2)</f>
        <v>0</v>
      </c>
      <c r="BL234" s="18" t="s">
        <v>323</v>
      </c>
      <c r="BM234" s="226" t="s">
        <v>1116</v>
      </c>
    </row>
    <row r="235" spans="1:47" s="2" customFormat="1" ht="12">
      <c r="A235" s="40"/>
      <c r="B235" s="41"/>
      <c r="C235" s="42"/>
      <c r="D235" s="228" t="s">
        <v>187</v>
      </c>
      <c r="E235" s="42"/>
      <c r="F235" s="229" t="s">
        <v>839</v>
      </c>
      <c r="G235" s="42"/>
      <c r="H235" s="42"/>
      <c r="I235" s="230"/>
      <c r="J235" s="42"/>
      <c r="K235" s="42"/>
      <c r="L235" s="46"/>
      <c r="M235" s="231"/>
      <c r="N235" s="232"/>
      <c r="O235" s="87"/>
      <c r="P235" s="87"/>
      <c r="Q235" s="87"/>
      <c r="R235" s="87"/>
      <c r="S235" s="87"/>
      <c r="T235" s="88"/>
      <c r="U235" s="40"/>
      <c r="V235" s="40"/>
      <c r="W235" s="40"/>
      <c r="X235" s="40"/>
      <c r="Y235" s="40"/>
      <c r="Z235" s="40"/>
      <c r="AA235" s="40"/>
      <c r="AB235" s="40"/>
      <c r="AC235" s="40"/>
      <c r="AD235" s="40"/>
      <c r="AE235" s="40"/>
      <c r="AT235" s="18" t="s">
        <v>187</v>
      </c>
      <c r="AU235" s="18" t="s">
        <v>87</v>
      </c>
    </row>
    <row r="236" spans="1:47" s="2" customFormat="1" ht="12">
      <c r="A236" s="40"/>
      <c r="B236" s="41"/>
      <c r="C236" s="42"/>
      <c r="D236" s="228" t="s">
        <v>189</v>
      </c>
      <c r="E236" s="42"/>
      <c r="F236" s="233" t="s">
        <v>354</v>
      </c>
      <c r="G236" s="42"/>
      <c r="H236" s="42"/>
      <c r="I236" s="230"/>
      <c r="J236" s="42"/>
      <c r="K236" s="42"/>
      <c r="L236" s="46"/>
      <c r="M236" s="231"/>
      <c r="N236" s="232"/>
      <c r="O236" s="87"/>
      <c r="P236" s="87"/>
      <c r="Q236" s="87"/>
      <c r="R236" s="87"/>
      <c r="S236" s="87"/>
      <c r="T236" s="88"/>
      <c r="U236" s="40"/>
      <c r="V236" s="40"/>
      <c r="W236" s="40"/>
      <c r="X236" s="40"/>
      <c r="Y236" s="40"/>
      <c r="Z236" s="40"/>
      <c r="AA236" s="40"/>
      <c r="AB236" s="40"/>
      <c r="AC236" s="40"/>
      <c r="AD236" s="40"/>
      <c r="AE236" s="40"/>
      <c r="AT236" s="18" t="s">
        <v>189</v>
      </c>
      <c r="AU236" s="18" t="s">
        <v>87</v>
      </c>
    </row>
    <row r="237" spans="1:51" s="13" customFormat="1" ht="12">
      <c r="A237" s="13"/>
      <c r="B237" s="234"/>
      <c r="C237" s="235"/>
      <c r="D237" s="228" t="s">
        <v>191</v>
      </c>
      <c r="E237" s="236" t="s">
        <v>39</v>
      </c>
      <c r="F237" s="237" t="s">
        <v>1117</v>
      </c>
      <c r="G237" s="235"/>
      <c r="H237" s="236" t="s">
        <v>39</v>
      </c>
      <c r="I237" s="238"/>
      <c r="J237" s="235"/>
      <c r="K237" s="235"/>
      <c r="L237" s="239"/>
      <c r="M237" s="240"/>
      <c r="N237" s="241"/>
      <c r="O237" s="241"/>
      <c r="P237" s="241"/>
      <c r="Q237" s="241"/>
      <c r="R237" s="241"/>
      <c r="S237" s="241"/>
      <c r="T237" s="242"/>
      <c r="U237" s="13"/>
      <c r="V237" s="13"/>
      <c r="W237" s="13"/>
      <c r="X237" s="13"/>
      <c r="Y237" s="13"/>
      <c r="Z237" s="13"/>
      <c r="AA237" s="13"/>
      <c r="AB237" s="13"/>
      <c r="AC237" s="13"/>
      <c r="AD237" s="13"/>
      <c r="AE237" s="13"/>
      <c r="AT237" s="243" t="s">
        <v>191</v>
      </c>
      <c r="AU237" s="243" t="s">
        <v>87</v>
      </c>
      <c r="AV237" s="13" t="s">
        <v>87</v>
      </c>
      <c r="AW237" s="13" t="s">
        <v>41</v>
      </c>
      <c r="AX237" s="13" t="s">
        <v>80</v>
      </c>
      <c r="AY237" s="243" t="s">
        <v>177</v>
      </c>
    </row>
    <row r="238" spans="1:51" s="14" customFormat="1" ht="12">
      <c r="A238" s="14"/>
      <c r="B238" s="244"/>
      <c r="C238" s="245"/>
      <c r="D238" s="228" t="s">
        <v>191</v>
      </c>
      <c r="E238" s="246" t="s">
        <v>39</v>
      </c>
      <c r="F238" s="247" t="s">
        <v>1118</v>
      </c>
      <c r="G238" s="245"/>
      <c r="H238" s="248">
        <v>67.68</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191</v>
      </c>
      <c r="AU238" s="254" t="s">
        <v>87</v>
      </c>
      <c r="AV238" s="14" t="s">
        <v>89</v>
      </c>
      <c r="AW238" s="14" t="s">
        <v>41</v>
      </c>
      <c r="AX238" s="14" t="s">
        <v>80</v>
      </c>
      <c r="AY238" s="254" t="s">
        <v>177</v>
      </c>
    </row>
    <row r="239" spans="1:51" s="15" customFormat="1" ht="12">
      <c r="A239" s="15"/>
      <c r="B239" s="255"/>
      <c r="C239" s="256"/>
      <c r="D239" s="228" t="s">
        <v>191</v>
      </c>
      <c r="E239" s="257" t="s">
        <v>39</v>
      </c>
      <c r="F239" s="258" t="s">
        <v>194</v>
      </c>
      <c r="G239" s="256"/>
      <c r="H239" s="259">
        <v>67.68</v>
      </c>
      <c r="I239" s="260"/>
      <c r="J239" s="256"/>
      <c r="K239" s="256"/>
      <c r="L239" s="261"/>
      <c r="M239" s="262"/>
      <c r="N239" s="263"/>
      <c r="O239" s="263"/>
      <c r="P239" s="263"/>
      <c r="Q239" s="263"/>
      <c r="R239" s="263"/>
      <c r="S239" s="263"/>
      <c r="T239" s="264"/>
      <c r="U239" s="15"/>
      <c r="V239" s="15"/>
      <c r="W239" s="15"/>
      <c r="X239" s="15"/>
      <c r="Y239" s="15"/>
      <c r="Z239" s="15"/>
      <c r="AA239" s="15"/>
      <c r="AB239" s="15"/>
      <c r="AC239" s="15"/>
      <c r="AD239" s="15"/>
      <c r="AE239" s="15"/>
      <c r="AT239" s="265" t="s">
        <v>191</v>
      </c>
      <c r="AU239" s="265" t="s">
        <v>87</v>
      </c>
      <c r="AV239" s="15" t="s">
        <v>185</v>
      </c>
      <c r="AW239" s="15" t="s">
        <v>41</v>
      </c>
      <c r="AX239" s="15" t="s">
        <v>87</v>
      </c>
      <c r="AY239" s="265" t="s">
        <v>177</v>
      </c>
    </row>
    <row r="240" spans="1:65" s="2" customFormat="1" ht="21.75" customHeight="1">
      <c r="A240" s="40"/>
      <c r="B240" s="41"/>
      <c r="C240" s="215" t="s">
        <v>585</v>
      </c>
      <c r="D240" s="215" t="s">
        <v>180</v>
      </c>
      <c r="E240" s="216" t="s">
        <v>374</v>
      </c>
      <c r="F240" s="217" t="s">
        <v>375</v>
      </c>
      <c r="G240" s="218" t="s">
        <v>304</v>
      </c>
      <c r="H240" s="219">
        <v>721.14</v>
      </c>
      <c r="I240" s="220"/>
      <c r="J240" s="221">
        <f>ROUND(I240*H240,2)</f>
        <v>0</v>
      </c>
      <c r="K240" s="217" t="s">
        <v>184</v>
      </c>
      <c r="L240" s="46"/>
      <c r="M240" s="222" t="s">
        <v>39</v>
      </c>
      <c r="N240" s="223" t="s">
        <v>53</v>
      </c>
      <c r="O240" s="87"/>
      <c r="P240" s="224">
        <f>O240*H240</f>
        <v>0</v>
      </c>
      <c r="Q240" s="224">
        <v>0</v>
      </c>
      <c r="R240" s="224">
        <f>Q240*H240</f>
        <v>0</v>
      </c>
      <c r="S240" s="224">
        <v>0</v>
      </c>
      <c r="T240" s="225">
        <f>S240*H240</f>
        <v>0</v>
      </c>
      <c r="U240" s="40"/>
      <c r="V240" s="40"/>
      <c r="W240" s="40"/>
      <c r="X240" s="40"/>
      <c r="Y240" s="40"/>
      <c r="Z240" s="40"/>
      <c r="AA240" s="40"/>
      <c r="AB240" s="40"/>
      <c r="AC240" s="40"/>
      <c r="AD240" s="40"/>
      <c r="AE240" s="40"/>
      <c r="AR240" s="226" t="s">
        <v>323</v>
      </c>
      <c r="AT240" s="226" t="s">
        <v>180</v>
      </c>
      <c r="AU240" s="226" t="s">
        <v>87</v>
      </c>
      <c r="AY240" s="18" t="s">
        <v>177</v>
      </c>
      <c r="BE240" s="227">
        <f>IF(N240="základní",J240,0)</f>
        <v>0</v>
      </c>
      <c r="BF240" s="227">
        <f>IF(N240="snížená",J240,0)</f>
        <v>0</v>
      </c>
      <c r="BG240" s="227">
        <f>IF(N240="zákl. přenesená",J240,0)</f>
        <v>0</v>
      </c>
      <c r="BH240" s="227">
        <f>IF(N240="sníž. přenesená",J240,0)</f>
        <v>0</v>
      </c>
      <c r="BI240" s="227">
        <f>IF(N240="nulová",J240,0)</f>
        <v>0</v>
      </c>
      <c r="BJ240" s="18" t="s">
        <v>185</v>
      </c>
      <c r="BK240" s="227">
        <f>ROUND(I240*H240,2)</f>
        <v>0</v>
      </c>
      <c r="BL240" s="18" t="s">
        <v>323</v>
      </c>
      <c r="BM240" s="226" t="s">
        <v>376</v>
      </c>
    </row>
    <row r="241" spans="1:47" s="2" customFormat="1" ht="12">
      <c r="A241" s="40"/>
      <c r="B241" s="41"/>
      <c r="C241" s="42"/>
      <c r="D241" s="228" t="s">
        <v>187</v>
      </c>
      <c r="E241" s="42"/>
      <c r="F241" s="229" t="s">
        <v>377</v>
      </c>
      <c r="G241" s="42"/>
      <c r="H241" s="42"/>
      <c r="I241" s="230"/>
      <c r="J241" s="42"/>
      <c r="K241" s="42"/>
      <c r="L241" s="46"/>
      <c r="M241" s="231"/>
      <c r="N241" s="232"/>
      <c r="O241" s="87"/>
      <c r="P241" s="87"/>
      <c r="Q241" s="87"/>
      <c r="R241" s="87"/>
      <c r="S241" s="87"/>
      <c r="T241" s="88"/>
      <c r="U241" s="40"/>
      <c r="V241" s="40"/>
      <c r="W241" s="40"/>
      <c r="X241" s="40"/>
      <c r="Y241" s="40"/>
      <c r="Z241" s="40"/>
      <c r="AA241" s="40"/>
      <c r="AB241" s="40"/>
      <c r="AC241" s="40"/>
      <c r="AD241" s="40"/>
      <c r="AE241" s="40"/>
      <c r="AT241" s="18" t="s">
        <v>187</v>
      </c>
      <c r="AU241" s="18" t="s">
        <v>87</v>
      </c>
    </row>
    <row r="242" spans="1:47" s="2" customFormat="1" ht="12">
      <c r="A242" s="40"/>
      <c r="B242" s="41"/>
      <c r="C242" s="42"/>
      <c r="D242" s="228" t="s">
        <v>189</v>
      </c>
      <c r="E242" s="42"/>
      <c r="F242" s="233" t="s">
        <v>378</v>
      </c>
      <c r="G242" s="42"/>
      <c r="H242" s="42"/>
      <c r="I242" s="230"/>
      <c r="J242" s="42"/>
      <c r="K242" s="42"/>
      <c r="L242" s="46"/>
      <c r="M242" s="231"/>
      <c r="N242" s="232"/>
      <c r="O242" s="87"/>
      <c r="P242" s="87"/>
      <c r="Q242" s="87"/>
      <c r="R242" s="87"/>
      <c r="S242" s="87"/>
      <c r="T242" s="88"/>
      <c r="U242" s="40"/>
      <c r="V242" s="40"/>
      <c r="W242" s="40"/>
      <c r="X242" s="40"/>
      <c r="Y242" s="40"/>
      <c r="Z242" s="40"/>
      <c r="AA242" s="40"/>
      <c r="AB242" s="40"/>
      <c r="AC242" s="40"/>
      <c r="AD242" s="40"/>
      <c r="AE242" s="40"/>
      <c r="AT242" s="18" t="s">
        <v>189</v>
      </c>
      <c r="AU242" s="18" t="s">
        <v>87</v>
      </c>
    </row>
    <row r="243" spans="1:51" s="13" customFormat="1" ht="12">
      <c r="A243" s="13"/>
      <c r="B243" s="234"/>
      <c r="C243" s="235"/>
      <c r="D243" s="228" t="s">
        <v>191</v>
      </c>
      <c r="E243" s="236" t="s">
        <v>39</v>
      </c>
      <c r="F243" s="237" t="s">
        <v>1110</v>
      </c>
      <c r="G243" s="235"/>
      <c r="H243" s="236" t="s">
        <v>39</v>
      </c>
      <c r="I243" s="238"/>
      <c r="J243" s="235"/>
      <c r="K243" s="235"/>
      <c r="L243" s="239"/>
      <c r="M243" s="240"/>
      <c r="N243" s="241"/>
      <c r="O243" s="241"/>
      <c r="P243" s="241"/>
      <c r="Q243" s="241"/>
      <c r="R243" s="241"/>
      <c r="S243" s="241"/>
      <c r="T243" s="242"/>
      <c r="U243" s="13"/>
      <c r="V243" s="13"/>
      <c r="W243" s="13"/>
      <c r="X243" s="13"/>
      <c r="Y243" s="13"/>
      <c r="Z243" s="13"/>
      <c r="AA243" s="13"/>
      <c r="AB243" s="13"/>
      <c r="AC243" s="13"/>
      <c r="AD243" s="13"/>
      <c r="AE243" s="13"/>
      <c r="AT243" s="243" t="s">
        <v>191</v>
      </c>
      <c r="AU243" s="243" t="s">
        <v>87</v>
      </c>
      <c r="AV243" s="13" t="s">
        <v>87</v>
      </c>
      <c r="AW243" s="13" t="s">
        <v>41</v>
      </c>
      <c r="AX243" s="13" t="s">
        <v>80</v>
      </c>
      <c r="AY243" s="243" t="s">
        <v>177</v>
      </c>
    </row>
    <row r="244" spans="1:51" s="14" customFormat="1" ht="12">
      <c r="A244" s="14"/>
      <c r="B244" s="244"/>
      <c r="C244" s="245"/>
      <c r="D244" s="228" t="s">
        <v>191</v>
      </c>
      <c r="E244" s="246" t="s">
        <v>39</v>
      </c>
      <c r="F244" s="247" t="s">
        <v>1111</v>
      </c>
      <c r="G244" s="245"/>
      <c r="H244" s="248">
        <v>507.348</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191</v>
      </c>
      <c r="AU244" s="254" t="s">
        <v>87</v>
      </c>
      <c r="AV244" s="14" t="s">
        <v>89</v>
      </c>
      <c r="AW244" s="14" t="s">
        <v>41</v>
      </c>
      <c r="AX244" s="14" t="s">
        <v>80</v>
      </c>
      <c r="AY244" s="254" t="s">
        <v>177</v>
      </c>
    </row>
    <row r="245" spans="1:51" s="14" customFormat="1" ht="12">
      <c r="A245" s="14"/>
      <c r="B245" s="244"/>
      <c r="C245" s="245"/>
      <c r="D245" s="228" t="s">
        <v>191</v>
      </c>
      <c r="E245" s="246" t="s">
        <v>39</v>
      </c>
      <c r="F245" s="247" t="s">
        <v>1112</v>
      </c>
      <c r="G245" s="245"/>
      <c r="H245" s="248">
        <v>63.342</v>
      </c>
      <c r="I245" s="249"/>
      <c r="J245" s="245"/>
      <c r="K245" s="245"/>
      <c r="L245" s="250"/>
      <c r="M245" s="251"/>
      <c r="N245" s="252"/>
      <c r="O245" s="252"/>
      <c r="P245" s="252"/>
      <c r="Q245" s="252"/>
      <c r="R245" s="252"/>
      <c r="S245" s="252"/>
      <c r="T245" s="253"/>
      <c r="U245" s="14"/>
      <c r="V245" s="14"/>
      <c r="W245" s="14"/>
      <c r="X245" s="14"/>
      <c r="Y245" s="14"/>
      <c r="Z245" s="14"/>
      <c r="AA245" s="14"/>
      <c r="AB245" s="14"/>
      <c r="AC245" s="14"/>
      <c r="AD245" s="14"/>
      <c r="AE245" s="14"/>
      <c r="AT245" s="254" t="s">
        <v>191</v>
      </c>
      <c r="AU245" s="254" t="s">
        <v>87</v>
      </c>
      <c r="AV245" s="14" t="s">
        <v>89</v>
      </c>
      <c r="AW245" s="14" t="s">
        <v>41</v>
      </c>
      <c r="AX245" s="14" t="s">
        <v>80</v>
      </c>
      <c r="AY245" s="254" t="s">
        <v>177</v>
      </c>
    </row>
    <row r="246" spans="1:51" s="13" customFormat="1" ht="12">
      <c r="A246" s="13"/>
      <c r="B246" s="234"/>
      <c r="C246" s="235"/>
      <c r="D246" s="228" t="s">
        <v>191</v>
      </c>
      <c r="E246" s="236" t="s">
        <v>39</v>
      </c>
      <c r="F246" s="237" t="s">
        <v>1113</v>
      </c>
      <c r="G246" s="235"/>
      <c r="H246" s="236" t="s">
        <v>39</v>
      </c>
      <c r="I246" s="238"/>
      <c r="J246" s="235"/>
      <c r="K246" s="235"/>
      <c r="L246" s="239"/>
      <c r="M246" s="240"/>
      <c r="N246" s="241"/>
      <c r="O246" s="241"/>
      <c r="P246" s="241"/>
      <c r="Q246" s="241"/>
      <c r="R246" s="241"/>
      <c r="S246" s="241"/>
      <c r="T246" s="242"/>
      <c r="U246" s="13"/>
      <c r="V246" s="13"/>
      <c r="W246" s="13"/>
      <c r="X246" s="13"/>
      <c r="Y246" s="13"/>
      <c r="Z246" s="13"/>
      <c r="AA246" s="13"/>
      <c r="AB246" s="13"/>
      <c r="AC246" s="13"/>
      <c r="AD246" s="13"/>
      <c r="AE246" s="13"/>
      <c r="AT246" s="243" t="s">
        <v>191</v>
      </c>
      <c r="AU246" s="243" t="s">
        <v>87</v>
      </c>
      <c r="AV246" s="13" t="s">
        <v>87</v>
      </c>
      <c r="AW246" s="13" t="s">
        <v>41</v>
      </c>
      <c r="AX246" s="13" t="s">
        <v>80</v>
      </c>
      <c r="AY246" s="243" t="s">
        <v>177</v>
      </c>
    </row>
    <row r="247" spans="1:51" s="14" customFormat="1" ht="12">
      <c r="A247" s="14"/>
      <c r="B247" s="244"/>
      <c r="C247" s="245"/>
      <c r="D247" s="228" t="s">
        <v>191</v>
      </c>
      <c r="E247" s="246" t="s">
        <v>39</v>
      </c>
      <c r="F247" s="247" t="s">
        <v>1114</v>
      </c>
      <c r="G247" s="245"/>
      <c r="H247" s="248">
        <v>103.53</v>
      </c>
      <c r="I247" s="249"/>
      <c r="J247" s="245"/>
      <c r="K247" s="245"/>
      <c r="L247" s="250"/>
      <c r="M247" s="251"/>
      <c r="N247" s="252"/>
      <c r="O247" s="252"/>
      <c r="P247" s="252"/>
      <c r="Q247" s="252"/>
      <c r="R247" s="252"/>
      <c r="S247" s="252"/>
      <c r="T247" s="253"/>
      <c r="U247" s="14"/>
      <c r="V247" s="14"/>
      <c r="W247" s="14"/>
      <c r="X247" s="14"/>
      <c r="Y247" s="14"/>
      <c r="Z247" s="14"/>
      <c r="AA247" s="14"/>
      <c r="AB247" s="14"/>
      <c r="AC247" s="14"/>
      <c r="AD247" s="14"/>
      <c r="AE247" s="14"/>
      <c r="AT247" s="254" t="s">
        <v>191</v>
      </c>
      <c r="AU247" s="254" t="s">
        <v>87</v>
      </c>
      <c r="AV247" s="14" t="s">
        <v>89</v>
      </c>
      <c r="AW247" s="14" t="s">
        <v>41</v>
      </c>
      <c r="AX247" s="14" t="s">
        <v>80</v>
      </c>
      <c r="AY247" s="254" t="s">
        <v>177</v>
      </c>
    </row>
    <row r="248" spans="1:51" s="13" customFormat="1" ht="12">
      <c r="A248" s="13"/>
      <c r="B248" s="234"/>
      <c r="C248" s="235"/>
      <c r="D248" s="228" t="s">
        <v>191</v>
      </c>
      <c r="E248" s="236" t="s">
        <v>39</v>
      </c>
      <c r="F248" s="237" t="s">
        <v>990</v>
      </c>
      <c r="G248" s="235"/>
      <c r="H248" s="236" t="s">
        <v>39</v>
      </c>
      <c r="I248" s="238"/>
      <c r="J248" s="235"/>
      <c r="K248" s="235"/>
      <c r="L248" s="239"/>
      <c r="M248" s="240"/>
      <c r="N248" s="241"/>
      <c r="O248" s="241"/>
      <c r="P248" s="241"/>
      <c r="Q248" s="241"/>
      <c r="R248" s="241"/>
      <c r="S248" s="241"/>
      <c r="T248" s="242"/>
      <c r="U248" s="13"/>
      <c r="V248" s="13"/>
      <c r="W248" s="13"/>
      <c r="X248" s="13"/>
      <c r="Y248" s="13"/>
      <c r="Z248" s="13"/>
      <c r="AA248" s="13"/>
      <c r="AB248" s="13"/>
      <c r="AC248" s="13"/>
      <c r="AD248" s="13"/>
      <c r="AE248" s="13"/>
      <c r="AT248" s="243" t="s">
        <v>191</v>
      </c>
      <c r="AU248" s="243" t="s">
        <v>87</v>
      </c>
      <c r="AV248" s="13" t="s">
        <v>87</v>
      </c>
      <c r="AW248" s="13" t="s">
        <v>41</v>
      </c>
      <c r="AX248" s="13" t="s">
        <v>80</v>
      </c>
      <c r="AY248" s="243" t="s">
        <v>177</v>
      </c>
    </row>
    <row r="249" spans="1:51" s="14" customFormat="1" ht="12">
      <c r="A249" s="14"/>
      <c r="B249" s="244"/>
      <c r="C249" s="245"/>
      <c r="D249" s="228" t="s">
        <v>191</v>
      </c>
      <c r="E249" s="246" t="s">
        <v>39</v>
      </c>
      <c r="F249" s="247" t="s">
        <v>1115</v>
      </c>
      <c r="G249" s="245"/>
      <c r="H249" s="248">
        <v>46.92</v>
      </c>
      <c r="I249" s="249"/>
      <c r="J249" s="245"/>
      <c r="K249" s="245"/>
      <c r="L249" s="250"/>
      <c r="M249" s="251"/>
      <c r="N249" s="252"/>
      <c r="O249" s="252"/>
      <c r="P249" s="252"/>
      <c r="Q249" s="252"/>
      <c r="R249" s="252"/>
      <c r="S249" s="252"/>
      <c r="T249" s="253"/>
      <c r="U249" s="14"/>
      <c r="V249" s="14"/>
      <c r="W249" s="14"/>
      <c r="X249" s="14"/>
      <c r="Y249" s="14"/>
      <c r="Z249" s="14"/>
      <c r="AA249" s="14"/>
      <c r="AB249" s="14"/>
      <c r="AC249" s="14"/>
      <c r="AD249" s="14"/>
      <c r="AE249" s="14"/>
      <c r="AT249" s="254" t="s">
        <v>191</v>
      </c>
      <c r="AU249" s="254" t="s">
        <v>87</v>
      </c>
      <c r="AV249" s="14" t="s">
        <v>89</v>
      </c>
      <c r="AW249" s="14" t="s">
        <v>41</v>
      </c>
      <c r="AX249" s="14" t="s">
        <v>80</v>
      </c>
      <c r="AY249" s="254" t="s">
        <v>177</v>
      </c>
    </row>
    <row r="250" spans="1:51" s="15" customFormat="1" ht="12">
      <c r="A250" s="15"/>
      <c r="B250" s="255"/>
      <c r="C250" s="256"/>
      <c r="D250" s="228" t="s">
        <v>191</v>
      </c>
      <c r="E250" s="257" t="s">
        <v>39</v>
      </c>
      <c r="F250" s="258" t="s">
        <v>194</v>
      </c>
      <c r="G250" s="256"/>
      <c r="H250" s="259">
        <v>721.14</v>
      </c>
      <c r="I250" s="260"/>
      <c r="J250" s="256"/>
      <c r="K250" s="256"/>
      <c r="L250" s="261"/>
      <c r="M250" s="262"/>
      <c r="N250" s="263"/>
      <c r="O250" s="263"/>
      <c r="P250" s="263"/>
      <c r="Q250" s="263"/>
      <c r="R250" s="263"/>
      <c r="S250" s="263"/>
      <c r="T250" s="264"/>
      <c r="U250" s="15"/>
      <c r="V250" s="15"/>
      <c r="W250" s="15"/>
      <c r="X250" s="15"/>
      <c r="Y250" s="15"/>
      <c r="Z250" s="15"/>
      <c r="AA250" s="15"/>
      <c r="AB250" s="15"/>
      <c r="AC250" s="15"/>
      <c r="AD250" s="15"/>
      <c r="AE250" s="15"/>
      <c r="AT250" s="265" t="s">
        <v>191</v>
      </c>
      <c r="AU250" s="265" t="s">
        <v>87</v>
      </c>
      <c r="AV250" s="15" t="s">
        <v>185</v>
      </c>
      <c r="AW250" s="15" t="s">
        <v>41</v>
      </c>
      <c r="AX250" s="15" t="s">
        <v>87</v>
      </c>
      <c r="AY250" s="265" t="s">
        <v>177</v>
      </c>
    </row>
    <row r="251" spans="1:65" s="2" customFormat="1" ht="24.15" customHeight="1">
      <c r="A251" s="40"/>
      <c r="B251" s="41"/>
      <c r="C251" s="215" t="s">
        <v>519</v>
      </c>
      <c r="D251" s="215" t="s">
        <v>180</v>
      </c>
      <c r="E251" s="216" t="s">
        <v>843</v>
      </c>
      <c r="F251" s="217" t="s">
        <v>844</v>
      </c>
      <c r="G251" s="218" t="s">
        <v>304</v>
      </c>
      <c r="H251" s="219">
        <v>67.68</v>
      </c>
      <c r="I251" s="220"/>
      <c r="J251" s="221">
        <f>ROUND(I251*H251,2)</f>
        <v>0</v>
      </c>
      <c r="K251" s="217" t="s">
        <v>184</v>
      </c>
      <c r="L251" s="46"/>
      <c r="M251" s="222" t="s">
        <v>39</v>
      </c>
      <c r="N251" s="223" t="s">
        <v>53</v>
      </c>
      <c r="O251" s="87"/>
      <c r="P251" s="224">
        <f>O251*H251</f>
        <v>0</v>
      </c>
      <c r="Q251" s="224">
        <v>0</v>
      </c>
      <c r="R251" s="224">
        <f>Q251*H251</f>
        <v>0</v>
      </c>
      <c r="S251" s="224">
        <v>0</v>
      </c>
      <c r="T251" s="225">
        <f>S251*H251</f>
        <v>0</v>
      </c>
      <c r="U251" s="40"/>
      <c r="V251" s="40"/>
      <c r="W251" s="40"/>
      <c r="X251" s="40"/>
      <c r="Y251" s="40"/>
      <c r="Z251" s="40"/>
      <c r="AA251" s="40"/>
      <c r="AB251" s="40"/>
      <c r="AC251" s="40"/>
      <c r="AD251" s="40"/>
      <c r="AE251" s="40"/>
      <c r="AR251" s="226" t="s">
        <v>323</v>
      </c>
      <c r="AT251" s="226" t="s">
        <v>180</v>
      </c>
      <c r="AU251" s="226" t="s">
        <v>87</v>
      </c>
      <c r="AY251" s="18" t="s">
        <v>177</v>
      </c>
      <c r="BE251" s="227">
        <f>IF(N251="základní",J251,0)</f>
        <v>0</v>
      </c>
      <c r="BF251" s="227">
        <f>IF(N251="snížená",J251,0)</f>
        <v>0</v>
      </c>
      <c r="BG251" s="227">
        <f>IF(N251="zákl. přenesená",J251,0)</f>
        <v>0</v>
      </c>
      <c r="BH251" s="227">
        <f>IF(N251="sníž. přenesená",J251,0)</f>
        <v>0</v>
      </c>
      <c r="BI251" s="227">
        <f>IF(N251="nulová",J251,0)</f>
        <v>0</v>
      </c>
      <c r="BJ251" s="18" t="s">
        <v>185</v>
      </c>
      <c r="BK251" s="227">
        <f>ROUND(I251*H251,2)</f>
        <v>0</v>
      </c>
      <c r="BL251" s="18" t="s">
        <v>323</v>
      </c>
      <c r="BM251" s="226" t="s">
        <v>1119</v>
      </c>
    </row>
    <row r="252" spans="1:47" s="2" customFormat="1" ht="12">
      <c r="A252" s="40"/>
      <c r="B252" s="41"/>
      <c r="C252" s="42"/>
      <c r="D252" s="228" t="s">
        <v>187</v>
      </c>
      <c r="E252" s="42"/>
      <c r="F252" s="229" t="s">
        <v>846</v>
      </c>
      <c r="G252" s="42"/>
      <c r="H252" s="42"/>
      <c r="I252" s="230"/>
      <c r="J252" s="42"/>
      <c r="K252" s="42"/>
      <c r="L252" s="46"/>
      <c r="M252" s="231"/>
      <c r="N252" s="232"/>
      <c r="O252" s="87"/>
      <c r="P252" s="87"/>
      <c r="Q252" s="87"/>
      <c r="R252" s="87"/>
      <c r="S252" s="87"/>
      <c r="T252" s="88"/>
      <c r="U252" s="40"/>
      <c r="V252" s="40"/>
      <c r="W252" s="40"/>
      <c r="X252" s="40"/>
      <c r="Y252" s="40"/>
      <c r="Z252" s="40"/>
      <c r="AA252" s="40"/>
      <c r="AB252" s="40"/>
      <c r="AC252" s="40"/>
      <c r="AD252" s="40"/>
      <c r="AE252" s="40"/>
      <c r="AT252" s="18" t="s">
        <v>187</v>
      </c>
      <c r="AU252" s="18" t="s">
        <v>87</v>
      </c>
    </row>
    <row r="253" spans="1:47" s="2" customFormat="1" ht="12">
      <c r="A253" s="40"/>
      <c r="B253" s="41"/>
      <c r="C253" s="42"/>
      <c r="D253" s="228" t="s">
        <v>189</v>
      </c>
      <c r="E253" s="42"/>
      <c r="F253" s="233" t="s">
        <v>378</v>
      </c>
      <c r="G253" s="42"/>
      <c r="H253" s="42"/>
      <c r="I253" s="230"/>
      <c r="J253" s="42"/>
      <c r="K253" s="42"/>
      <c r="L253" s="46"/>
      <c r="M253" s="231"/>
      <c r="N253" s="232"/>
      <c r="O253" s="87"/>
      <c r="P253" s="87"/>
      <c r="Q253" s="87"/>
      <c r="R253" s="87"/>
      <c r="S253" s="87"/>
      <c r="T253" s="88"/>
      <c r="U253" s="40"/>
      <c r="V253" s="40"/>
      <c r="W253" s="40"/>
      <c r="X253" s="40"/>
      <c r="Y253" s="40"/>
      <c r="Z253" s="40"/>
      <c r="AA253" s="40"/>
      <c r="AB253" s="40"/>
      <c r="AC253" s="40"/>
      <c r="AD253" s="40"/>
      <c r="AE253" s="40"/>
      <c r="AT253" s="18" t="s">
        <v>189</v>
      </c>
      <c r="AU253" s="18" t="s">
        <v>87</v>
      </c>
    </row>
    <row r="254" spans="1:51" s="13" customFormat="1" ht="12">
      <c r="A254" s="13"/>
      <c r="B254" s="234"/>
      <c r="C254" s="235"/>
      <c r="D254" s="228" t="s">
        <v>191</v>
      </c>
      <c r="E254" s="236" t="s">
        <v>39</v>
      </c>
      <c r="F254" s="237" t="s">
        <v>1117</v>
      </c>
      <c r="G254" s="235"/>
      <c r="H254" s="236" t="s">
        <v>39</v>
      </c>
      <c r="I254" s="238"/>
      <c r="J254" s="235"/>
      <c r="K254" s="235"/>
      <c r="L254" s="239"/>
      <c r="M254" s="240"/>
      <c r="N254" s="241"/>
      <c r="O254" s="241"/>
      <c r="P254" s="241"/>
      <c r="Q254" s="241"/>
      <c r="R254" s="241"/>
      <c r="S254" s="241"/>
      <c r="T254" s="242"/>
      <c r="U254" s="13"/>
      <c r="V254" s="13"/>
      <c r="W254" s="13"/>
      <c r="X254" s="13"/>
      <c r="Y254" s="13"/>
      <c r="Z254" s="13"/>
      <c r="AA254" s="13"/>
      <c r="AB254" s="13"/>
      <c r="AC254" s="13"/>
      <c r="AD254" s="13"/>
      <c r="AE254" s="13"/>
      <c r="AT254" s="243" t="s">
        <v>191</v>
      </c>
      <c r="AU254" s="243" t="s">
        <v>87</v>
      </c>
      <c r="AV254" s="13" t="s">
        <v>87</v>
      </c>
      <c r="AW254" s="13" t="s">
        <v>41</v>
      </c>
      <c r="AX254" s="13" t="s">
        <v>80</v>
      </c>
      <c r="AY254" s="243" t="s">
        <v>177</v>
      </c>
    </row>
    <row r="255" spans="1:51" s="14" customFormat="1" ht="12">
      <c r="A255" s="14"/>
      <c r="B255" s="244"/>
      <c r="C255" s="245"/>
      <c r="D255" s="228" t="s">
        <v>191</v>
      </c>
      <c r="E255" s="246" t="s">
        <v>39</v>
      </c>
      <c r="F255" s="247" t="s">
        <v>1118</v>
      </c>
      <c r="G255" s="245"/>
      <c r="H255" s="248">
        <v>67.68</v>
      </c>
      <c r="I255" s="249"/>
      <c r="J255" s="245"/>
      <c r="K255" s="245"/>
      <c r="L255" s="250"/>
      <c r="M255" s="251"/>
      <c r="N255" s="252"/>
      <c r="O255" s="252"/>
      <c r="P255" s="252"/>
      <c r="Q255" s="252"/>
      <c r="R255" s="252"/>
      <c r="S255" s="252"/>
      <c r="T255" s="253"/>
      <c r="U255" s="14"/>
      <c r="V255" s="14"/>
      <c r="W255" s="14"/>
      <c r="X255" s="14"/>
      <c r="Y255" s="14"/>
      <c r="Z255" s="14"/>
      <c r="AA255" s="14"/>
      <c r="AB255" s="14"/>
      <c r="AC255" s="14"/>
      <c r="AD255" s="14"/>
      <c r="AE255" s="14"/>
      <c r="AT255" s="254" t="s">
        <v>191</v>
      </c>
      <c r="AU255" s="254" t="s">
        <v>87</v>
      </c>
      <c r="AV255" s="14" t="s">
        <v>89</v>
      </c>
      <c r="AW255" s="14" t="s">
        <v>41</v>
      </c>
      <c r="AX255" s="14" t="s">
        <v>80</v>
      </c>
      <c r="AY255" s="254" t="s">
        <v>177</v>
      </c>
    </row>
    <row r="256" spans="1:51" s="15" customFormat="1" ht="12">
      <c r="A256" s="15"/>
      <c r="B256" s="255"/>
      <c r="C256" s="256"/>
      <c r="D256" s="228" t="s">
        <v>191</v>
      </c>
      <c r="E256" s="257" t="s">
        <v>39</v>
      </c>
      <c r="F256" s="258" t="s">
        <v>194</v>
      </c>
      <c r="G256" s="256"/>
      <c r="H256" s="259">
        <v>67.68</v>
      </c>
      <c r="I256" s="260"/>
      <c r="J256" s="256"/>
      <c r="K256" s="256"/>
      <c r="L256" s="261"/>
      <c r="M256" s="262"/>
      <c r="N256" s="263"/>
      <c r="O256" s="263"/>
      <c r="P256" s="263"/>
      <c r="Q256" s="263"/>
      <c r="R256" s="263"/>
      <c r="S256" s="263"/>
      <c r="T256" s="264"/>
      <c r="U256" s="15"/>
      <c r="V256" s="15"/>
      <c r="W256" s="15"/>
      <c r="X256" s="15"/>
      <c r="Y256" s="15"/>
      <c r="Z256" s="15"/>
      <c r="AA256" s="15"/>
      <c r="AB256" s="15"/>
      <c r="AC256" s="15"/>
      <c r="AD256" s="15"/>
      <c r="AE256" s="15"/>
      <c r="AT256" s="265" t="s">
        <v>191</v>
      </c>
      <c r="AU256" s="265" t="s">
        <v>87</v>
      </c>
      <c r="AV256" s="15" t="s">
        <v>185</v>
      </c>
      <c r="AW256" s="15" t="s">
        <v>41</v>
      </c>
      <c r="AX256" s="15" t="s">
        <v>87</v>
      </c>
      <c r="AY256" s="265" t="s">
        <v>177</v>
      </c>
    </row>
    <row r="257" spans="1:65" s="2" customFormat="1" ht="16.5" customHeight="1">
      <c r="A257" s="40"/>
      <c r="B257" s="41"/>
      <c r="C257" s="215" t="s">
        <v>596</v>
      </c>
      <c r="D257" s="215" t="s">
        <v>180</v>
      </c>
      <c r="E257" s="216" t="s">
        <v>849</v>
      </c>
      <c r="F257" s="217" t="s">
        <v>850</v>
      </c>
      <c r="G257" s="218" t="s">
        <v>304</v>
      </c>
      <c r="H257" s="219">
        <v>67.68</v>
      </c>
      <c r="I257" s="220"/>
      <c r="J257" s="221">
        <f>ROUND(I257*H257,2)</f>
        <v>0</v>
      </c>
      <c r="K257" s="217" t="s">
        <v>184</v>
      </c>
      <c r="L257" s="46"/>
      <c r="M257" s="222" t="s">
        <v>39</v>
      </c>
      <c r="N257" s="223" t="s">
        <v>53</v>
      </c>
      <c r="O257" s="87"/>
      <c r="P257" s="224">
        <f>O257*H257</f>
        <v>0</v>
      </c>
      <c r="Q257" s="224">
        <v>0</v>
      </c>
      <c r="R257" s="224">
        <f>Q257*H257</f>
        <v>0</v>
      </c>
      <c r="S257" s="224">
        <v>0</v>
      </c>
      <c r="T257" s="225">
        <f>S257*H257</f>
        <v>0</v>
      </c>
      <c r="U257" s="40"/>
      <c r="V257" s="40"/>
      <c r="W257" s="40"/>
      <c r="X257" s="40"/>
      <c r="Y257" s="40"/>
      <c r="Z257" s="40"/>
      <c r="AA257" s="40"/>
      <c r="AB257" s="40"/>
      <c r="AC257" s="40"/>
      <c r="AD257" s="40"/>
      <c r="AE257" s="40"/>
      <c r="AR257" s="226" t="s">
        <v>323</v>
      </c>
      <c r="AT257" s="226" t="s">
        <v>180</v>
      </c>
      <c r="AU257" s="226" t="s">
        <v>87</v>
      </c>
      <c r="AY257" s="18" t="s">
        <v>177</v>
      </c>
      <c r="BE257" s="227">
        <f>IF(N257="základní",J257,0)</f>
        <v>0</v>
      </c>
      <c r="BF257" s="227">
        <f>IF(N257="snížená",J257,0)</f>
        <v>0</v>
      </c>
      <c r="BG257" s="227">
        <f>IF(N257="zákl. přenesená",J257,0)</f>
        <v>0</v>
      </c>
      <c r="BH257" s="227">
        <f>IF(N257="sníž. přenesená",J257,0)</f>
        <v>0</v>
      </c>
      <c r="BI257" s="227">
        <f>IF(N257="nulová",J257,0)</f>
        <v>0</v>
      </c>
      <c r="BJ257" s="18" t="s">
        <v>185</v>
      </c>
      <c r="BK257" s="227">
        <f>ROUND(I257*H257,2)</f>
        <v>0</v>
      </c>
      <c r="BL257" s="18" t="s">
        <v>323</v>
      </c>
      <c r="BM257" s="226" t="s">
        <v>1120</v>
      </c>
    </row>
    <row r="258" spans="1:47" s="2" customFormat="1" ht="12">
      <c r="A258" s="40"/>
      <c r="B258" s="41"/>
      <c r="C258" s="42"/>
      <c r="D258" s="228" t="s">
        <v>187</v>
      </c>
      <c r="E258" s="42"/>
      <c r="F258" s="229" t="s">
        <v>852</v>
      </c>
      <c r="G258" s="42"/>
      <c r="H258" s="42"/>
      <c r="I258" s="230"/>
      <c r="J258" s="42"/>
      <c r="K258" s="42"/>
      <c r="L258" s="46"/>
      <c r="M258" s="231"/>
      <c r="N258" s="232"/>
      <c r="O258" s="87"/>
      <c r="P258" s="87"/>
      <c r="Q258" s="87"/>
      <c r="R258" s="87"/>
      <c r="S258" s="87"/>
      <c r="T258" s="88"/>
      <c r="U258" s="40"/>
      <c r="V258" s="40"/>
      <c r="W258" s="40"/>
      <c r="X258" s="40"/>
      <c r="Y258" s="40"/>
      <c r="Z258" s="40"/>
      <c r="AA258" s="40"/>
      <c r="AB258" s="40"/>
      <c r="AC258" s="40"/>
      <c r="AD258" s="40"/>
      <c r="AE258" s="40"/>
      <c r="AT258" s="18" t="s">
        <v>187</v>
      </c>
      <c r="AU258" s="18" t="s">
        <v>87</v>
      </c>
    </row>
    <row r="259" spans="1:47" s="2" customFormat="1" ht="12">
      <c r="A259" s="40"/>
      <c r="B259" s="41"/>
      <c r="C259" s="42"/>
      <c r="D259" s="228" t="s">
        <v>189</v>
      </c>
      <c r="E259" s="42"/>
      <c r="F259" s="233" t="s">
        <v>384</v>
      </c>
      <c r="G259" s="42"/>
      <c r="H259" s="42"/>
      <c r="I259" s="230"/>
      <c r="J259" s="42"/>
      <c r="K259" s="42"/>
      <c r="L259" s="46"/>
      <c r="M259" s="231"/>
      <c r="N259" s="232"/>
      <c r="O259" s="87"/>
      <c r="P259" s="87"/>
      <c r="Q259" s="87"/>
      <c r="R259" s="87"/>
      <c r="S259" s="87"/>
      <c r="T259" s="88"/>
      <c r="U259" s="40"/>
      <c r="V259" s="40"/>
      <c r="W259" s="40"/>
      <c r="X259" s="40"/>
      <c r="Y259" s="40"/>
      <c r="Z259" s="40"/>
      <c r="AA259" s="40"/>
      <c r="AB259" s="40"/>
      <c r="AC259" s="40"/>
      <c r="AD259" s="40"/>
      <c r="AE259" s="40"/>
      <c r="AT259" s="18" t="s">
        <v>189</v>
      </c>
      <c r="AU259" s="18" t="s">
        <v>87</v>
      </c>
    </row>
    <row r="260" spans="1:51" s="13" customFormat="1" ht="12">
      <c r="A260" s="13"/>
      <c r="B260" s="234"/>
      <c r="C260" s="235"/>
      <c r="D260" s="228" t="s">
        <v>191</v>
      </c>
      <c r="E260" s="236" t="s">
        <v>39</v>
      </c>
      <c r="F260" s="237" t="s">
        <v>1117</v>
      </c>
      <c r="G260" s="235"/>
      <c r="H260" s="236" t="s">
        <v>39</v>
      </c>
      <c r="I260" s="238"/>
      <c r="J260" s="235"/>
      <c r="K260" s="235"/>
      <c r="L260" s="239"/>
      <c r="M260" s="240"/>
      <c r="N260" s="241"/>
      <c r="O260" s="241"/>
      <c r="P260" s="241"/>
      <c r="Q260" s="241"/>
      <c r="R260" s="241"/>
      <c r="S260" s="241"/>
      <c r="T260" s="242"/>
      <c r="U260" s="13"/>
      <c r="V260" s="13"/>
      <c r="W260" s="13"/>
      <c r="X260" s="13"/>
      <c r="Y260" s="13"/>
      <c r="Z260" s="13"/>
      <c r="AA260" s="13"/>
      <c r="AB260" s="13"/>
      <c r="AC260" s="13"/>
      <c r="AD260" s="13"/>
      <c r="AE260" s="13"/>
      <c r="AT260" s="243" t="s">
        <v>191</v>
      </c>
      <c r="AU260" s="243" t="s">
        <v>87</v>
      </c>
      <c r="AV260" s="13" t="s">
        <v>87</v>
      </c>
      <c r="AW260" s="13" t="s">
        <v>41</v>
      </c>
      <c r="AX260" s="13" t="s">
        <v>80</v>
      </c>
      <c r="AY260" s="243" t="s">
        <v>177</v>
      </c>
    </row>
    <row r="261" spans="1:51" s="14" customFormat="1" ht="12">
      <c r="A261" s="14"/>
      <c r="B261" s="244"/>
      <c r="C261" s="245"/>
      <c r="D261" s="228" t="s">
        <v>191</v>
      </c>
      <c r="E261" s="246" t="s">
        <v>39</v>
      </c>
      <c r="F261" s="247" t="s">
        <v>1118</v>
      </c>
      <c r="G261" s="245"/>
      <c r="H261" s="248">
        <v>67.68</v>
      </c>
      <c r="I261" s="249"/>
      <c r="J261" s="245"/>
      <c r="K261" s="245"/>
      <c r="L261" s="250"/>
      <c r="M261" s="251"/>
      <c r="N261" s="252"/>
      <c r="O261" s="252"/>
      <c r="P261" s="252"/>
      <c r="Q261" s="252"/>
      <c r="R261" s="252"/>
      <c r="S261" s="252"/>
      <c r="T261" s="253"/>
      <c r="U261" s="14"/>
      <c r="V261" s="14"/>
      <c r="W261" s="14"/>
      <c r="X261" s="14"/>
      <c r="Y261" s="14"/>
      <c r="Z261" s="14"/>
      <c r="AA261" s="14"/>
      <c r="AB261" s="14"/>
      <c r="AC261" s="14"/>
      <c r="AD261" s="14"/>
      <c r="AE261" s="14"/>
      <c r="AT261" s="254" t="s">
        <v>191</v>
      </c>
      <c r="AU261" s="254" t="s">
        <v>87</v>
      </c>
      <c r="AV261" s="14" t="s">
        <v>89</v>
      </c>
      <c r="AW261" s="14" t="s">
        <v>41</v>
      </c>
      <c r="AX261" s="14" t="s">
        <v>80</v>
      </c>
      <c r="AY261" s="254" t="s">
        <v>177</v>
      </c>
    </row>
    <row r="262" spans="1:51" s="15" customFormat="1" ht="12">
      <c r="A262" s="15"/>
      <c r="B262" s="255"/>
      <c r="C262" s="256"/>
      <c r="D262" s="228" t="s">
        <v>191</v>
      </c>
      <c r="E262" s="257" t="s">
        <v>39</v>
      </c>
      <c r="F262" s="258" t="s">
        <v>194</v>
      </c>
      <c r="G262" s="256"/>
      <c r="H262" s="259">
        <v>67.68</v>
      </c>
      <c r="I262" s="260"/>
      <c r="J262" s="256"/>
      <c r="K262" s="256"/>
      <c r="L262" s="261"/>
      <c r="M262" s="262"/>
      <c r="N262" s="263"/>
      <c r="O262" s="263"/>
      <c r="P262" s="263"/>
      <c r="Q262" s="263"/>
      <c r="R262" s="263"/>
      <c r="S262" s="263"/>
      <c r="T262" s="264"/>
      <c r="U262" s="15"/>
      <c r="V262" s="15"/>
      <c r="W262" s="15"/>
      <c r="X262" s="15"/>
      <c r="Y262" s="15"/>
      <c r="Z262" s="15"/>
      <c r="AA262" s="15"/>
      <c r="AB262" s="15"/>
      <c r="AC262" s="15"/>
      <c r="AD262" s="15"/>
      <c r="AE262" s="15"/>
      <c r="AT262" s="265" t="s">
        <v>191</v>
      </c>
      <c r="AU262" s="265" t="s">
        <v>87</v>
      </c>
      <c r="AV262" s="15" t="s">
        <v>185</v>
      </c>
      <c r="AW262" s="15" t="s">
        <v>41</v>
      </c>
      <c r="AX262" s="15" t="s">
        <v>87</v>
      </c>
      <c r="AY262" s="265" t="s">
        <v>177</v>
      </c>
    </row>
    <row r="263" spans="1:65" s="2" customFormat="1" ht="21.75" customHeight="1">
      <c r="A263" s="40"/>
      <c r="B263" s="41"/>
      <c r="C263" s="215" t="s">
        <v>524</v>
      </c>
      <c r="D263" s="215" t="s">
        <v>180</v>
      </c>
      <c r="E263" s="216" t="s">
        <v>380</v>
      </c>
      <c r="F263" s="217" t="s">
        <v>381</v>
      </c>
      <c r="G263" s="218" t="s">
        <v>304</v>
      </c>
      <c r="H263" s="219">
        <v>721.14</v>
      </c>
      <c r="I263" s="220"/>
      <c r="J263" s="221">
        <f>ROUND(I263*H263,2)</f>
        <v>0</v>
      </c>
      <c r="K263" s="217" t="s">
        <v>184</v>
      </c>
      <c r="L263" s="46"/>
      <c r="M263" s="222" t="s">
        <v>39</v>
      </c>
      <c r="N263" s="223" t="s">
        <v>53</v>
      </c>
      <c r="O263" s="87"/>
      <c r="P263" s="224">
        <f>O263*H263</f>
        <v>0</v>
      </c>
      <c r="Q263" s="224">
        <v>0</v>
      </c>
      <c r="R263" s="224">
        <f>Q263*H263</f>
        <v>0</v>
      </c>
      <c r="S263" s="224">
        <v>0</v>
      </c>
      <c r="T263" s="225">
        <f>S263*H263</f>
        <v>0</v>
      </c>
      <c r="U263" s="40"/>
      <c r="V263" s="40"/>
      <c r="W263" s="40"/>
      <c r="X263" s="40"/>
      <c r="Y263" s="40"/>
      <c r="Z263" s="40"/>
      <c r="AA263" s="40"/>
      <c r="AB263" s="40"/>
      <c r="AC263" s="40"/>
      <c r="AD263" s="40"/>
      <c r="AE263" s="40"/>
      <c r="AR263" s="226" t="s">
        <v>323</v>
      </c>
      <c r="AT263" s="226" t="s">
        <v>180</v>
      </c>
      <c r="AU263" s="226" t="s">
        <v>87</v>
      </c>
      <c r="AY263" s="18" t="s">
        <v>177</v>
      </c>
      <c r="BE263" s="227">
        <f>IF(N263="základní",J263,0)</f>
        <v>0</v>
      </c>
      <c r="BF263" s="227">
        <f>IF(N263="snížená",J263,0)</f>
        <v>0</v>
      </c>
      <c r="BG263" s="227">
        <f>IF(N263="zákl. přenesená",J263,0)</f>
        <v>0</v>
      </c>
      <c r="BH263" s="227">
        <f>IF(N263="sníž. přenesená",J263,0)</f>
        <v>0</v>
      </c>
      <c r="BI263" s="227">
        <f>IF(N263="nulová",J263,0)</f>
        <v>0</v>
      </c>
      <c r="BJ263" s="18" t="s">
        <v>185</v>
      </c>
      <c r="BK263" s="227">
        <f>ROUND(I263*H263,2)</f>
        <v>0</v>
      </c>
      <c r="BL263" s="18" t="s">
        <v>323</v>
      </c>
      <c r="BM263" s="226" t="s">
        <v>382</v>
      </c>
    </row>
    <row r="264" spans="1:47" s="2" customFormat="1" ht="12">
      <c r="A264" s="40"/>
      <c r="B264" s="41"/>
      <c r="C264" s="42"/>
      <c r="D264" s="228" t="s">
        <v>187</v>
      </c>
      <c r="E264" s="42"/>
      <c r="F264" s="229" t="s">
        <v>383</v>
      </c>
      <c r="G264" s="42"/>
      <c r="H264" s="42"/>
      <c r="I264" s="230"/>
      <c r="J264" s="42"/>
      <c r="K264" s="42"/>
      <c r="L264" s="46"/>
      <c r="M264" s="231"/>
      <c r="N264" s="232"/>
      <c r="O264" s="87"/>
      <c r="P264" s="87"/>
      <c r="Q264" s="87"/>
      <c r="R264" s="87"/>
      <c r="S264" s="87"/>
      <c r="T264" s="88"/>
      <c r="U264" s="40"/>
      <c r="V264" s="40"/>
      <c r="W264" s="40"/>
      <c r="X264" s="40"/>
      <c r="Y264" s="40"/>
      <c r="Z264" s="40"/>
      <c r="AA264" s="40"/>
      <c r="AB264" s="40"/>
      <c r="AC264" s="40"/>
      <c r="AD264" s="40"/>
      <c r="AE264" s="40"/>
      <c r="AT264" s="18" t="s">
        <v>187</v>
      </c>
      <c r="AU264" s="18" t="s">
        <v>87</v>
      </c>
    </row>
    <row r="265" spans="1:47" s="2" customFormat="1" ht="12">
      <c r="A265" s="40"/>
      <c r="B265" s="41"/>
      <c r="C265" s="42"/>
      <c r="D265" s="228" t="s">
        <v>189</v>
      </c>
      <c r="E265" s="42"/>
      <c r="F265" s="233" t="s">
        <v>384</v>
      </c>
      <c r="G265" s="42"/>
      <c r="H265" s="42"/>
      <c r="I265" s="230"/>
      <c r="J265" s="42"/>
      <c r="K265" s="42"/>
      <c r="L265" s="46"/>
      <c r="M265" s="231"/>
      <c r="N265" s="232"/>
      <c r="O265" s="87"/>
      <c r="P265" s="87"/>
      <c r="Q265" s="87"/>
      <c r="R265" s="87"/>
      <c r="S265" s="87"/>
      <c r="T265" s="88"/>
      <c r="U265" s="40"/>
      <c r="V265" s="40"/>
      <c r="W265" s="40"/>
      <c r="X265" s="40"/>
      <c r="Y265" s="40"/>
      <c r="Z265" s="40"/>
      <c r="AA265" s="40"/>
      <c r="AB265" s="40"/>
      <c r="AC265" s="40"/>
      <c r="AD265" s="40"/>
      <c r="AE265" s="40"/>
      <c r="AT265" s="18" t="s">
        <v>189</v>
      </c>
      <c r="AU265" s="18" t="s">
        <v>87</v>
      </c>
    </row>
    <row r="266" spans="1:51" s="13" customFormat="1" ht="12">
      <c r="A266" s="13"/>
      <c r="B266" s="234"/>
      <c r="C266" s="235"/>
      <c r="D266" s="228" t="s">
        <v>191</v>
      </c>
      <c r="E266" s="236" t="s">
        <v>39</v>
      </c>
      <c r="F266" s="237" t="s">
        <v>1110</v>
      </c>
      <c r="G266" s="235"/>
      <c r="H266" s="236" t="s">
        <v>39</v>
      </c>
      <c r="I266" s="238"/>
      <c r="J266" s="235"/>
      <c r="K266" s="235"/>
      <c r="L266" s="239"/>
      <c r="M266" s="240"/>
      <c r="N266" s="241"/>
      <c r="O266" s="241"/>
      <c r="P266" s="241"/>
      <c r="Q266" s="241"/>
      <c r="R266" s="241"/>
      <c r="S266" s="241"/>
      <c r="T266" s="242"/>
      <c r="U266" s="13"/>
      <c r="V266" s="13"/>
      <c r="W266" s="13"/>
      <c r="X266" s="13"/>
      <c r="Y266" s="13"/>
      <c r="Z266" s="13"/>
      <c r="AA266" s="13"/>
      <c r="AB266" s="13"/>
      <c r="AC266" s="13"/>
      <c r="AD266" s="13"/>
      <c r="AE266" s="13"/>
      <c r="AT266" s="243" t="s">
        <v>191</v>
      </c>
      <c r="AU266" s="243" t="s">
        <v>87</v>
      </c>
      <c r="AV266" s="13" t="s">
        <v>87</v>
      </c>
      <c r="AW266" s="13" t="s">
        <v>41</v>
      </c>
      <c r="AX266" s="13" t="s">
        <v>80</v>
      </c>
      <c r="AY266" s="243" t="s">
        <v>177</v>
      </c>
    </row>
    <row r="267" spans="1:51" s="14" customFormat="1" ht="12">
      <c r="A267" s="14"/>
      <c r="B267" s="244"/>
      <c r="C267" s="245"/>
      <c r="D267" s="228" t="s">
        <v>191</v>
      </c>
      <c r="E267" s="246" t="s">
        <v>39</v>
      </c>
      <c r="F267" s="247" t="s">
        <v>1111</v>
      </c>
      <c r="G267" s="245"/>
      <c r="H267" s="248">
        <v>507.348</v>
      </c>
      <c r="I267" s="249"/>
      <c r="J267" s="245"/>
      <c r="K267" s="245"/>
      <c r="L267" s="250"/>
      <c r="M267" s="251"/>
      <c r="N267" s="252"/>
      <c r="O267" s="252"/>
      <c r="P267" s="252"/>
      <c r="Q267" s="252"/>
      <c r="R267" s="252"/>
      <c r="S267" s="252"/>
      <c r="T267" s="253"/>
      <c r="U267" s="14"/>
      <c r="V267" s="14"/>
      <c r="W267" s="14"/>
      <c r="X267" s="14"/>
      <c r="Y267" s="14"/>
      <c r="Z267" s="14"/>
      <c r="AA267" s="14"/>
      <c r="AB267" s="14"/>
      <c r="AC267" s="14"/>
      <c r="AD267" s="14"/>
      <c r="AE267" s="14"/>
      <c r="AT267" s="254" t="s">
        <v>191</v>
      </c>
      <c r="AU267" s="254" t="s">
        <v>87</v>
      </c>
      <c r="AV267" s="14" t="s">
        <v>89</v>
      </c>
      <c r="AW267" s="14" t="s">
        <v>41</v>
      </c>
      <c r="AX267" s="14" t="s">
        <v>80</v>
      </c>
      <c r="AY267" s="254" t="s">
        <v>177</v>
      </c>
    </row>
    <row r="268" spans="1:51" s="14" customFormat="1" ht="12">
      <c r="A268" s="14"/>
      <c r="B268" s="244"/>
      <c r="C268" s="245"/>
      <c r="D268" s="228" t="s">
        <v>191</v>
      </c>
      <c r="E268" s="246" t="s">
        <v>39</v>
      </c>
      <c r="F268" s="247" t="s">
        <v>1112</v>
      </c>
      <c r="G268" s="245"/>
      <c r="H268" s="248">
        <v>63.342</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191</v>
      </c>
      <c r="AU268" s="254" t="s">
        <v>87</v>
      </c>
      <c r="AV268" s="14" t="s">
        <v>89</v>
      </c>
      <c r="AW268" s="14" t="s">
        <v>41</v>
      </c>
      <c r="AX268" s="14" t="s">
        <v>80</v>
      </c>
      <c r="AY268" s="254" t="s">
        <v>177</v>
      </c>
    </row>
    <row r="269" spans="1:51" s="13" customFormat="1" ht="12">
      <c r="A269" s="13"/>
      <c r="B269" s="234"/>
      <c r="C269" s="235"/>
      <c r="D269" s="228" t="s">
        <v>191</v>
      </c>
      <c r="E269" s="236" t="s">
        <v>39</v>
      </c>
      <c r="F269" s="237" t="s">
        <v>1113</v>
      </c>
      <c r="G269" s="235"/>
      <c r="H269" s="236" t="s">
        <v>39</v>
      </c>
      <c r="I269" s="238"/>
      <c r="J269" s="235"/>
      <c r="K269" s="235"/>
      <c r="L269" s="239"/>
      <c r="M269" s="240"/>
      <c r="N269" s="241"/>
      <c r="O269" s="241"/>
      <c r="P269" s="241"/>
      <c r="Q269" s="241"/>
      <c r="R269" s="241"/>
      <c r="S269" s="241"/>
      <c r="T269" s="242"/>
      <c r="U269" s="13"/>
      <c r="V269" s="13"/>
      <c r="W269" s="13"/>
      <c r="X269" s="13"/>
      <c r="Y269" s="13"/>
      <c r="Z269" s="13"/>
      <c r="AA269" s="13"/>
      <c r="AB269" s="13"/>
      <c r="AC269" s="13"/>
      <c r="AD269" s="13"/>
      <c r="AE269" s="13"/>
      <c r="AT269" s="243" t="s">
        <v>191</v>
      </c>
      <c r="AU269" s="243" t="s">
        <v>87</v>
      </c>
      <c r="AV269" s="13" t="s">
        <v>87</v>
      </c>
      <c r="AW269" s="13" t="s">
        <v>41</v>
      </c>
      <c r="AX269" s="13" t="s">
        <v>80</v>
      </c>
      <c r="AY269" s="243" t="s">
        <v>177</v>
      </c>
    </row>
    <row r="270" spans="1:51" s="14" customFormat="1" ht="12">
      <c r="A270" s="14"/>
      <c r="B270" s="244"/>
      <c r="C270" s="245"/>
      <c r="D270" s="228" t="s">
        <v>191</v>
      </c>
      <c r="E270" s="246" t="s">
        <v>39</v>
      </c>
      <c r="F270" s="247" t="s">
        <v>1114</v>
      </c>
      <c r="G270" s="245"/>
      <c r="H270" s="248">
        <v>103.53</v>
      </c>
      <c r="I270" s="249"/>
      <c r="J270" s="245"/>
      <c r="K270" s="245"/>
      <c r="L270" s="250"/>
      <c r="M270" s="251"/>
      <c r="N270" s="252"/>
      <c r="O270" s="252"/>
      <c r="P270" s="252"/>
      <c r="Q270" s="252"/>
      <c r="R270" s="252"/>
      <c r="S270" s="252"/>
      <c r="T270" s="253"/>
      <c r="U270" s="14"/>
      <c r="V270" s="14"/>
      <c r="W270" s="14"/>
      <c r="X270" s="14"/>
      <c r="Y270" s="14"/>
      <c r="Z270" s="14"/>
      <c r="AA270" s="14"/>
      <c r="AB270" s="14"/>
      <c r="AC270" s="14"/>
      <c r="AD270" s="14"/>
      <c r="AE270" s="14"/>
      <c r="AT270" s="254" t="s">
        <v>191</v>
      </c>
      <c r="AU270" s="254" t="s">
        <v>87</v>
      </c>
      <c r="AV270" s="14" t="s">
        <v>89</v>
      </c>
      <c r="AW270" s="14" t="s">
        <v>41</v>
      </c>
      <c r="AX270" s="14" t="s">
        <v>80</v>
      </c>
      <c r="AY270" s="254" t="s">
        <v>177</v>
      </c>
    </row>
    <row r="271" spans="1:51" s="13" customFormat="1" ht="12">
      <c r="A271" s="13"/>
      <c r="B271" s="234"/>
      <c r="C271" s="235"/>
      <c r="D271" s="228" t="s">
        <v>191</v>
      </c>
      <c r="E271" s="236" t="s">
        <v>39</v>
      </c>
      <c r="F271" s="237" t="s">
        <v>990</v>
      </c>
      <c r="G271" s="235"/>
      <c r="H271" s="236" t="s">
        <v>39</v>
      </c>
      <c r="I271" s="238"/>
      <c r="J271" s="235"/>
      <c r="K271" s="235"/>
      <c r="L271" s="239"/>
      <c r="M271" s="240"/>
      <c r="N271" s="241"/>
      <c r="O271" s="241"/>
      <c r="P271" s="241"/>
      <c r="Q271" s="241"/>
      <c r="R271" s="241"/>
      <c r="S271" s="241"/>
      <c r="T271" s="242"/>
      <c r="U271" s="13"/>
      <c r="V271" s="13"/>
      <c r="W271" s="13"/>
      <c r="X271" s="13"/>
      <c r="Y271" s="13"/>
      <c r="Z271" s="13"/>
      <c r="AA271" s="13"/>
      <c r="AB271" s="13"/>
      <c r="AC271" s="13"/>
      <c r="AD271" s="13"/>
      <c r="AE271" s="13"/>
      <c r="AT271" s="243" t="s">
        <v>191</v>
      </c>
      <c r="AU271" s="243" t="s">
        <v>87</v>
      </c>
      <c r="AV271" s="13" t="s">
        <v>87</v>
      </c>
      <c r="AW271" s="13" t="s">
        <v>41</v>
      </c>
      <c r="AX271" s="13" t="s">
        <v>80</v>
      </c>
      <c r="AY271" s="243" t="s">
        <v>177</v>
      </c>
    </row>
    <row r="272" spans="1:51" s="14" customFormat="1" ht="12">
      <c r="A272" s="14"/>
      <c r="B272" s="244"/>
      <c r="C272" s="245"/>
      <c r="D272" s="228" t="s">
        <v>191</v>
      </c>
      <c r="E272" s="246" t="s">
        <v>39</v>
      </c>
      <c r="F272" s="247" t="s">
        <v>1115</v>
      </c>
      <c r="G272" s="245"/>
      <c r="H272" s="248">
        <v>46.92</v>
      </c>
      <c r="I272" s="249"/>
      <c r="J272" s="245"/>
      <c r="K272" s="245"/>
      <c r="L272" s="250"/>
      <c r="M272" s="251"/>
      <c r="N272" s="252"/>
      <c r="O272" s="252"/>
      <c r="P272" s="252"/>
      <c r="Q272" s="252"/>
      <c r="R272" s="252"/>
      <c r="S272" s="252"/>
      <c r="T272" s="253"/>
      <c r="U272" s="14"/>
      <c r="V272" s="14"/>
      <c r="W272" s="14"/>
      <c r="X272" s="14"/>
      <c r="Y272" s="14"/>
      <c r="Z272" s="14"/>
      <c r="AA272" s="14"/>
      <c r="AB272" s="14"/>
      <c r="AC272" s="14"/>
      <c r="AD272" s="14"/>
      <c r="AE272" s="14"/>
      <c r="AT272" s="254" t="s">
        <v>191</v>
      </c>
      <c r="AU272" s="254" t="s">
        <v>87</v>
      </c>
      <c r="AV272" s="14" t="s">
        <v>89</v>
      </c>
      <c r="AW272" s="14" t="s">
        <v>41</v>
      </c>
      <c r="AX272" s="14" t="s">
        <v>80</v>
      </c>
      <c r="AY272" s="254" t="s">
        <v>177</v>
      </c>
    </row>
    <row r="273" spans="1:51" s="15" customFormat="1" ht="12">
      <c r="A273" s="15"/>
      <c r="B273" s="255"/>
      <c r="C273" s="256"/>
      <c r="D273" s="228" t="s">
        <v>191</v>
      </c>
      <c r="E273" s="257" t="s">
        <v>39</v>
      </c>
      <c r="F273" s="258" t="s">
        <v>194</v>
      </c>
      <c r="G273" s="256"/>
      <c r="H273" s="259">
        <v>721.14</v>
      </c>
      <c r="I273" s="260"/>
      <c r="J273" s="256"/>
      <c r="K273" s="256"/>
      <c r="L273" s="261"/>
      <c r="M273" s="262"/>
      <c r="N273" s="263"/>
      <c r="O273" s="263"/>
      <c r="P273" s="263"/>
      <c r="Q273" s="263"/>
      <c r="R273" s="263"/>
      <c r="S273" s="263"/>
      <c r="T273" s="264"/>
      <c r="U273" s="15"/>
      <c r="V273" s="15"/>
      <c r="W273" s="15"/>
      <c r="X273" s="15"/>
      <c r="Y273" s="15"/>
      <c r="Z273" s="15"/>
      <c r="AA273" s="15"/>
      <c r="AB273" s="15"/>
      <c r="AC273" s="15"/>
      <c r="AD273" s="15"/>
      <c r="AE273" s="15"/>
      <c r="AT273" s="265" t="s">
        <v>191</v>
      </c>
      <c r="AU273" s="265" t="s">
        <v>87</v>
      </c>
      <c r="AV273" s="15" t="s">
        <v>185</v>
      </c>
      <c r="AW273" s="15" t="s">
        <v>41</v>
      </c>
      <c r="AX273" s="15" t="s">
        <v>87</v>
      </c>
      <c r="AY273" s="265" t="s">
        <v>177</v>
      </c>
    </row>
    <row r="274" spans="1:65" s="2" customFormat="1" ht="16.5" customHeight="1">
      <c r="A274" s="40"/>
      <c r="B274" s="41"/>
      <c r="C274" s="215" t="s">
        <v>607</v>
      </c>
      <c r="D274" s="215" t="s">
        <v>180</v>
      </c>
      <c r="E274" s="216" t="s">
        <v>386</v>
      </c>
      <c r="F274" s="217" t="s">
        <v>387</v>
      </c>
      <c r="G274" s="218" t="s">
        <v>304</v>
      </c>
      <c r="H274" s="219">
        <v>0.2</v>
      </c>
      <c r="I274" s="220"/>
      <c r="J274" s="221">
        <f>ROUND(I274*H274,2)</f>
        <v>0</v>
      </c>
      <c r="K274" s="217" t="s">
        <v>184</v>
      </c>
      <c r="L274" s="46"/>
      <c r="M274" s="222" t="s">
        <v>39</v>
      </c>
      <c r="N274" s="223" t="s">
        <v>53</v>
      </c>
      <c r="O274" s="87"/>
      <c r="P274" s="224">
        <f>O274*H274</f>
        <v>0</v>
      </c>
      <c r="Q274" s="224">
        <v>0</v>
      </c>
      <c r="R274" s="224">
        <f>Q274*H274</f>
        <v>0</v>
      </c>
      <c r="S274" s="224">
        <v>0</v>
      </c>
      <c r="T274" s="225">
        <f>S274*H274</f>
        <v>0</v>
      </c>
      <c r="U274" s="40"/>
      <c r="V274" s="40"/>
      <c r="W274" s="40"/>
      <c r="X274" s="40"/>
      <c r="Y274" s="40"/>
      <c r="Z274" s="40"/>
      <c r="AA274" s="40"/>
      <c r="AB274" s="40"/>
      <c r="AC274" s="40"/>
      <c r="AD274" s="40"/>
      <c r="AE274" s="40"/>
      <c r="AR274" s="226" t="s">
        <v>323</v>
      </c>
      <c r="AT274" s="226" t="s">
        <v>180</v>
      </c>
      <c r="AU274" s="226" t="s">
        <v>87</v>
      </c>
      <c r="AY274" s="18" t="s">
        <v>177</v>
      </c>
      <c r="BE274" s="227">
        <f>IF(N274="základní",J274,0)</f>
        <v>0</v>
      </c>
      <c r="BF274" s="227">
        <f>IF(N274="snížená",J274,0)</f>
        <v>0</v>
      </c>
      <c r="BG274" s="227">
        <f>IF(N274="zákl. přenesená",J274,0)</f>
        <v>0</v>
      </c>
      <c r="BH274" s="227">
        <f>IF(N274="sníž. přenesená",J274,0)</f>
        <v>0</v>
      </c>
      <c r="BI274" s="227">
        <f>IF(N274="nulová",J274,0)</f>
        <v>0</v>
      </c>
      <c r="BJ274" s="18" t="s">
        <v>185</v>
      </c>
      <c r="BK274" s="227">
        <f>ROUND(I274*H274,2)</f>
        <v>0</v>
      </c>
      <c r="BL274" s="18" t="s">
        <v>323</v>
      </c>
      <c r="BM274" s="226" t="s">
        <v>1003</v>
      </c>
    </row>
    <row r="275" spans="1:47" s="2" customFormat="1" ht="12">
      <c r="A275" s="40"/>
      <c r="B275" s="41"/>
      <c r="C275" s="42"/>
      <c r="D275" s="228" t="s">
        <v>187</v>
      </c>
      <c r="E275" s="42"/>
      <c r="F275" s="229" t="s">
        <v>389</v>
      </c>
      <c r="G275" s="42"/>
      <c r="H275" s="42"/>
      <c r="I275" s="230"/>
      <c r="J275" s="42"/>
      <c r="K275" s="42"/>
      <c r="L275" s="46"/>
      <c r="M275" s="231"/>
      <c r="N275" s="232"/>
      <c r="O275" s="87"/>
      <c r="P275" s="87"/>
      <c r="Q275" s="87"/>
      <c r="R275" s="87"/>
      <c r="S275" s="87"/>
      <c r="T275" s="88"/>
      <c r="U275" s="40"/>
      <c r="V275" s="40"/>
      <c r="W275" s="40"/>
      <c r="X275" s="40"/>
      <c r="Y275" s="40"/>
      <c r="Z275" s="40"/>
      <c r="AA275" s="40"/>
      <c r="AB275" s="40"/>
      <c r="AC275" s="40"/>
      <c r="AD275" s="40"/>
      <c r="AE275" s="40"/>
      <c r="AT275" s="18" t="s">
        <v>187</v>
      </c>
      <c r="AU275" s="18" t="s">
        <v>87</v>
      </c>
    </row>
    <row r="276" spans="1:47" s="2" customFormat="1" ht="12">
      <c r="A276" s="40"/>
      <c r="B276" s="41"/>
      <c r="C276" s="42"/>
      <c r="D276" s="228" t="s">
        <v>189</v>
      </c>
      <c r="E276" s="42"/>
      <c r="F276" s="233" t="s">
        <v>384</v>
      </c>
      <c r="G276" s="42"/>
      <c r="H276" s="42"/>
      <c r="I276" s="230"/>
      <c r="J276" s="42"/>
      <c r="K276" s="42"/>
      <c r="L276" s="46"/>
      <c r="M276" s="231"/>
      <c r="N276" s="232"/>
      <c r="O276" s="87"/>
      <c r="P276" s="87"/>
      <c r="Q276" s="87"/>
      <c r="R276" s="87"/>
      <c r="S276" s="87"/>
      <c r="T276" s="88"/>
      <c r="U276" s="40"/>
      <c r="V276" s="40"/>
      <c r="W276" s="40"/>
      <c r="X276" s="40"/>
      <c r="Y276" s="40"/>
      <c r="Z276" s="40"/>
      <c r="AA276" s="40"/>
      <c r="AB276" s="40"/>
      <c r="AC276" s="40"/>
      <c r="AD276" s="40"/>
      <c r="AE276" s="40"/>
      <c r="AT276" s="18" t="s">
        <v>189</v>
      </c>
      <c r="AU276" s="18" t="s">
        <v>87</v>
      </c>
    </row>
    <row r="277" spans="1:65" s="2" customFormat="1" ht="55.5" customHeight="1">
      <c r="A277" s="40"/>
      <c r="B277" s="41"/>
      <c r="C277" s="215" t="s">
        <v>530</v>
      </c>
      <c r="D277" s="215" t="s">
        <v>180</v>
      </c>
      <c r="E277" s="216" t="s">
        <v>366</v>
      </c>
      <c r="F277" s="217" t="s">
        <v>367</v>
      </c>
      <c r="G277" s="218" t="s">
        <v>304</v>
      </c>
      <c r="H277" s="219">
        <v>594.946</v>
      </c>
      <c r="I277" s="220"/>
      <c r="J277" s="221">
        <f>ROUND(I277*H277,2)</f>
        <v>0</v>
      </c>
      <c r="K277" s="217" t="s">
        <v>184</v>
      </c>
      <c r="L277" s="46"/>
      <c r="M277" s="222" t="s">
        <v>39</v>
      </c>
      <c r="N277" s="223" t="s">
        <v>53</v>
      </c>
      <c r="O277" s="87"/>
      <c r="P277" s="224">
        <f>O277*H277</f>
        <v>0</v>
      </c>
      <c r="Q277" s="224">
        <v>0</v>
      </c>
      <c r="R277" s="224">
        <f>Q277*H277</f>
        <v>0</v>
      </c>
      <c r="S277" s="224">
        <v>0</v>
      </c>
      <c r="T277" s="225">
        <f>S277*H277</f>
        <v>0</v>
      </c>
      <c r="U277" s="40"/>
      <c r="V277" s="40"/>
      <c r="W277" s="40"/>
      <c r="X277" s="40"/>
      <c r="Y277" s="40"/>
      <c r="Z277" s="40"/>
      <c r="AA277" s="40"/>
      <c r="AB277" s="40"/>
      <c r="AC277" s="40"/>
      <c r="AD277" s="40"/>
      <c r="AE277" s="40"/>
      <c r="AR277" s="226" t="s">
        <v>323</v>
      </c>
      <c r="AT277" s="226" t="s">
        <v>180</v>
      </c>
      <c r="AU277" s="226" t="s">
        <v>87</v>
      </c>
      <c r="AY277" s="18" t="s">
        <v>177</v>
      </c>
      <c r="BE277" s="227">
        <f>IF(N277="základní",J277,0)</f>
        <v>0</v>
      </c>
      <c r="BF277" s="227">
        <f>IF(N277="snížená",J277,0)</f>
        <v>0</v>
      </c>
      <c r="BG277" s="227">
        <f>IF(N277="zákl. přenesená",J277,0)</f>
        <v>0</v>
      </c>
      <c r="BH277" s="227">
        <f>IF(N277="sníž. přenesená",J277,0)</f>
        <v>0</v>
      </c>
      <c r="BI277" s="227">
        <f>IF(N277="nulová",J277,0)</f>
        <v>0</v>
      </c>
      <c r="BJ277" s="18" t="s">
        <v>185</v>
      </c>
      <c r="BK277" s="227">
        <f>ROUND(I277*H277,2)</f>
        <v>0</v>
      </c>
      <c r="BL277" s="18" t="s">
        <v>323</v>
      </c>
      <c r="BM277" s="226" t="s">
        <v>1121</v>
      </c>
    </row>
    <row r="278" spans="1:47" s="2" customFormat="1" ht="12">
      <c r="A278" s="40"/>
      <c r="B278" s="41"/>
      <c r="C278" s="42"/>
      <c r="D278" s="228" t="s">
        <v>187</v>
      </c>
      <c r="E278" s="42"/>
      <c r="F278" s="229" t="s">
        <v>369</v>
      </c>
      <c r="G278" s="42"/>
      <c r="H278" s="42"/>
      <c r="I278" s="230"/>
      <c r="J278" s="42"/>
      <c r="K278" s="42"/>
      <c r="L278" s="46"/>
      <c r="M278" s="231"/>
      <c r="N278" s="232"/>
      <c r="O278" s="87"/>
      <c r="P278" s="87"/>
      <c r="Q278" s="87"/>
      <c r="R278" s="87"/>
      <c r="S278" s="87"/>
      <c r="T278" s="88"/>
      <c r="U278" s="40"/>
      <c r="V278" s="40"/>
      <c r="W278" s="40"/>
      <c r="X278" s="40"/>
      <c r="Y278" s="40"/>
      <c r="Z278" s="40"/>
      <c r="AA278" s="40"/>
      <c r="AB278" s="40"/>
      <c r="AC278" s="40"/>
      <c r="AD278" s="40"/>
      <c r="AE278" s="40"/>
      <c r="AT278" s="18" t="s">
        <v>187</v>
      </c>
      <c r="AU278" s="18" t="s">
        <v>87</v>
      </c>
    </row>
    <row r="279" spans="1:47" s="2" customFormat="1" ht="12">
      <c r="A279" s="40"/>
      <c r="B279" s="41"/>
      <c r="C279" s="42"/>
      <c r="D279" s="228" t="s">
        <v>189</v>
      </c>
      <c r="E279" s="42"/>
      <c r="F279" s="233" t="s">
        <v>354</v>
      </c>
      <c r="G279" s="42"/>
      <c r="H279" s="42"/>
      <c r="I279" s="230"/>
      <c r="J279" s="42"/>
      <c r="K279" s="42"/>
      <c r="L279" s="46"/>
      <c r="M279" s="231"/>
      <c r="N279" s="232"/>
      <c r="O279" s="87"/>
      <c r="P279" s="87"/>
      <c r="Q279" s="87"/>
      <c r="R279" s="87"/>
      <c r="S279" s="87"/>
      <c r="T279" s="88"/>
      <c r="U279" s="40"/>
      <c r="V279" s="40"/>
      <c r="W279" s="40"/>
      <c r="X279" s="40"/>
      <c r="Y279" s="40"/>
      <c r="Z279" s="40"/>
      <c r="AA279" s="40"/>
      <c r="AB279" s="40"/>
      <c r="AC279" s="40"/>
      <c r="AD279" s="40"/>
      <c r="AE279" s="40"/>
      <c r="AT279" s="18" t="s">
        <v>189</v>
      </c>
      <c r="AU279" s="18" t="s">
        <v>87</v>
      </c>
    </row>
    <row r="280" spans="1:51" s="13" customFormat="1" ht="12">
      <c r="A280" s="13"/>
      <c r="B280" s="234"/>
      <c r="C280" s="235"/>
      <c r="D280" s="228" t="s">
        <v>191</v>
      </c>
      <c r="E280" s="236" t="s">
        <v>39</v>
      </c>
      <c r="F280" s="237" t="s">
        <v>1122</v>
      </c>
      <c r="G280" s="235"/>
      <c r="H280" s="236" t="s">
        <v>39</v>
      </c>
      <c r="I280" s="238"/>
      <c r="J280" s="235"/>
      <c r="K280" s="235"/>
      <c r="L280" s="239"/>
      <c r="M280" s="240"/>
      <c r="N280" s="241"/>
      <c r="O280" s="241"/>
      <c r="P280" s="241"/>
      <c r="Q280" s="241"/>
      <c r="R280" s="241"/>
      <c r="S280" s="241"/>
      <c r="T280" s="242"/>
      <c r="U280" s="13"/>
      <c r="V280" s="13"/>
      <c r="W280" s="13"/>
      <c r="X280" s="13"/>
      <c r="Y280" s="13"/>
      <c r="Z280" s="13"/>
      <c r="AA280" s="13"/>
      <c r="AB280" s="13"/>
      <c r="AC280" s="13"/>
      <c r="AD280" s="13"/>
      <c r="AE280" s="13"/>
      <c r="AT280" s="243" t="s">
        <v>191</v>
      </c>
      <c r="AU280" s="243" t="s">
        <v>87</v>
      </c>
      <c r="AV280" s="13" t="s">
        <v>87</v>
      </c>
      <c r="AW280" s="13" t="s">
        <v>41</v>
      </c>
      <c r="AX280" s="13" t="s">
        <v>80</v>
      </c>
      <c r="AY280" s="243" t="s">
        <v>177</v>
      </c>
    </row>
    <row r="281" spans="1:51" s="13" customFormat="1" ht="12">
      <c r="A281" s="13"/>
      <c r="B281" s="234"/>
      <c r="C281" s="235"/>
      <c r="D281" s="228" t="s">
        <v>191</v>
      </c>
      <c r="E281" s="236" t="s">
        <v>39</v>
      </c>
      <c r="F281" s="237" t="s">
        <v>1076</v>
      </c>
      <c r="G281" s="235"/>
      <c r="H281" s="236" t="s">
        <v>39</v>
      </c>
      <c r="I281" s="238"/>
      <c r="J281" s="235"/>
      <c r="K281" s="235"/>
      <c r="L281" s="239"/>
      <c r="M281" s="240"/>
      <c r="N281" s="241"/>
      <c r="O281" s="241"/>
      <c r="P281" s="241"/>
      <c r="Q281" s="241"/>
      <c r="R281" s="241"/>
      <c r="S281" s="241"/>
      <c r="T281" s="242"/>
      <c r="U281" s="13"/>
      <c r="V281" s="13"/>
      <c r="W281" s="13"/>
      <c r="X281" s="13"/>
      <c r="Y281" s="13"/>
      <c r="Z281" s="13"/>
      <c r="AA281" s="13"/>
      <c r="AB281" s="13"/>
      <c r="AC281" s="13"/>
      <c r="AD281" s="13"/>
      <c r="AE281" s="13"/>
      <c r="AT281" s="243" t="s">
        <v>191</v>
      </c>
      <c r="AU281" s="243" t="s">
        <v>87</v>
      </c>
      <c r="AV281" s="13" t="s">
        <v>87</v>
      </c>
      <c r="AW281" s="13" t="s">
        <v>41</v>
      </c>
      <c r="AX281" s="13" t="s">
        <v>80</v>
      </c>
      <c r="AY281" s="243" t="s">
        <v>177</v>
      </c>
    </row>
    <row r="282" spans="1:51" s="14" customFormat="1" ht="12">
      <c r="A282" s="14"/>
      <c r="B282" s="244"/>
      <c r="C282" s="245"/>
      <c r="D282" s="228" t="s">
        <v>191</v>
      </c>
      <c r="E282" s="246" t="s">
        <v>39</v>
      </c>
      <c r="F282" s="247" t="s">
        <v>1104</v>
      </c>
      <c r="G282" s="245"/>
      <c r="H282" s="248">
        <v>23.46</v>
      </c>
      <c r="I282" s="249"/>
      <c r="J282" s="245"/>
      <c r="K282" s="245"/>
      <c r="L282" s="250"/>
      <c r="M282" s="251"/>
      <c r="N282" s="252"/>
      <c r="O282" s="252"/>
      <c r="P282" s="252"/>
      <c r="Q282" s="252"/>
      <c r="R282" s="252"/>
      <c r="S282" s="252"/>
      <c r="T282" s="253"/>
      <c r="U282" s="14"/>
      <c r="V282" s="14"/>
      <c r="W282" s="14"/>
      <c r="X282" s="14"/>
      <c r="Y282" s="14"/>
      <c r="Z282" s="14"/>
      <c r="AA282" s="14"/>
      <c r="AB282" s="14"/>
      <c r="AC282" s="14"/>
      <c r="AD282" s="14"/>
      <c r="AE282" s="14"/>
      <c r="AT282" s="254" t="s">
        <v>191</v>
      </c>
      <c r="AU282" s="254" t="s">
        <v>87</v>
      </c>
      <c r="AV282" s="14" t="s">
        <v>89</v>
      </c>
      <c r="AW282" s="14" t="s">
        <v>41</v>
      </c>
      <c r="AX282" s="14" t="s">
        <v>80</v>
      </c>
      <c r="AY282" s="254" t="s">
        <v>177</v>
      </c>
    </row>
    <row r="283" spans="1:51" s="13" customFormat="1" ht="12">
      <c r="A283" s="13"/>
      <c r="B283" s="234"/>
      <c r="C283" s="235"/>
      <c r="D283" s="228" t="s">
        <v>191</v>
      </c>
      <c r="E283" s="236" t="s">
        <v>39</v>
      </c>
      <c r="F283" s="237" t="s">
        <v>1123</v>
      </c>
      <c r="G283" s="235"/>
      <c r="H283" s="236" t="s">
        <v>39</v>
      </c>
      <c r="I283" s="238"/>
      <c r="J283" s="235"/>
      <c r="K283" s="235"/>
      <c r="L283" s="239"/>
      <c r="M283" s="240"/>
      <c r="N283" s="241"/>
      <c r="O283" s="241"/>
      <c r="P283" s="241"/>
      <c r="Q283" s="241"/>
      <c r="R283" s="241"/>
      <c r="S283" s="241"/>
      <c r="T283" s="242"/>
      <c r="U283" s="13"/>
      <c r="V283" s="13"/>
      <c r="W283" s="13"/>
      <c r="X283" s="13"/>
      <c r="Y283" s="13"/>
      <c r="Z283" s="13"/>
      <c r="AA283" s="13"/>
      <c r="AB283" s="13"/>
      <c r="AC283" s="13"/>
      <c r="AD283" s="13"/>
      <c r="AE283" s="13"/>
      <c r="AT283" s="243" t="s">
        <v>191</v>
      </c>
      <c r="AU283" s="243" t="s">
        <v>87</v>
      </c>
      <c r="AV283" s="13" t="s">
        <v>87</v>
      </c>
      <c r="AW283" s="13" t="s">
        <v>41</v>
      </c>
      <c r="AX283" s="13" t="s">
        <v>80</v>
      </c>
      <c r="AY283" s="243" t="s">
        <v>177</v>
      </c>
    </row>
    <row r="284" spans="1:51" s="14" customFormat="1" ht="12">
      <c r="A284" s="14"/>
      <c r="B284" s="244"/>
      <c r="C284" s="245"/>
      <c r="D284" s="228" t="s">
        <v>191</v>
      </c>
      <c r="E284" s="246" t="s">
        <v>39</v>
      </c>
      <c r="F284" s="247" t="s">
        <v>1102</v>
      </c>
      <c r="G284" s="245"/>
      <c r="H284" s="248">
        <v>571.486</v>
      </c>
      <c r="I284" s="249"/>
      <c r="J284" s="245"/>
      <c r="K284" s="245"/>
      <c r="L284" s="250"/>
      <c r="M284" s="251"/>
      <c r="N284" s="252"/>
      <c r="O284" s="252"/>
      <c r="P284" s="252"/>
      <c r="Q284" s="252"/>
      <c r="R284" s="252"/>
      <c r="S284" s="252"/>
      <c r="T284" s="253"/>
      <c r="U284" s="14"/>
      <c r="V284" s="14"/>
      <c r="W284" s="14"/>
      <c r="X284" s="14"/>
      <c r="Y284" s="14"/>
      <c r="Z284" s="14"/>
      <c r="AA284" s="14"/>
      <c r="AB284" s="14"/>
      <c r="AC284" s="14"/>
      <c r="AD284" s="14"/>
      <c r="AE284" s="14"/>
      <c r="AT284" s="254" t="s">
        <v>191</v>
      </c>
      <c r="AU284" s="254" t="s">
        <v>87</v>
      </c>
      <c r="AV284" s="14" t="s">
        <v>89</v>
      </c>
      <c r="AW284" s="14" t="s">
        <v>41</v>
      </c>
      <c r="AX284" s="14" t="s">
        <v>80</v>
      </c>
      <c r="AY284" s="254" t="s">
        <v>177</v>
      </c>
    </row>
    <row r="285" spans="1:51" s="15" customFormat="1" ht="12">
      <c r="A285" s="15"/>
      <c r="B285" s="255"/>
      <c r="C285" s="256"/>
      <c r="D285" s="228" t="s">
        <v>191</v>
      </c>
      <c r="E285" s="257" t="s">
        <v>39</v>
      </c>
      <c r="F285" s="258" t="s">
        <v>194</v>
      </c>
      <c r="G285" s="256"/>
      <c r="H285" s="259">
        <v>594.946</v>
      </c>
      <c r="I285" s="260"/>
      <c r="J285" s="256"/>
      <c r="K285" s="256"/>
      <c r="L285" s="261"/>
      <c r="M285" s="298"/>
      <c r="N285" s="299"/>
      <c r="O285" s="299"/>
      <c r="P285" s="299"/>
      <c r="Q285" s="299"/>
      <c r="R285" s="299"/>
      <c r="S285" s="299"/>
      <c r="T285" s="300"/>
      <c r="U285" s="15"/>
      <c r="V285" s="15"/>
      <c r="W285" s="15"/>
      <c r="X285" s="15"/>
      <c r="Y285" s="15"/>
      <c r="Z285" s="15"/>
      <c r="AA285" s="15"/>
      <c r="AB285" s="15"/>
      <c r="AC285" s="15"/>
      <c r="AD285" s="15"/>
      <c r="AE285" s="15"/>
      <c r="AT285" s="265" t="s">
        <v>191</v>
      </c>
      <c r="AU285" s="265" t="s">
        <v>87</v>
      </c>
      <c r="AV285" s="15" t="s">
        <v>185</v>
      </c>
      <c r="AW285" s="15" t="s">
        <v>41</v>
      </c>
      <c r="AX285" s="15" t="s">
        <v>87</v>
      </c>
      <c r="AY285" s="265" t="s">
        <v>177</v>
      </c>
    </row>
    <row r="286" spans="1:31" s="2" customFormat="1" ht="6.95" customHeight="1">
      <c r="A286" s="40"/>
      <c r="B286" s="62"/>
      <c r="C286" s="63"/>
      <c r="D286" s="63"/>
      <c r="E286" s="63"/>
      <c r="F286" s="63"/>
      <c r="G286" s="63"/>
      <c r="H286" s="63"/>
      <c r="I286" s="63"/>
      <c r="J286" s="63"/>
      <c r="K286" s="63"/>
      <c r="L286" s="46"/>
      <c r="M286" s="40"/>
      <c r="O286" s="40"/>
      <c r="P286" s="40"/>
      <c r="Q286" s="40"/>
      <c r="R286" s="40"/>
      <c r="S286" s="40"/>
      <c r="T286" s="40"/>
      <c r="U286" s="40"/>
      <c r="V286" s="40"/>
      <c r="W286" s="40"/>
      <c r="X286" s="40"/>
      <c r="Y286" s="40"/>
      <c r="Z286" s="40"/>
      <c r="AA286" s="40"/>
      <c r="AB286" s="40"/>
      <c r="AC286" s="40"/>
      <c r="AD286" s="40"/>
      <c r="AE286" s="40"/>
    </row>
  </sheetData>
  <sheetProtection password="CDD6" sheet="1" objects="1" scenarios="1" formatColumns="0" formatRows="0" autoFilter="0"/>
  <autoFilter ref="C87:K285"/>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112</v>
      </c>
      <c r="AZ2" s="282" t="s">
        <v>1124</v>
      </c>
      <c r="BA2" s="282" t="s">
        <v>1125</v>
      </c>
      <c r="BB2" s="282" t="s">
        <v>203</v>
      </c>
      <c r="BC2" s="282" t="s">
        <v>1126</v>
      </c>
      <c r="BD2" s="282" t="s">
        <v>89</v>
      </c>
    </row>
    <row r="3" spans="2:56" s="1" customFormat="1" ht="6.95" customHeight="1">
      <c r="B3" s="141"/>
      <c r="C3" s="142"/>
      <c r="D3" s="142"/>
      <c r="E3" s="142"/>
      <c r="F3" s="142"/>
      <c r="G3" s="142"/>
      <c r="H3" s="142"/>
      <c r="I3" s="142"/>
      <c r="J3" s="142"/>
      <c r="K3" s="142"/>
      <c r="L3" s="21"/>
      <c r="AT3" s="18" t="s">
        <v>89</v>
      </c>
      <c r="AZ3" s="282" t="s">
        <v>1127</v>
      </c>
      <c r="BA3" s="282" t="s">
        <v>447</v>
      </c>
      <c r="BB3" s="282" t="s">
        <v>211</v>
      </c>
      <c r="BC3" s="282" t="s">
        <v>1128</v>
      </c>
      <c r="BD3" s="282" t="s">
        <v>89</v>
      </c>
    </row>
    <row r="4" spans="2:56" s="1" customFormat="1" ht="24.95" customHeight="1">
      <c r="B4" s="21"/>
      <c r="D4" s="143" t="s">
        <v>149</v>
      </c>
      <c r="L4" s="21"/>
      <c r="M4" s="144" t="s">
        <v>10</v>
      </c>
      <c r="AT4" s="18" t="s">
        <v>41</v>
      </c>
      <c r="AZ4" s="282" t="s">
        <v>1129</v>
      </c>
      <c r="BA4" s="282" t="s">
        <v>508</v>
      </c>
      <c r="BB4" s="282" t="s">
        <v>392</v>
      </c>
      <c r="BC4" s="282" t="s">
        <v>1130</v>
      </c>
      <c r="BD4" s="282" t="s">
        <v>89</v>
      </c>
    </row>
    <row r="5" spans="2:56" s="1" customFormat="1" ht="6.95" customHeight="1">
      <c r="B5" s="21"/>
      <c r="L5" s="21"/>
      <c r="AZ5" s="282" t="s">
        <v>1131</v>
      </c>
      <c r="BA5" s="282" t="s">
        <v>466</v>
      </c>
      <c r="BB5" s="282" t="s">
        <v>270</v>
      </c>
      <c r="BC5" s="282" t="s">
        <v>385</v>
      </c>
      <c r="BD5" s="282" t="s">
        <v>89</v>
      </c>
    </row>
    <row r="6" spans="2:56" s="1" customFormat="1" ht="12" customHeight="1">
      <c r="B6" s="21"/>
      <c r="D6" s="145" t="s">
        <v>16</v>
      </c>
      <c r="L6" s="21"/>
      <c r="AZ6" s="282" t="s">
        <v>1132</v>
      </c>
      <c r="BA6" s="282" t="s">
        <v>1133</v>
      </c>
      <c r="BB6" s="282" t="s">
        <v>392</v>
      </c>
      <c r="BC6" s="282" t="s">
        <v>1134</v>
      </c>
      <c r="BD6" s="282" t="s">
        <v>89</v>
      </c>
    </row>
    <row r="7" spans="2:56" s="1" customFormat="1" ht="26.25" customHeight="1">
      <c r="B7" s="21"/>
      <c r="E7" s="146" t="str">
        <f>'Rekapitulace zakázky'!K6</f>
        <v>Oprava staničních kolejí v žst. Řehlovice - změna č.1 po prohlídce staveniště</v>
      </c>
      <c r="F7" s="145"/>
      <c r="G7" s="145"/>
      <c r="H7" s="145"/>
      <c r="L7" s="21"/>
      <c r="AZ7" s="282" t="s">
        <v>1135</v>
      </c>
      <c r="BA7" s="282" t="s">
        <v>410</v>
      </c>
      <c r="BB7" s="282" t="s">
        <v>270</v>
      </c>
      <c r="BC7" s="282" t="s">
        <v>1136</v>
      </c>
      <c r="BD7" s="282" t="s">
        <v>89</v>
      </c>
    </row>
    <row r="8" spans="2:56" s="1" customFormat="1" ht="12" customHeight="1">
      <c r="B8" s="21"/>
      <c r="D8" s="145" t="s">
        <v>150</v>
      </c>
      <c r="L8" s="21"/>
      <c r="AZ8" s="282" t="s">
        <v>1137</v>
      </c>
      <c r="BA8" s="282" t="s">
        <v>414</v>
      </c>
      <c r="BB8" s="282" t="s">
        <v>270</v>
      </c>
      <c r="BC8" s="282" t="s">
        <v>1138</v>
      </c>
      <c r="BD8" s="282" t="s">
        <v>89</v>
      </c>
    </row>
    <row r="9" spans="1:56" s="2" customFormat="1" ht="16.5" customHeight="1">
      <c r="A9" s="40"/>
      <c r="B9" s="46"/>
      <c r="C9" s="40"/>
      <c r="D9" s="40"/>
      <c r="E9" s="146" t="s">
        <v>412</v>
      </c>
      <c r="F9" s="40"/>
      <c r="G9" s="40"/>
      <c r="H9" s="40"/>
      <c r="I9" s="40"/>
      <c r="J9" s="40"/>
      <c r="K9" s="40"/>
      <c r="L9" s="147"/>
      <c r="S9" s="40"/>
      <c r="T9" s="40"/>
      <c r="U9" s="40"/>
      <c r="V9" s="40"/>
      <c r="W9" s="40"/>
      <c r="X9" s="40"/>
      <c r="Y9" s="40"/>
      <c r="Z9" s="40"/>
      <c r="AA9" s="40"/>
      <c r="AB9" s="40"/>
      <c r="AC9" s="40"/>
      <c r="AD9" s="40"/>
      <c r="AE9" s="40"/>
      <c r="AZ9" s="282" t="s">
        <v>1139</v>
      </c>
      <c r="BA9" s="282" t="s">
        <v>421</v>
      </c>
      <c r="BB9" s="282" t="s">
        <v>270</v>
      </c>
      <c r="BC9" s="282" t="s">
        <v>1140</v>
      </c>
      <c r="BD9" s="282" t="s">
        <v>89</v>
      </c>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1141</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ROUND((SUM(BE85:BE302)),2)</f>
        <v>0</v>
      </c>
      <c r="G35" s="40"/>
      <c r="H35" s="40"/>
      <c r="I35" s="160">
        <v>0.21</v>
      </c>
      <c r="J35" s="159">
        <f>ROUND(((SUM(BE85:BE302))*I35),2)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ROUND((SUM(BF85:BF302)),2)</f>
        <v>0</v>
      </c>
      <c r="G36" s="40"/>
      <c r="H36" s="40"/>
      <c r="I36" s="160">
        <v>0.15</v>
      </c>
      <c r="J36" s="159">
        <f>ROUND(((SUM(BF85:BF302))*I36),2)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ROUND((SUM(BG85:BG302)),2)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ROUND((SUM(BH85:BH302)),2)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ROUND((SUM(BI85:BI302)),2)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412</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Č25_zm1 - 1.SK žst. Řehlovice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J85</f>
        <v>0</v>
      </c>
      <c r="K63" s="42"/>
      <c r="L63" s="147"/>
      <c r="S63" s="40"/>
      <c r="T63" s="40"/>
      <c r="U63" s="40"/>
      <c r="V63" s="40"/>
      <c r="W63" s="40"/>
      <c r="X63" s="40"/>
      <c r="Y63" s="40"/>
      <c r="Z63" s="40"/>
      <c r="AA63" s="40"/>
      <c r="AB63" s="40"/>
      <c r="AC63" s="40"/>
      <c r="AD63" s="40"/>
      <c r="AE63" s="40"/>
      <c r="AU63" s="18" t="s">
        <v>158</v>
      </c>
    </row>
    <row r="64" spans="1:31" s="2" customFormat="1" ht="21.8" customHeight="1" hidden="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hidden="1">
      <c r="A65" s="40"/>
      <c r="B65" s="62"/>
      <c r="C65" s="63"/>
      <c r="D65" s="63"/>
      <c r="E65" s="63"/>
      <c r="F65" s="63"/>
      <c r="G65" s="63"/>
      <c r="H65" s="63"/>
      <c r="I65" s="63"/>
      <c r="J65" s="63"/>
      <c r="K65" s="63"/>
      <c r="L65" s="147"/>
      <c r="S65" s="40"/>
      <c r="T65" s="40"/>
      <c r="U65" s="40"/>
      <c r="V65" s="40"/>
      <c r="W65" s="40"/>
      <c r="X65" s="40"/>
      <c r="Y65" s="40"/>
      <c r="Z65" s="40"/>
      <c r="AA65" s="40"/>
      <c r="AB65" s="40"/>
      <c r="AC65" s="40"/>
      <c r="AD65" s="40"/>
      <c r="AE65" s="40"/>
    </row>
    <row r="66" ht="12" hidden="1"/>
    <row r="67" ht="12" hidden="1"/>
    <row r="68" ht="12" hidden="1"/>
    <row r="69" spans="1:31" s="2" customFormat="1" ht="6.95" customHeight="1">
      <c r="A69" s="40"/>
      <c r="B69" s="64"/>
      <c r="C69" s="65"/>
      <c r="D69" s="65"/>
      <c r="E69" s="65"/>
      <c r="F69" s="65"/>
      <c r="G69" s="65"/>
      <c r="H69" s="65"/>
      <c r="I69" s="65"/>
      <c r="J69" s="65"/>
      <c r="K69" s="65"/>
      <c r="L69" s="147"/>
      <c r="S69" s="40"/>
      <c r="T69" s="40"/>
      <c r="U69" s="40"/>
      <c r="V69" s="40"/>
      <c r="W69" s="40"/>
      <c r="X69" s="40"/>
      <c r="Y69" s="40"/>
      <c r="Z69" s="40"/>
      <c r="AA69" s="40"/>
      <c r="AB69" s="40"/>
      <c r="AC69" s="40"/>
      <c r="AD69" s="40"/>
      <c r="AE69" s="40"/>
    </row>
    <row r="70" spans="1:31" s="2" customFormat="1" ht="24.95" customHeight="1">
      <c r="A70" s="40"/>
      <c r="B70" s="41"/>
      <c r="C70" s="24" t="s">
        <v>162</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26.25" customHeight="1">
      <c r="A73" s="40"/>
      <c r="B73" s="41"/>
      <c r="C73" s="42"/>
      <c r="D73" s="42"/>
      <c r="E73" s="172" t="str">
        <f>E7</f>
        <v>Oprava staničních kolejí v žst. Řehlovice - změna č.1 po prohlídce staveniště</v>
      </c>
      <c r="F73" s="33"/>
      <c r="G73" s="33"/>
      <c r="H73" s="33"/>
      <c r="I73" s="42"/>
      <c r="J73" s="42"/>
      <c r="K73" s="42"/>
      <c r="L73" s="147"/>
      <c r="S73" s="40"/>
      <c r="T73" s="40"/>
      <c r="U73" s="40"/>
      <c r="V73" s="40"/>
      <c r="W73" s="40"/>
      <c r="X73" s="40"/>
      <c r="Y73" s="40"/>
      <c r="Z73" s="40"/>
      <c r="AA73" s="40"/>
      <c r="AB73" s="40"/>
      <c r="AC73" s="40"/>
      <c r="AD73" s="40"/>
      <c r="AE73" s="40"/>
    </row>
    <row r="74" spans="2:12" s="1" customFormat="1" ht="12" customHeight="1">
      <c r="B74" s="22"/>
      <c r="C74" s="33" t="s">
        <v>150</v>
      </c>
      <c r="D74" s="23"/>
      <c r="E74" s="23"/>
      <c r="F74" s="23"/>
      <c r="G74" s="23"/>
      <c r="H74" s="23"/>
      <c r="I74" s="23"/>
      <c r="J74" s="23"/>
      <c r="K74" s="23"/>
      <c r="L74" s="21"/>
    </row>
    <row r="75" spans="1:31" s="2" customFormat="1" ht="16.5" customHeight="1">
      <c r="A75" s="40"/>
      <c r="B75" s="41"/>
      <c r="C75" s="42"/>
      <c r="D75" s="42"/>
      <c r="E75" s="172" t="s">
        <v>412</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152</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72" t="str">
        <f>E11</f>
        <v>Č25_zm1 - 1.SK žst. Řehlovice</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F14</f>
        <v>žst. Řehlovice</v>
      </c>
      <c r="G79" s="42"/>
      <c r="H79" s="42"/>
      <c r="I79" s="33" t="s">
        <v>24</v>
      </c>
      <c r="J79" s="75" t="str">
        <f>IF(J14="","",J14)</f>
        <v>24. 1. 2023</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3" t="s">
        <v>30</v>
      </c>
      <c r="D81" s="42"/>
      <c r="E81" s="42"/>
      <c r="F81" s="28" t="str">
        <f>E17</f>
        <v>SŽ s.o., OŘ UNL, ST Most</v>
      </c>
      <c r="G81" s="42"/>
      <c r="H81" s="42"/>
      <c r="I81" s="33" t="s">
        <v>38</v>
      </c>
      <c r="J81" s="38" t="str">
        <f>E23</f>
        <v xml:space="preserve"> </v>
      </c>
      <c r="K81" s="42"/>
      <c r="L81" s="147"/>
      <c r="S81" s="40"/>
      <c r="T81" s="40"/>
      <c r="U81" s="40"/>
      <c r="V81" s="40"/>
      <c r="W81" s="40"/>
      <c r="X81" s="40"/>
      <c r="Y81" s="40"/>
      <c r="Z81" s="40"/>
      <c r="AA81" s="40"/>
      <c r="AB81" s="40"/>
      <c r="AC81" s="40"/>
      <c r="AD81" s="40"/>
      <c r="AE81" s="40"/>
    </row>
    <row r="82" spans="1:31" s="2" customFormat="1" ht="54.45" customHeight="1">
      <c r="A82" s="40"/>
      <c r="B82" s="41"/>
      <c r="C82" s="33" t="s">
        <v>36</v>
      </c>
      <c r="D82" s="42"/>
      <c r="E82" s="42"/>
      <c r="F82" s="28" t="str">
        <f>IF(E20="","",E20)</f>
        <v>Vyplň údaj</v>
      </c>
      <c r="G82" s="42"/>
      <c r="H82" s="42"/>
      <c r="I82" s="33" t="s">
        <v>42</v>
      </c>
      <c r="J82" s="38" t="str">
        <f>E26</f>
        <v>Ing.Horák Jiří, 602155923, horak@spravazeleznic.cz</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163</v>
      </c>
      <c r="D84" s="191" t="s">
        <v>65</v>
      </c>
      <c r="E84" s="191" t="s">
        <v>61</v>
      </c>
      <c r="F84" s="191" t="s">
        <v>62</v>
      </c>
      <c r="G84" s="191" t="s">
        <v>164</v>
      </c>
      <c r="H84" s="191" t="s">
        <v>165</v>
      </c>
      <c r="I84" s="191" t="s">
        <v>166</v>
      </c>
      <c r="J84" s="191" t="s">
        <v>157</v>
      </c>
      <c r="K84" s="192" t="s">
        <v>167</v>
      </c>
      <c r="L84" s="193"/>
      <c r="M84" s="95" t="s">
        <v>39</v>
      </c>
      <c r="N84" s="96" t="s">
        <v>50</v>
      </c>
      <c r="O84" s="96" t="s">
        <v>168</v>
      </c>
      <c r="P84" s="96" t="s">
        <v>169</v>
      </c>
      <c r="Q84" s="96" t="s">
        <v>170</v>
      </c>
      <c r="R84" s="96" t="s">
        <v>171</v>
      </c>
      <c r="S84" s="96" t="s">
        <v>172</v>
      </c>
      <c r="T84" s="97" t="s">
        <v>173</v>
      </c>
      <c r="U84" s="188"/>
      <c r="V84" s="188"/>
      <c r="W84" s="188"/>
      <c r="X84" s="188"/>
      <c r="Y84" s="188"/>
      <c r="Z84" s="188"/>
      <c r="AA84" s="188"/>
      <c r="AB84" s="188"/>
      <c r="AC84" s="188"/>
      <c r="AD84" s="188"/>
      <c r="AE84" s="188"/>
    </row>
    <row r="85" spans="1:63" s="2" customFormat="1" ht="22.8" customHeight="1">
      <c r="A85" s="40"/>
      <c r="B85" s="41"/>
      <c r="C85" s="102" t="s">
        <v>174</v>
      </c>
      <c r="D85" s="42"/>
      <c r="E85" s="42"/>
      <c r="F85" s="42"/>
      <c r="G85" s="42"/>
      <c r="H85" s="42"/>
      <c r="I85" s="42"/>
      <c r="J85" s="194">
        <f>BK85</f>
        <v>0</v>
      </c>
      <c r="K85" s="42"/>
      <c r="L85" s="46"/>
      <c r="M85" s="98"/>
      <c r="N85" s="195"/>
      <c r="O85" s="99"/>
      <c r="P85" s="196">
        <f>SUM(P86:P302)</f>
        <v>0</v>
      </c>
      <c r="Q85" s="99"/>
      <c r="R85" s="196">
        <f>SUM(R86:R302)</f>
        <v>1420.8885799999998</v>
      </c>
      <c r="S85" s="99"/>
      <c r="T85" s="197">
        <f>SUM(T86:T302)</f>
        <v>0</v>
      </c>
      <c r="U85" s="40"/>
      <c r="V85" s="40"/>
      <c r="W85" s="40"/>
      <c r="X85" s="40"/>
      <c r="Y85" s="40"/>
      <c r="Z85" s="40"/>
      <c r="AA85" s="40"/>
      <c r="AB85" s="40"/>
      <c r="AC85" s="40"/>
      <c r="AD85" s="40"/>
      <c r="AE85" s="40"/>
      <c r="AT85" s="18" t="s">
        <v>79</v>
      </c>
      <c r="AU85" s="18" t="s">
        <v>158</v>
      </c>
      <c r="BK85" s="198">
        <f>SUM(BK86:BK302)</f>
        <v>0</v>
      </c>
    </row>
    <row r="86" spans="1:65" s="2" customFormat="1" ht="16.5" customHeight="1">
      <c r="A86" s="40"/>
      <c r="B86" s="41"/>
      <c r="C86" s="215" t="s">
        <v>87</v>
      </c>
      <c r="D86" s="215" t="s">
        <v>180</v>
      </c>
      <c r="E86" s="216" t="s">
        <v>483</v>
      </c>
      <c r="F86" s="217" t="s">
        <v>484</v>
      </c>
      <c r="G86" s="218" t="s">
        <v>203</v>
      </c>
      <c r="H86" s="219">
        <v>26</v>
      </c>
      <c r="I86" s="220"/>
      <c r="J86" s="221">
        <f>ROUND(I86*H86,2)</f>
        <v>0</v>
      </c>
      <c r="K86" s="217" t="s">
        <v>184</v>
      </c>
      <c r="L86" s="46"/>
      <c r="M86" s="222" t="s">
        <v>39</v>
      </c>
      <c r="N86" s="223" t="s">
        <v>53</v>
      </c>
      <c r="O86" s="87"/>
      <c r="P86" s="224">
        <f>O86*H86</f>
        <v>0</v>
      </c>
      <c r="Q86" s="224">
        <v>0</v>
      </c>
      <c r="R86" s="224">
        <f>Q86*H86</f>
        <v>0</v>
      </c>
      <c r="S86" s="224">
        <v>0</v>
      </c>
      <c r="T86" s="225">
        <f>S86*H86</f>
        <v>0</v>
      </c>
      <c r="U86" s="40"/>
      <c r="V86" s="40"/>
      <c r="W86" s="40"/>
      <c r="X86" s="40"/>
      <c r="Y86" s="40"/>
      <c r="Z86" s="40"/>
      <c r="AA86" s="40"/>
      <c r="AB86" s="40"/>
      <c r="AC86" s="40"/>
      <c r="AD86" s="40"/>
      <c r="AE86" s="40"/>
      <c r="AR86" s="226" t="s">
        <v>185</v>
      </c>
      <c r="AT86" s="226" t="s">
        <v>180</v>
      </c>
      <c r="AU86" s="226" t="s">
        <v>80</v>
      </c>
      <c r="AY86" s="18" t="s">
        <v>177</v>
      </c>
      <c r="BE86" s="227">
        <f>IF(N86="základní",J86,0)</f>
        <v>0</v>
      </c>
      <c r="BF86" s="227">
        <f>IF(N86="snížená",J86,0)</f>
        <v>0</v>
      </c>
      <c r="BG86" s="227">
        <f>IF(N86="zákl. přenesená",J86,0)</f>
        <v>0</v>
      </c>
      <c r="BH86" s="227">
        <f>IF(N86="sníž. přenesená",J86,0)</f>
        <v>0</v>
      </c>
      <c r="BI86" s="227">
        <f>IF(N86="nulová",J86,0)</f>
        <v>0</v>
      </c>
      <c r="BJ86" s="18" t="s">
        <v>185</v>
      </c>
      <c r="BK86" s="227">
        <f>ROUND(I86*H86,2)</f>
        <v>0</v>
      </c>
      <c r="BL86" s="18" t="s">
        <v>185</v>
      </c>
      <c r="BM86" s="226" t="s">
        <v>89</v>
      </c>
    </row>
    <row r="87" spans="1:47" s="2" customFormat="1" ht="12">
      <c r="A87" s="40"/>
      <c r="B87" s="41"/>
      <c r="C87" s="42"/>
      <c r="D87" s="228" t="s">
        <v>187</v>
      </c>
      <c r="E87" s="42"/>
      <c r="F87" s="229" t="s">
        <v>485</v>
      </c>
      <c r="G87" s="42"/>
      <c r="H87" s="42"/>
      <c r="I87" s="230"/>
      <c r="J87" s="42"/>
      <c r="K87" s="42"/>
      <c r="L87" s="46"/>
      <c r="M87" s="231"/>
      <c r="N87" s="232"/>
      <c r="O87" s="87"/>
      <c r="P87" s="87"/>
      <c r="Q87" s="87"/>
      <c r="R87" s="87"/>
      <c r="S87" s="87"/>
      <c r="T87" s="88"/>
      <c r="U87" s="40"/>
      <c r="V87" s="40"/>
      <c r="W87" s="40"/>
      <c r="X87" s="40"/>
      <c r="Y87" s="40"/>
      <c r="Z87" s="40"/>
      <c r="AA87" s="40"/>
      <c r="AB87" s="40"/>
      <c r="AC87" s="40"/>
      <c r="AD87" s="40"/>
      <c r="AE87" s="40"/>
      <c r="AT87" s="18" t="s">
        <v>187</v>
      </c>
      <c r="AU87" s="18" t="s">
        <v>80</v>
      </c>
    </row>
    <row r="88" spans="1:47" s="2" customFormat="1" ht="12">
      <c r="A88" s="40"/>
      <c r="B88" s="41"/>
      <c r="C88" s="42"/>
      <c r="D88" s="228" t="s">
        <v>189</v>
      </c>
      <c r="E88" s="42"/>
      <c r="F88" s="233" t="s">
        <v>486</v>
      </c>
      <c r="G88" s="42"/>
      <c r="H88" s="42"/>
      <c r="I88" s="230"/>
      <c r="J88" s="42"/>
      <c r="K88" s="42"/>
      <c r="L88" s="46"/>
      <c r="M88" s="231"/>
      <c r="N88" s="232"/>
      <c r="O88" s="87"/>
      <c r="P88" s="87"/>
      <c r="Q88" s="87"/>
      <c r="R88" s="87"/>
      <c r="S88" s="87"/>
      <c r="T88" s="88"/>
      <c r="U88" s="40"/>
      <c r="V88" s="40"/>
      <c r="W88" s="40"/>
      <c r="X88" s="40"/>
      <c r="Y88" s="40"/>
      <c r="Z88" s="40"/>
      <c r="AA88" s="40"/>
      <c r="AB88" s="40"/>
      <c r="AC88" s="40"/>
      <c r="AD88" s="40"/>
      <c r="AE88" s="40"/>
      <c r="AT88" s="18" t="s">
        <v>189</v>
      </c>
      <c r="AU88" s="18" t="s">
        <v>80</v>
      </c>
    </row>
    <row r="89" spans="1:51" s="13" customFormat="1" ht="12">
      <c r="A89" s="13"/>
      <c r="B89" s="234"/>
      <c r="C89" s="235"/>
      <c r="D89" s="228" t="s">
        <v>191</v>
      </c>
      <c r="E89" s="236" t="s">
        <v>39</v>
      </c>
      <c r="F89" s="237" t="s">
        <v>1142</v>
      </c>
      <c r="G89" s="235"/>
      <c r="H89" s="236" t="s">
        <v>39</v>
      </c>
      <c r="I89" s="238"/>
      <c r="J89" s="235"/>
      <c r="K89" s="235"/>
      <c r="L89" s="239"/>
      <c r="M89" s="240"/>
      <c r="N89" s="241"/>
      <c r="O89" s="241"/>
      <c r="P89" s="241"/>
      <c r="Q89" s="241"/>
      <c r="R89" s="241"/>
      <c r="S89" s="241"/>
      <c r="T89" s="242"/>
      <c r="U89" s="13"/>
      <c r="V89" s="13"/>
      <c r="W89" s="13"/>
      <c r="X89" s="13"/>
      <c r="Y89" s="13"/>
      <c r="Z89" s="13"/>
      <c r="AA89" s="13"/>
      <c r="AB89" s="13"/>
      <c r="AC89" s="13"/>
      <c r="AD89" s="13"/>
      <c r="AE89" s="13"/>
      <c r="AT89" s="243" t="s">
        <v>191</v>
      </c>
      <c r="AU89" s="243" t="s">
        <v>80</v>
      </c>
      <c r="AV89" s="13" t="s">
        <v>87</v>
      </c>
      <c r="AW89" s="13" t="s">
        <v>41</v>
      </c>
      <c r="AX89" s="13" t="s">
        <v>80</v>
      </c>
      <c r="AY89" s="243" t="s">
        <v>177</v>
      </c>
    </row>
    <row r="90" spans="1:51" s="14" customFormat="1" ht="12">
      <c r="A90" s="14"/>
      <c r="B90" s="244"/>
      <c r="C90" s="245"/>
      <c r="D90" s="228" t="s">
        <v>191</v>
      </c>
      <c r="E90" s="246" t="s">
        <v>39</v>
      </c>
      <c r="F90" s="247" t="s">
        <v>1143</v>
      </c>
      <c r="G90" s="245"/>
      <c r="H90" s="248">
        <v>14</v>
      </c>
      <c r="I90" s="249"/>
      <c r="J90" s="245"/>
      <c r="K90" s="245"/>
      <c r="L90" s="250"/>
      <c r="M90" s="251"/>
      <c r="N90" s="252"/>
      <c r="O90" s="252"/>
      <c r="P90" s="252"/>
      <c r="Q90" s="252"/>
      <c r="R90" s="252"/>
      <c r="S90" s="252"/>
      <c r="T90" s="253"/>
      <c r="U90" s="14"/>
      <c r="V90" s="14"/>
      <c r="W90" s="14"/>
      <c r="X90" s="14"/>
      <c r="Y90" s="14"/>
      <c r="Z90" s="14"/>
      <c r="AA90" s="14"/>
      <c r="AB90" s="14"/>
      <c r="AC90" s="14"/>
      <c r="AD90" s="14"/>
      <c r="AE90" s="14"/>
      <c r="AT90" s="254" t="s">
        <v>191</v>
      </c>
      <c r="AU90" s="254" t="s">
        <v>80</v>
      </c>
      <c r="AV90" s="14" t="s">
        <v>89</v>
      </c>
      <c r="AW90" s="14" t="s">
        <v>41</v>
      </c>
      <c r="AX90" s="14" t="s">
        <v>80</v>
      </c>
      <c r="AY90" s="254" t="s">
        <v>177</v>
      </c>
    </row>
    <row r="91" spans="1:51" s="14" customFormat="1" ht="12">
      <c r="A91" s="14"/>
      <c r="B91" s="244"/>
      <c r="C91" s="245"/>
      <c r="D91" s="228" t="s">
        <v>191</v>
      </c>
      <c r="E91" s="246" t="s">
        <v>39</v>
      </c>
      <c r="F91" s="247" t="s">
        <v>1144</v>
      </c>
      <c r="G91" s="245"/>
      <c r="H91" s="248">
        <v>12</v>
      </c>
      <c r="I91" s="249"/>
      <c r="J91" s="245"/>
      <c r="K91" s="245"/>
      <c r="L91" s="250"/>
      <c r="M91" s="251"/>
      <c r="N91" s="252"/>
      <c r="O91" s="252"/>
      <c r="P91" s="252"/>
      <c r="Q91" s="252"/>
      <c r="R91" s="252"/>
      <c r="S91" s="252"/>
      <c r="T91" s="253"/>
      <c r="U91" s="14"/>
      <c r="V91" s="14"/>
      <c r="W91" s="14"/>
      <c r="X91" s="14"/>
      <c r="Y91" s="14"/>
      <c r="Z91" s="14"/>
      <c r="AA91" s="14"/>
      <c r="AB91" s="14"/>
      <c r="AC91" s="14"/>
      <c r="AD91" s="14"/>
      <c r="AE91" s="14"/>
      <c r="AT91" s="254" t="s">
        <v>191</v>
      </c>
      <c r="AU91" s="254" t="s">
        <v>80</v>
      </c>
      <c r="AV91" s="14" t="s">
        <v>89</v>
      </c>
      <c r="AW91" s="14" t="s">
        <v>41</v>
      </c>
      <c r="AX91" s="14" t="s">
        <v>80</v>
      </c>
      <c r="AY91" s="254" t="s">
        <v>177</v>
      </c>
    </row>
    <row r="92" spans="1:51" s="15" customFormat="1" ht="12">
      <c r="A92" s="15"/>
      <c r="B92" s="255"/>
      <c r="C92" s="256"/>
      <c r="D92" s="228" t="s">
        <v>191</v>
      </c>
      <c r="E92" s="257" t="s">
        <v>39</v>
      </c>
      <c r="F92" s="258" t="s">
        <v>194</v>
      </c>
      <c r="G92" s="256"/>
      <c r="H92" s="259">
        <v>26</v>
      </c>
      <c r="I92" s="260"/>
      <c r="J92" s="256"/>
      <c r="K92" s="256"/>
      <c r="L92" s="261"/>
      <c r="M92" s="262"/>
      <c r="N92" s="263"/>
      <c r="O92" s="263"/>
      <c r="P92" s="263"/>
      <c r="Q92" s="263"/>
      <c r="R92" s="263"/>
      <c r="S92" s="263"/>
      <c r="T92" s="264"/>
      <c r="U92" s="15"/>
      <c r="V92" s="15"/>
      <c r="W92" s="15"/>
      <c r="X92" s="15"/>
      <c r="Y92" s="15"/>
      <c r="Z92" s="15"/>
      <c r="AA92" s="15"/>
      <c r="AB92" s="15"/>
      <c r="AC92" s="15"/>
      <c r="AD92" s="15"/>
      <c r="AE92" s="15"/>
      <c r="AT92" s="265" t="s">
        <v>191</v>
      </c>
      <c r="AU92" s="265" t="s">
        <v>80</v>
      </c>
      <c r="AV92" s="15" t="s">
        <v>185</v>
      </c>
      <c r="AW92" s="15" t="s">
        <v>41</v>
      </c>
      <c r="AX92" s="15" t="s">
        <v>87</v>
      </c>
      <c r="AY92" s="265" t="s">
        <v>177</v>
      </c>
    </row>
    <row r="93" spans="1:65" s="2" customFormat="1" ht="24.15" customHeight="1">
      <c r="A93" s="40"/>
      <c r="B93" s="41"/>
      <c r="C93" s="215" t="s">
        <v>89</v>
      </c>
      <c r="D93" s="215" t="s">
        <v>180</v>
      </c>
      <c r="E93" s="216" t="s">
        <v>1145</v>
      </c>
      <c r="F93" s="217" t="s">
        <v>1146</v>
      </c>
      <c r="G93" s="218" t="s">
        <v>203</v>
      </c>
      <c r="H93" s="219">
        <v>200</v>
      </c>
      <c r="I93" s="220"/>
      <c r="J93" s="221">
        <f>ROUND(I93*H93,2)</f>
        <v>0</v>
      </c>
      <c r="K93" s="217" t="s">
        <v>184</v>
      </c>
      <c r="L93" s="46"/>
      <c r="M93" s="222" t="s">
        <v>39</v>
      </c>
      <c r="N93" s="223" t="s">
        <v>53</v>
      </c>
      <c r="O93" s="87"/>
      <c r="P93" s="224">
        <f>O93*H93</f>
        <v>0</v>
      </c>
      <c r="Q93" s="224">
        <v>0</v>
      </c>
      <c r="R93" s="224">
        <f>Q93*H93</f>
        <v>0</v>
      </c>
      <c r="S93" s="224">
        <v>0</v>
      </c>
      <c r="T93" s="225">
        <f>S93*H93</f>
        <v>0</v>
      </c>
      <c r="U93" s="40"/>
      <c r="V93" s="40"/>
      <c r="W93" s="40"/>
      <c r="X93" s="40"/>
      <c r="Y93" s="40"/>
      <c r="Z93" s="40"/>
      <c r="AA93" s="40"/>
      <c r="AB93" s="40"/>
      <c r="AC93" s="40"/>
      <c r="AD93" s="40"/>
      <c r="AE93" s="40"/>
      <c r="AR93" s="226" t="s">
        <v>185</v>
      </c>
      <c r="AT93" s="226" t="s">
        <v>180</v>
      </c>
      <c r="AU93" s="226" t="s">
        <v>80</v>
      </c>
      <c r="AY93" s="18" t="s">
        <v>177</v>
      </c>
      <c r="BE93" s="227">
        <f>IF(N93="základní",J93,0)</f>
        <v>0</v>
      </c>
      <c r="BF93" s="227">
        <f>IF(N93="snížená",J93,0)</f>
        <v>0</v>
      </c>
      <c r="BG93" s="227">
        <f>IF(N93="zákl. přenesená",J93,0)</f>
        <v>0</v>
      </c>
      <c r="BH93" s="227">
        <f>IF(N93="sníž. přenesená",J93,0)</f>
        <v>0</v>
      </c>
      <c r="BI93" s="227">
        <f>IF(N93="nulová",J93,0)</f>
        <v>0</v>
      </c>
      <c r="BJ93" s="18" t="s">
        <v>185</v>
      </c>
      <c r="BK93" s="227">
        <f>ROUND(I93*H93,2)</f>
        <v>0</v>
      </c>
      <c r="BL93" s="18" t="s">
        <v>185</v>
      </c>
      <c r="BM93" s="226" t="s">
        <v>185</v>
      </c>
    </row>
    <row r="94" spans="1:47" s="2" customFormat="1" ht="12">
      <c r="A94" s="40"/>
      <c r="B94" s="41"/>
      <c r="C94" s="42"/>
      <c r="D94" s="228" t="s">
        <v>187</v>
      </c>
      <c r="E94" s="42"/>
      <c r="F94" s="229" t="s">
        <v>1147</v>
      </c>
      <c r="G94" s="42"/>
      <c r="H94" s="42"/>
      <c r="I94" s="230"/>
      <c r="J94" s="42"/>
      <c r="K94" s="42"/>
      <c r="L94" s="46"/>
      <c r="M94" s="231"/>
      <c r="N94" s="232"/>
      <c r="O94" s="87"/>
      <c r="P94" s="87"/>
      <c r="Q94" s="87"/>
      <c r="R94" s="87"/>
      <c r="S94" s="87"/>
      <c r="T94" s="88"/>
      <c r="U94" s="40"/>
      <c r="V94" s="40"/>
      <c r="W94" s="40"/>
      <c r="X94" s="40"/>
      <c r="Y94" s="40"/>
      <c r="Z94" s="40"/>
      <c r="AA94" s="40"/>
      <c r="AB94" s="40"/>
      <c r="AC94" s="40"/>
      <c r="AD94" s="40"/>
      <c r="AE94" s="40"/>
      <c r="AT94" s="18" t="s">
        <v>187</v>
      </c>
      <c r="AU94" s="18" t="s">
        <v>80</v>
      </c>
    </row>
    <row r="95" spans="1:47" s="2" customFormat="1" ht="12">
      <c r="A95" s="40"/>
      <c r="B95" s="41"/>
      <c r="C95" s="42"/>
      <c r="D95" s="228" t="s">
        <v>189</v>
      </c>
      <c r="E95" s="42"/>
      <c r="F95" s="233" t="s">
        <v>220</v>
      </c>
      <c r="G95" s="42"/>
      <c r="H95" s="42"/>
      <c r="I95" s="230"/>
      <c r="J95" s="42"/>
      <c r="K95" s="42"/>
      <c r="L95" s="46"/>
      <c r="M95" s="231"/>
      <c r="N95" s="232"/>
      <c r="O95" s="87"/>
      <c r="P95" s="87"/>
      <c r="Q95" s="87"/>
      <c r="R95" s="87"/>
      <c r="S95" s="87"/>
      <c r="T95" s="88"/>
      <c r="U95" s="40"/>
      <c r="V95" s="40"/>
      <c r="W95" s="40"/>
      <c r="X95" s="40"/>
      <c r="Y95" s="40"/>
      <c r="Z95" s="40"/>
      <c r="AA95" s="40"/>
      <c r="AB95" s="40"/>
      <c r="AC95" s="40"/>
      <c r="AD95" s="40"/>
      <c r="AE95" s="40"/>
      <c r="AT95" s="18" t="s">
        <v>189</v>
      </c>
      <c r="AU95" s="18" t="s">
        <v>80</v>
      </c>
    </row>
    <row r="96" spans="1:47" s="2" customFormat="1" ht="12">
      <c r="A96" s="40"/>
      <c r="B96" s="41"/>
      <c r="C96" s="42"/>
      <c r="D96" s="228" t="s">
        <v>280</v>
      </c>
      <c r="E96" s="42"/>
      <c r="F96" s="233" t="s">
        <v>1148</v>
      </c>
      <c r="G96" s="42"/>
      <c r="H96" s="42"/>
      <c r="I96" s="230"/>
      <c r="J96" s="42"/>
      <c r="K96" s="42"/>
      <c r="L96" s="46"/>
      <c r="M96" s="231"/>
      <c r="N96" s="232"/>
      <c r="O96" s="87"/>
      <c r="P96" s="87"/>
      <c r="Q96" s="87"/>
      <c r="R96" s="87"/>
      <c r="S96" s="87"/>
      <c r="T96" s="88"/>
      <c r="U96" s="40"/>
      <c r="V96" s="40"/>
      <c r="W96" s="40"/>
      <c r="X96" s="40"/>
      <c r="Y96" s="40"/>
      <c r="Z96" s="40"/>
      <c r="AA96" s="40"/>
      <c r="AB96" s="40"/>
      <c r="AC96" s="40"/>
      <c r="AD96" s="40"/>
      <c r="AE96" s="40"/>
      <c r="AT96" s="18" t="s">
        <v>280</v>
      </c>
      <c r="AU96" s="18" t="s">
        <v>80</v>
      </c>
    </row>
    <row r="97" spans="1:65" s="2" customFormat="1" ht="16.5" customHeight="1">
      <c r="A97" s="40"/>
      <c r="B97" s="41"/>
      <c r="C97" s="215" t="s">
        <v>200</v>
      </c>
      <c r="D97" s="215" t="s">
        <v>180</v>
      </c>
      <c r="E97" s="216" t="s">
        <v>479</v>
      </c>
      <c r="F97" s="217" t="s">
        <v>480</v>
      </c>
      <c r="G97" s="218" t="s">
        <v>270</v>
      </c>
      <c r="H97" s="219">
        <v>30</v>
      </c>
      <c r="I97" s="220"/>
      <c r="J97" s="221">
        <f>ROUND(I97*H97,2)</f>
        <v>0</v>
      </c>
      <c r="K97" s="217" t="s">
        <v>184</v>
      </c>
      <c r="L97" s="46"/>
      <c r="M97" s="222" t="s">
        <v>39</v>
      </c>
      <c r="N97" s="223" t="s">
        <v>53</v>
      </c>
      <c r="O97" s="87"/>
      <c r="P97" s="224">
        <f>O97*H97</f>
        <v>0</v>
      </c>
      <c r="Q97" s="224">
        <v>0</v>
      </c>
      <c r="R97" s="224">
        <f>Q97*H97</f>
        <v>0</v>
      </c>
      <c r="S97" s="224">
        <v>0</v>
      </c>
      <c r="T97" s="225">
        <f>S97*H97</f>
        <v>0</v>
      </c>
      <c r="U97" s="40"/>
      <c r="V97" s="40"/>
      <c r="W97" s="40"/>
      <c r="X97" s="40"/>
      <c r="Y97" s="40"/>
      <c r="Z97" s="40"/>
      <c r="AA97" s="40"/>
      <c r="AB97" s="40"/>
      <c r="AC97" s="40"/>
      <c r="AD97" s="40"/>
      <c r="AE97" s="40"/>
      <c r="AR97" s="226" t="s">
        <v>185</v>
      </c>
      <c r="AT97" s="226" t="s">
        <v>180</v>
      </c>
      <c r="AU97" s="226" t="s">
        <v>80</v>
      </c>
      <c r="AY97" s="18" t="s">
        <v>177</v>
      </c>
      <c r="BE97" s="227">
        <f>IF(N97="základní",J97,0)</f>
        <v>0</v>
      </c>
      <c r="BF97" s="227">
        <f>IF(N97="snížená",J97,0)</f>
        <v>0</v>
      </c>
      <c r="BG97" s="227">
        <f>IF(N97="zákl. přenesená",J97,0)</f>
        <v>0</v>
      </c>
      <c r="BH97" s="227">
        <f>IF(N97="sníž. přenesená",J97,0)</f>
        <v>0</v>
      </c>
      <c r="BI97" s="227">
        <f>IF(N97="nulová",J97,0)</f>
        <v>0</v>
      </c>
      <c r="BJ97" s="18" t="s">
        <v>185</v>
      </c>
      <c r="BK97" s="227">
        <f>ROUND(I97*H97,2)</f>
        <v>0</v>
      </c>
      <c r="BL97" s="18" t="s">
        <v>185</v>
      </c>
      <c r="BM97" s="226" t="s">
        <v>223</v>
      </c>
    </row>
    <row r="98" spans="1:47" s="2" customFormat="1" ht="12">
      <c r="A98" s="40"/>
      <c r="B98" s="41"/>
      <c r="C98" s="42"/>
      <c r="D98" s="228" t="s">
        <v>187</v>
      </c>
      <c r="E98" s="42"/>
      <c r="F98" s="229" t="s">
        <v>481</v>
      </c>
      <c r="G98" s="42"/>
      <c r="H98" s="42"/>
      <c r="I98" s="230"/>
      <c r="J98" s="42"/>
      <c r="K98" s="42"/>
      <c r="L98" s="46"/>
      <c r="M98" s="231"/>
      <c r="N98" s="232"/>
      <c r="O98" s="87"/>
      <c r="P98" s="87"/>
      <c r="Q98" s="87"/>
      <c r="R98" s="87"/>
      <c r="S98" s="87"/>
      <c r="T98" s="88"/>
      <c r="U98" s="40"/>
      <c r="V98" s="40"/>
      <c r="W98" s="40"/>
      <c r="X98" s="40"/>
      <c r="Y98" s="40"/>
      <c r="Z98" s="40"/>
      <c r="AA98" s="40"/>
      <c r="AB98" s="40"/>
      <c r="AC98" s="40"/>
      <c r="AD98" s="40"/>
      <c r="AE98" s="40"/>
      <c r="AT98" s="18" t="s">
        <v>187</v>
      </c>
      <c r="AU98" s="18" t="s">
        <v>80</v>
      </c>
    </row>
    <row r="99" spans="1:47" s="2" customFormat="1" ht="12">
      <c r="A99" s="40"/>
      <c r="B99" s="41"/>
      <c r="C99" s="42"/>
      <c r="D99" s="228" t="s">
        <v>189</v>
      </c>
      <c r="E99" s="42"/>
      <c r="F99" s="233" t="s">
        <v>477</v>
      </c>
      <c r="G99" s="42"/>
      <c r="H99" s="42"/>
      <c r="I99" s="230"/>
      <c r="J99" s="42"/>
      <c r="K99" s="42"/>
      <c r="L99" s="46"/>
      <c r="M99" s="231"/>
      <c r="N99" s="232"/>
      <c r="O99" s="87"/>
      <c r="P99" s="87"/>
      <c r="Q99" s="87"/>
      <c r="R99" s="87"/>
      <c r="S99" s="87"/>
      <c r="T99" s="88"/>
      <c r="U99" s="40"/>
      <c r="V99" s="40"/>
      <c r="W99" s="40"/>
      <c r="X99" s="40"/>
      <c r="Y99" s="40"/>
      <c r="Z99" s="40"/>
      <c r="AA99" s="40"/>
      <c r="AB99" s="40"/>
      <c r="AC99" s="40"/>
      <c r="AD99" s="40"/>
      <c r="AE99" s="40"/>
      <c r="AT99" s="18" t="s">
        <v>189</v>
      </c>
      <c r="AU99" s="18" t="s">
        <v>80</v>
      </c>
    </row>
    <row r="100" spans="1:47" s="2" customFormat="1" ht="12">
      <c r="A100" s="40"/>
      <c r="B100" s="41"/>
      <c r="C100" s="42"/>
      <c r="D100" s="228" t="s">
        <v>280</v>
      </c>
      <c r="E100" s="42"/>
      <c r="F100" s="233" t="s">
        <v>1149</v>
      </c>
      <c r="G100" s="42"/>
      <c r="H100" s="42"/>
      <c r="I100" s="230"/>
      <c r="J100" s="42"/>
      <c r="K100" s="42"/>
      <c r="L100" s="46"/>
      <c r="M100" s="231"/>
      <c r="N100" s="232"/>
      <c r="O100" s="87"/>
      <c r="P100" s="87"/>
      <c r="Q100" s="87"/>
      <c r="R100" s="87"/>
      <c r="S100" s="87"/>
      <c r="T100" s="88"/>
      <c r="U100" s="40"/>
      <c r="V100" s="40"/>
      <c r="W100" s="40"/>
      <c r="X100" s="40"/>
      <c r="Y100" s="40"/>
      <c r="Z100" s="40"/>
      <c r="AA100" s="40"/>
      <c r="AB100" s="40"/>
      <c r="AC100" s="40"/>
      <c r="AD100" s="40"/>
      <c r="AE100" s="40"/>
      <c r="AT100" s="18" t="s">
        <v>280</v>
      </c>
      <c r="AU100" s="18" t="s">
        <v>80</v>
      </c>
    </row>
    <row r="101" spans="1:65" s="2" customFormat="1" ht="21.75" customHeight="1">
      <c r="A101" s="40"/>
      <c r="B101" s="41"/>
      <c r="C101" s="215" t="s">
        <v>185</v>
      </c>
      <c r="D101" s="283" t="s">
        <v>180</v>
      </c>
      <c r="E101" s="216" t="s">
        <v>441</v>
      </c>
      <c r="F101" s="217" t="s">
        <v>442</v>
      </c>
      <c r="G101" s="218" t="s">
        <v>392</v>
      </c>
      <c r="H101" s="219">
        <v>0.86</v>
      </c>
      <c r="I101" s="220"/>
      <c r="J101" s="221">
        <f>ROUND(I101*H101,2)</f>
        <v>0</v>
      </c>
      <c r="K101" s="217" t="s">
        <v>184</v>
      </c>
      <c r="L101" s="46"/>
      <c r="M101" s="222" t="s">
        <v>39</v>
      </c>
      <c r="N101" s="223" t="s">
        <v>53</v>
      </c>
      <c r="O101" s="87"/>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185</v>
      </c>
      <c r="AT101" s="226" t="s">
        <v>180</v>
      </c>
      <c r="AU101" s="226" t="s">
        <v>80</v>
      </c>
      <c r="AY101" s="18" t="s">
        <v>177</v>
      </c>
      <c r="BE101" s="227">
        <f>IF(N101="základní",J101,0)</f>
        <v>0</v>
      </c>
      <c r="BF101" s="227">
        <f>IF(N101="snížená",J101,0)</f>
        <v>0</v>
      </c>
      <c r="BG101" s="227">
        <f>IF(N101="zákl. přenesená",J101,0)</f>
        <v>0</v>
      </c>
      <c r="BH101" s="227">
        <f>IF(N101="sníž. přenesená",J101,0)</f>
        <v>0</v>
      </c>
      <c r="BI101" s="227">
        <f>IF(N101="nulová",J101,0)</f>
        <v>0</v>
      </c>
      <c r="BJ101" s="18" t="s">
        <v>185</v>
      </c>
      <c r="BK101" s="227">
        <f>ROUND(I101*H101,2)</f>
        <v>0</v>
      </c>
      <c r="BL101" s="18" t="s">
        <v>185</v>
      </c>
      <c r="BM101" s="226" t="s">
        <v>238</v>
      </c>
    </row>
    <row r="102" spans="1:47" s="2" customFormat="1" ht="12">
      <c r="A102" s="40"/>
      <c r="B102" s="41"/>
      <c r="C102" s="42"/>
      <c r="D102" s="228" t="s">
        <v>187</v>
      </c>
      <c r="E102" s="42"/>
      <c r="F102" s="229" t="s">
        <v>443</v>
      </c>
      <c r="G102" s="42"/>
      <c r="H102" s="42"/>
      <c r="I102" s="230"/>
      <c r="J102" s="42"/>
      <c r="K102" s="42"/>
      <c r="L102" s="46"/>
      <c r="M102" s="231"/>
      <c r="N102" s="232"/>
      <c r="O102" s="87"/>
      <c r="P102" s="87"/>
      <c r="Q102" s="87"/>
      <c r="R102" s="87"/>
      <c r="S102" s="87"/>
      <c r="T102" s="88"/>
      <c r="U102" s="40"/>
      <c r="V102" s="40"/>
      <c r="W102" s="40"/>
      <c r="X102" s="40"/>
      <c r="Y102" s="40"/>
      <c r="Z102" s="40"/>
      <c r="AA102" s="40"/>
      <c r="AB102" s="40"/>
      <c r="AC102" s="40"/>
      <c r="AD102" s="40"/>
      <c r="AE102" s="40"/>
      <c r="AT102" s="18" t="s">
        <v>187</v>
      </c>
      <c r="AU102" s="18" t="s">
        <v>80</v>
      </c>
    </row>
    <row r="103" spans="1:47" s="2" customFormat="1" ht="12">
      <c r="A103" s="40"/>
      <c r="B103" s="41"/>
      <c r="C103" s="42"/>
      <c r="D103" s="228" t="s">
        <v>189</v>
      </c>
      <c r="E103" s="42"/>
      <c r="F103" s="233" t="s">
        <v>444</v>
      </c>
      <c r="G103" s="42"/>
      <c r="H103" s="42"/>
      <c r="I103" s="230"/>
      <c r="J103" s="42"/>
      <c r="K103" s="42"/>
      <c r="L103" s="46"/>
      <c r="M103" s="231"/>
      <c r="N103" s="232"/>
      <c r="O103" s="87"/>
      <c r="P103" s="87"/>
      <c r="Q103" s="87"/>
      <c r="R103" s="87"/>
      <c r="S103" s="87"/>
      <c r="T103" s="88"/>
      <c r="U103" s="40"/>
      <c r="V103" s="40"/>
      <c r="W103" s="40"/>
      <c r="X103" s="40"/>
      <c r="Y103" s="40"/>
      <c r="Z103" s="40"/>
      <c r="AA103" s="40"/>
      <c r="AB103" s="40"/>
      <c r="AC103" s="40"/>
      <c r="AD103" s="40"/>
      <c r="AE103" s="40"/>
      <c r="AT103" s="18" t="s">
        <v>189</v>
      </c>
      <c r="AU103" s="18" t="s">
        <v>80</v>
      </c>
    </row>
    <row r="104" spans="1:51" s="14" customFormat="1" ht="12">
      <c r="A104" s="14"/>
      <c r="B104" s="244"/>
      <c r="C104" s="245"/>
      <c r="D104" s="228" t="s">
        <v>191</v>
      </c>
      <c r="E104" s="246" t="s">
        <v>39</v>
      </c>
      <c r="F104" s="247" t="s">
        <v>1150</v>
      </c>
      <c r="G104" s="245"/>
      <c r="H104" s="248">
        <v>0.86</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191</v>
      </c>
      <c r="AU104" s="254" t="s">
        <v>80</v>
      </c>
      <c r="AV104" s="14" t="s">
        <v>89</v>
      </c>
      <c r="AW104" s="14" t="s">
        <v>41</v>
      </c>
      <c r="AX104" s="14" t="s">
        <v>80</v>
      </c>
      <c r="AY104" s="254" t="s">
        <v>177</v>
      </c>
    </row>
    <row r="105" spans="1:51" s="15" customFormat="1" ht="12">
      <c r="A105" s="15"/>
      <c r="B105" s="255"/>
      <c r="C105" s="256"/>
      <c r="D105" s="228" t="s">
        <v>191</v>
      </c>
      <c r="E105" s="257" t="s">
        <v>1132</v>
      </c>
      <c r="F105" s="258" t="s">
        <v>194</v>
      </c>
      <c r="G105" s="256"/>
      <c r="H105" s="259">
        <v>0.86</v>
      </c>
      <c r="I105" s="260"/>
      <c r="J105" s="256"/>
      <c r="K105" s="256"/>
      <c r="L105" s="261"/>
      <c r="M105" s="262"/>
      <c r="N105" s="263"/>
      <c r="O105" s="263"/>
      <c r="P105" s="263"/>
      <c r="Q105" s="263"/>
      <c r="R105" s="263"/>
      <c r="S105" s="263"/>
      <c r="T105" s="264"/>
      <c r="U105" s="15"/>
      <c r="V105" s="15"/>
      <c r="W105" s="15"/>
      <c r="X105" s="15"/>
      <c r="Y105" s="15"/>
      <c r="Z105" s="15"/>
      <c r="AA105" s="15"/>
      <c r="AB105" s="15"/>
      <c r="AC105" s="15"/>
      <c r="AD105" s="15"/>
      <c r="AE105" s="15"/>
      <c r="AT105" s="265" t="s">
        <v>191</v>
      </c>
      <c r="AU105" s="265" t="s">
        <v>80</v>
      </c>
      <c r="AV105" s="15" t="s">
        <v>185</v>
      </c>
      <c r="AW105" s="15" t="s">
        <v>41</v>
      </c>
      <c r="AX105" s="15" t="s">
        <v>87</v>
      </c>
      <c r="AY105" s="265" t="s">
        <v>177</v>
      </c>
    </row>
    <row r="106" spans="1:65" s="2" customFormat="1" ht="16.5" customHeight="1">
      <c r="A106" s="40"/>
      <c r="B106" s="41"/>
      <c r="C106" s="215" t="s">
        <v>178</v>
      </c>
      <c r="D106" s="215" t="s">
        <v>180</v>
      </c>
      <c r="E106" s="216" t="s">
        <v>446</v>
      </c>
      <c r="F106" s="217" t="s">
        <v>447</v>
      </c>
      <c r="G106" s="218" t="s">
        <v>211</v>
      </c>
      <c r="H106" s="219">
        <v>850</v>
      </c>
      <c r="I106" s="220"/>
      <c r="J106" s="221">
        <f>ROUND(I106*H106,2)</f>
        <v>0</v>
      </c>
      <c r="K106" s="217" t="s">
        <v>184</v>
      </c>
      <c r="L106" s="46"/>
      <c r="M106" s="222" t="s">
        <v>39</v>
      </c>
      <c r="N106" s="223" t="s">
        <v>53</v>
      </c>
      <c r="O106" s="87"/>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185</v>
      </c>
      <c r="AT106" s="226" t="s">
        <v>180</v>
      </c>
      <c r="AU106" s="226" t="s">
        <v>80</v>
      </c>
      <c r="AY106" s="18" t="s">
        <v>177</v>
      </c>
      <c r="BE106" s="227">
        <f>IF(N106="základní",J106,0)</f>
        <v>0</v>
      </c>
      <c r="BF106" s="227">
        <f>IF(N106="snížená",J106,0)</f>
        <v>0</v>
      </c>
      <c r="BG106" s="227">
        <f>IF(N106="zákl. přenesená",J106,0)</f>
        <v>0</v>
      </c>
      <c r="BH106" s="227">
        <f>IF(N106="sníž. přenesená",J106,0)</f>
        <v>0</v>
      </c>
      <c r="BI106" s="227">
        <f>IF(N106="nulová",J106,0)</f>
        <v>0</v>
      </c>
      <c r="BJ106" s="18" t="s">
        <v>185</v>
      </c>
      <c r="BK106" s="227">
        <f>ROUND(I106*H106,2)</f>
        <v>0</v>
      </c>
      <c r="BL106" s="18" t="s">
        <v>185</v>
      </c>
      <c r="BM106" s="226" t="s">
        <v>250</v>
      </c>
    </row>
    <row r="107" spans="1:47" s="2" customFormat="1" ht="12">
      <c r="A107" s="40"/>
      <c r="B107" s="41"/>
      <c r="C107" s="42"/>
      <c r="D107" s="228" t="s">
        <v>187</v>
      </c>
      <c r="E107" s="42"/>
      <c r="F107" s="229" t="s">
        <v>448</v>
      </c>
      <c r="G107" s="42"/>
      <c r="H107" s="42"/>
      <c r="I107" s="230"/>
      <c r="J107" s="42"/>
      <c r="K107" s="42"/>
      <c r="L107" s="46"/>
      <c r="M107" s="231"/>
      <c r="N107" s="232"/>
      <c r="O107" s="87"/>
      <c r="P107" s="87"/>
      <c r="Q107" s="87"/>
      <c r="R107" s="87"/>
      <c r="S107" s="87"/>
      <c r="T107" s="88"/>
      <c r="U107" s="40"/>
      <c r="V107" s="40"/>
      <c r="W107" s="40"/>
      <c r="X107" s="40"/>
      <c r="Y107" s="40"/>
      <c r="Z107" s="40"/>
      <c r="AA107" s="40"/>
      <c r="AB107" s="40"/>
      <c r="AC107" s="40"/>
      <c r="AD107" s="40"/>
      <c r="AE107" s="40"/>
      <c r="AT107" s="18" t="s">
        <v>187</v>
      </c>
      <c r="AU107" s="18" t="s">
        <v>80</v>
      </c>
    </row>
    <row r="108" spans="1:47" s="2" customFormat="1" ht="12">
      <c r="A108" s="40"/>
      <c r="B108" s="41"/>
      <c r="C108" s="42"/>
      <c r="D108" s="228" t="s">
        <v>189</v>
      </c>
      <c r="E108" s="42"/>
      <c r="F108" s="233" t="s">
        <v>214</v>
      </c>
      <c r="G108" s="42"/>
      <c r="H108" s="42"/>
      <c r="I108" s="230"/>
      <c r="J108" s="42"/>
      <c r="K108" s="42"/>
      <c r="L108" s="46"/>
      <c r="M108" s="231"/>
      <c r="N108" s="232"/>
      <c r="O108" s="87"/>
      <c r="P108" s="87"/>
      <c r="Q108" s="87"/>
      <c r="R108" s="87"/>
      <c r="S108" s="87"/>
      <c r="T108" s="88"/>
      <c r="U108" s="40"/>
      <c r="V108" s="40"/>
      <c r="W108" s="40"/>
      <c r="X108" s="40"/>
      <c r="Y108" s="40"/>
      <c r="Z108" s="40"/>
      <c r="AA108" s="40"/>
      <c r="AB108" s="40"/>
      <c r="AC108" s="40"/>
      <c r="AD108" s="40"/>
      <c r="AE108" s="40"/>
      <c r="AT108" s="18" t="s">
        <v>189</v>
      </c>
      <c r="AU108" s="18" t="s">
        <v>80</v>
      </c>
    </row>
    <row r="109" spans="1:51" s="14" customFormat="1" ht="12">
      <c r="A109" s="14"/>
      <c r="B109" s="244"/>
      <c r="C109" s="245"/>
      <c r="D109" s="228" t="s">
        <v>191</v>
      </c>
      <c r="E109" s="246" t="s">
        <v>39</v>
      </c>
      <c r="F109" s="247" t="s">
        <v>1151</v>
      </c>
      <c r="G109" s="245"/>
      <c r="H109" s="248">
        <v>850</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191</v>
      </c>
      <c r="AU109" s="254" t="s">
        <v>80</v>
      </c>
      <c r="AV109" s="14" t="s">
        <v>89</v>
      </c>
      <c r="AW109" s="14" t="s">
        <v>41</v>
      </c>
      <c r="AX109" s="14" t="s">
        <v>80</v>
      </c>
      <c r="AY109" s="254" t="s">
        <v>177</v>
      </c>
    </row>
    <row r="110" spans="1:51" s="15" customFormat="1" ht="12">
      <c r="A110" s="15"/>
      <c r="B110" s="255"/>
      <c r="C110" s="256"/>
      <c r="D110" s="228" t="s">
        <v>191</v>
      </c>
      <c r="E110" s="257" t="s">
        <v>1127</v>
      </c>
      <c r="F110" s="258" t="s">
        <v>194</v>
      </c>
      <c r="G110" s="256"/>
      <c r="H110" s="259">
        <v>850</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191</v>
      </c>
      <c r="AU110" s="265" t="s">
        <v>80</v>
      </c>
      <c r="AV110" s="15" t="s">
        <v>185</v>
      </c>
      <c r="AW110" s="15" t="s">
        <v>41</v>
      </c>
      <c r="AX110" s="15" t="s">
        <v>87</v>
      </c>
      <c r="AY110" s="265" t="s">
        <v>177</v>
      </c>
    </row>
    <row r="111" spans="1:65" s="2" customFormat="1" ht="16.5" customHeight="1">
      <c r="A111" s="40"/>
      <c r="B111" s="41"/>
      <c r="C111" s="215" t="s">
        <v>223</v>
      </c>
      <c r="D111" s="283" t="s">
        <v>180</v>
      </c>
      <c r="E111" s="216" t="s">
        <v>450</v>
      </c>
      <c r="F111" s="217" t="s">
        <v>451</v>
      </c>
      <c r="G111" s="218" t="s">
        <v>392</v>
      </c>
      <c r="H111" s="219">
        <v>0.86</v>
      </c>
      <c r="I111" s="220"/>
      <c r="J111" s="221">
        <f>ROUND(I111*H111,2)</f>
        <v>0</v>
      </c>
      <c r="K111" s="217" t="s">
        <v>184</v>
      </c>
      <c r="L111" s="46"/>
      <c r="M111" s="222" t="s">
        <v>39</v>
      </c>
      <c r="N111" s="223" t="s">
        <v>53</v>
      </c>
      <c r="O111" s="87"/>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185</v>
      </c>
      <c r="AT111" s="226" t="s">
        <v>180</v>
      </c>
      <c r="AU111" s="226" t="s">
        <v>80</v>
      </c>
      <c r="AY111" s="18" t="s">
        <v>177</v>
      </c>
      <c r="BE111" s="227">
        <f>IF(N111="základní",J111,0)</f>
        <v>0</v>
      </c>
      <c r="BF111" s="227">
        <f>IF(N111="snížená",J111,0)</f>
        <v>0</v>
      </c>
      <c r="BG111" s="227">
        <f>IF(N111="zákl. přenesená",J111,0)</f>
        <v>0</v>
      </c>
      <c r="BH111" s="227">
        <f>IF(N111="sníž. přenesená",J111,0)</f>
        <v>0</v>
      </c>
      <c r="BI111" s="227">
        <f>IF(N111="nulová",J111,0)</f>
        <v>0</v>
      </c>
      <c r="BJ111" s="18" t="s">
        <v>185</v>
      </c>
      <c r="BK111" s="227">
        <f>ROUND(I111*H111,2)</f>
        <v>0</v>
      </c>
      <c r="BL111" s="18" t="s">
        <v>185</v>
      </c>
      <c r="BM111" s="226" t="s">
        <v>262</v>
      </c>
    </row>
    <row r="112" spans="1:47" s="2" customFormat="1" ht="12">
      <c r="A112" s="40"/>
      <c r="B112" s="41"/>
      <c r="C112" s="42"/>
      <c r="D112" s="228" t="s">
        <v>187</v>
      </c>
      <c r="E112" s="42"/>
      <c r="F112" s="229" t="s">
        <v>452</v>
      </c>
      <c r="G112" s="42"/>
      <c r="H112" s="42"/>
      <c r="I112" s="230"/>
      <c r="J112" s="42"/>
      <c r="K112" s="42"/>
      <c r="L112" s="46"/>
      <c r="M112" s="231"/>
      <c r="N112" s="232"/>
      <c r="O112" s="87"/>
      <c r="P112" s="87"/>
      <c r="Q112" s="87"/>
      <c r="R112" s="87"/>
      <c r="S112" s="87"/>
      <c r="T112" s="88"/>
      <c r="U112" s="40"/>
      <c r="V112" s="40"/>
      <c r="W112" s="40"/>
      <c r="X112" s="40"/>
      <c r="Y112" s="40"/>
      <c r="Z112" s="40"/>
      <c r="AA112" s="40"/>
      <c r="AB112" s="40"/>
      <c r="AC112" s="40"/>
      <c r="AD112" s="40"/>
      <c r="AE112" s="40"/>
      <c r="AT112" s="18" t="s">
        <v>187</v>
      </c>
      <c r="AU112" s="18" t="s">
        <v>80</v>
      </c>
    </row>
    <row r="113" spans="1:47" s="2" customFormat="1" ht="12">
      <c r="A113" s="40"/>
      <c r="B113" s="41"/>
      <c r="C113" s="42"/>
      <c r="D113" s="228" t="s">
        <v>189</v>
      </c>
      <c r="E113" s="42"/>
      <c r="F113" s="233" t="s">
        <v>453</v>
      </c>
      <c r="G113" s="42"/>
      <c r="H113" s="42"/>
      <c r="I113" s="230"/>
      <c r="J113" s="42"/>
      <c r="K113" s="42"/>
      <c r="L113" s="46"/>
      <c r="M113" s="231"/>
      <c r="N113" s="232"/>
      <c r="O113" s="87"/>
      <c r="P113" s="87"/>
      <c r="Q113" s="87"/>
      <c r="R113" s="87"/>
      <c r="S113" s="87"/>
      <c r="T113" s="88"/>
      <c r="U113" s="40"/>
      <c r="V113" s="40"/>
      <c r="W113" s="40"/>
      <c r="X113" s="40"/>
      <c r="Y113" s="40"/>
      <c r="Z113" s="40"/>
      <c r="AA113" s="40"/>
      <c r="AB113" s="40"/>
      <c r="AC113" s="40"/>
      <c r="AD113" s="40"/>
      <c r="AE113" s="40"/>
      <c r="AT113" s="18" t="s">
        <v>189</v>
      </c>
      <c r="AU113" s="18" t="s">
        <v>80</v>
      </c>
    </row>
    <row r="114" spans="1:47" s="2" customFormat="1" ht="12">
      <c r="A114" s="40"/>
      <c r="B114" s="41"/>
      <c r="C114" s="42"/>
      <c r="D114" s="228" t="s">
        <v>280</v>
      </c>
      <c r="E114" s="42"/>
      <c r="F114" s="233" t="s">
        <v>1152</v>
      </c>
      <c r="G114" s="42"/>
      <c r="H114" s="42"/>
      <c r="I114" s="230"/>
      <c r="J114" s="42"/>
      <c r="K114" s="42"/>
      <c r="L114" s="46"/>
      <c r="M114" s="231"/>
      <c r="N114" s="232"/>
      <c r="O114" s="87"/>
      <c r="P114" s="87"/>
      <c r="Q114" s="87"/>
      <c r="R114" s="87"/>
      <c r="S114" s="87"/>
      <c r="T114" s="88"/>
      <c r="U114" s="40"/>
      <c r="V114" s="40"/>
      <c r="W114" s="40"/>
      <c r="X114" s="40"/>
      <c r="Y114" s="40"/>
      <c r="Z114" s="40"/>
      <c r="AA114" s="40"/>
      <c r="AB114" s="40"/>
      <c r="AC114" s="40"/>
      <c r="AD114" s="40"/>
      <c r="AE114" s="40"/>
      <c r="AT114" s="18" t="s">
        <v>280</v>
      </c>
      <c r="AU114" s="18" t="s">
        <v>80</v>
      </c>
    </row>
    <row r="115" spans="1:51" s="14" customFormat="1" ht="12">
      <c r="A115" s="14"/>
      <c r="B115" s="244"/>
      <c r="C115" s="245"/>
      <c r="D115" s="228" t="s">
        <v>191</v>
      </c>
      <c r="E115" s="246" t="s">
        <v>39</v>
      </c>
      <c r="F115" s="247" t="s">
        <v>1132</v>
      </c>
      <c r="G115" s="245"/>
      <c r="H115" s="248">
        <v>0.86</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191</v>
      </c>
      <c r="AU115" s="254" t="s">
        <v>80</v>
      </c>
      <c r="AV115" s="14" t="s">
        <v>89</v>
      </c>
      <c r="AW115" s="14" t="s">
        <v>41</v>
      </c>
      <c r="AX115" s="14" t="s">
        <v>80</v>
      </c>
      <c r="AY115" s="254" t="s">
        <v>177</v>
      </c>
    </row>
    <row r="116" spans="1:51" s="15" customFormat="1" ht="12">
      <c r="A116" s="15"/>
      <c r="B116" s="255"/>
      <c r="C116" s="256"/>
      <c r="D116" s="228" t="s">
        <v>191</v>
      </c>
      <c r="E116" s="257" t="s">
        <v>39</v>
      </c>
      <c r="F116" s="258" t="s">
        <v>194</v>
      </c>
      <c r="G116" s="256"/>
      <c r="H116" s="259">
        <v>0.86</v>
      </c>
      <c r="I116" s="260"/>
      <c r="J116" s="256"/>
      <c r="K116" s="256"/>
      <c r="L116" s="261"/>
      <c r="M116" s="262"/>
      <c r="N116" s="263"/>
      <c r="O116" s="263"/>
      <c r="P116" s="263"/>
      <c r="Q116" s="263"/>
      <c r="R116" s="263"/>
      <c r="S116" s="263"/>
      <c r="T116" s="264"/>
      <c r="U116" s="15"/>
      <c r="V116" s="15"/>
      <c r="W116" s="15"/>
      <c r="X116" s="15"/>
      <c r="Y116" s="15"/>
      <c r="Z116" s="15"/>
      <c r="AA116" s="15"/>
      <c r="AB116" s="15"/>
      <c r="AC116" s="15"/>
      <c r="AD116" s="15"/>
      <c r="AE116" s="15"/>
      <c r="AT116" s="265" t="s">
        <v>191</v>
      </c>
      <c r="AU116" s="265" t="s">
        <v>80</v>
      </c>
      <c r="AV116" s="15" t="s">
        <v>185</v>
      </c>
      <c r="AW116" s="15" t="s">
        <v>41</v>
      </c>
      <c r="AX116" s="15" t="s">
        <v>87</v>
      </c>
      <c r="AY116" s="265" t="s">
        <v>177</v>
      </c>
    </row>
    <row r="117" spans="1:65" s="2" customFormat="1" ht="24.15" customHeight="1">
      <c r="A117" s="40"/>
      <c r="B117" s="41"/>
      <c r="C117" s="215" t="s">
        <v>230</v>
      </c>
      <c r="D117" s="283" t="s">
        <v>180</v>
      </c>
      <c r="E117" s="216" t="s">
        <v>1153</v>
      </c>
      <c r="F117" s="217" t="s">
        <v>429</v>
      </c>
      <c r="G117" s="218" t="s">
        <v>430</v>
      </c>
      <c r="H117" s="219">
        <v>1000</v>
      </c>
      <c r="I117" s="220"/>
      <c r="J117" s="221">
        <f>ROUND(I117*H117,2)</f>
        <v>0</v>
      </c>
      <c r="K117" s="217" t="s">
        <v>184</v>
      </c>
      <c r="L117" s="46"/>
      <c r="M117" s="222" t="s">
        <v>39</v>
      </c>
      <c r="N117" s="223" t="s">
        <v>53</v>
      </c>
      <c r="O117" s="87"/>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185</v>
      </c>
      <c r="AT117" s="226" t="s">
        <v>180</v>
      </c>
      <c r="AU117" s="226" t="s">
        <v>80</v>
      </c>
      <c r="AY117" s="18" t="s">
        <v>177</v>
      </c>
      <c r="BE117" s="227">
        <f>IF(N117="základní",J117,0)</f>
        <v>0</v>
      </c>
      <c r="BF117" s="227">
        <f>IF(N117="snížená",J117,0)</f>
        <v>0</v>
      </c>
      <c r="BG117" s="227">
        <f>IF(N117="zákl. přenesená",J117,0)</f>
        <v>0</v>
      </c>
      <c r="BH117" s="227">
        <f>IF(N117="sníž. přenesená",J117,0)</f>
        <v>0</v>
      </c>
      <c r="BI117" s="227">
        <f>IF(N117="nulová",J117,0)</f>
        <v>0</v>
      </c>
      <c r="BJ117" s="18" t="s">
        <v>185</v>
      </c>
      <c r="BK117" s="227">
        <f>ROUND(I117*H117,2)</f>
        <v>0</v>
      </c>
      <c r="BL117" s="18" t="s">
        <v>185</v>
      </c>
      <c r="BM117" s="226" t="s">
        <v>274</v>
      </c>
    </row>
    <row r="118" spans="1:47" s="2" customFormat="1" ht="12">
      <c r="A118" s="40"/>
      <c r="B118" s="41"/>
      <c r="C118" s="42"/>
      <c r="D118" s="228" t="s">
        <v>187</v>
      </c>
      <c r="E118" s="42"/>
      <c r="F118" s="229" t="s">
        <v>1154</v>
      </c>
      <c r="G118" s="42"/>
      <c r="H118" s="42"/>
      <c r="I118" s="230"/>
      <c r="J118" s="42"/>
      <c r="K118" s="42"/>
      <c r="L118" s="46"/>
      <c r="M118" s="231"/>
      <c r="N118" s="232"/>
      <c r="O118" s="87"/>
      <c r="P118" s="87"/>
      <c r="Q118" s="87"/>
      <c r="R118" s="87"/>
      <c r="S118" s="87"/>
      <c r="T118" s="88"/>
      <c r="U118" s="40"/>
      <c r="V118" s="40"/>
      <c r="W118" s="40"/>
      <c r="X118" s="40"/>
      <c r="Y118" s="40"/>
      <c r="Z118" s="40"/>
      <c r="AA118" s="40"/>
      <c r="AB118" s="40"/>
      <c r="AC118" s="40"/>
      <c r="AD118" s="40"/>
      <c r="AE118" s="40"/>
      <c r="AT118" s="18" t="s">
        <v>187</v>
      </c>
      <c r="AU118" s="18" t="s">
        <v>80</v>
      </c>
    </row>
    <row r="119" spans="1:47" s="2" customFormat="1" ht="12">
      <c r="A119" s="40"/>
      <c r="B119" s="41"/>
      <c r="C119" s="42"/>
      <c r="D119" s="228" t="s">
        <v>189</v>
      </c>
      <c r="E119" s="42"/>
      <c r="F119" s="233" t="s">
        <v>1155</v>
      </c>
      <c r="G119" s="42"/>
      <c r="H119" s="42"/>
      <c r="I119" s="230"/>
      <c r="J119" s="42"/>
      <c r="K119" s="42"/>
      <c r="L119" s="46"/>
      <c r="M119" s="231"/>
      <c r="N119" s="232"/>
      <c r="O119" s="87"/>
      <c r="P119" s="87"/>
      <c r="Q119" s="87"/>
      <c r="R119" s="87"/>
      <c r="S119" s="87"/>
      <c r="T119" s="88"/>
      <c r="U119" s="40"/>
      <c r="V119" s="40"/>
      <c r="W119" s="40"/>
      <c r="X119" s="40"/>
      <c r="Y119" s="40"/>
      <c r="Z119" s="40"/>
      <c r="AA119" s="40"/>
      <c r="AB119" s="40"/>
      <c r="AC119" s="40"/>
      <c r="AD119" s="40"/>
      <c r="AE119" s="40"/>
      <c r="AT119" s="18" t="s">
        <v>189</v>
      </c>
      <c r="AU119" s="18" t="s">
        <v>80</v>
      </c>
    </row>
    <row r="120" spans="1:47" s="2" customFormat="1" ht="12">
      <c r="A120" s="40"/>
      <c r="B120" s="41"/>
      <c r="C120" s="42"/>
      <c r="D120" s="228" t="s">
        <v>280</v>
      </c>
      <c r="E120" s="42"/>
      <c r="F120" s="233" t="s">
        <v>1156</v>
      </c>
      <c r="G120" s="42"/>
      <c r="H120" s="42"/>
      <c r="I120" s="230"/>
      <c r="J120" s="42"/>
      <c r="K120" s="42"/>
      <c r="L120" s="46"/>
      <c r="M120" s="231"/>
      <c r="N120" s="232"/>
      <c r="O120" s="87"/>
      <c r="P120" s="87"/>
      <c r="Q120" s="87"/>
      <c r="R120" s="87"/>
      <c r="S120" s="87"/>
      <c r="T120" s="88"/>
      <c r="U120" s="40"/>
      <c r="V120" s="40"/>
      <c r="W120" s="40"/>
      <c r="X120" s="40"/>
      <c r="Y120" s="40"/>
      <c r="Z120" s="40"/>
      <c r="AA120" s="40"/>
      <c r="AB120" s="40"/>
      <c r="AC120" s="40"/>
      <c r="AD120" s="40"/>
      <c r="AE120" s="40"/>
      <c r="AT120" s="18" t="s">
        <v>280</v>
      </c>
      <c r="AU120" s="18" t="s">
        <v>80</v>
      </c>
    </row>
    <row r="121" spans="1:51" s="14" customFormat="1" ht="12">
      <c r="A121" s="14"/>
      <c r="B121" s="244"/>
      <c r="C121" s="245"/>
      <c r="D121" s="228" t="s">
        <v>191</v>
      </c>
      <c r="E121" s="246" t="s">
        <v>39</v>
      </c>
      <c r="F121" s="247" t="s">
        <v>1157</v>
      </c>
      <c r="G121" s="245"/>
      <c r="H121" s="248">
        <v>1000</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191</v>
      </c>
      <c r="AU121" s="254" t="s">
        <v>80</v>
      </c>
      <c r="AV121" s="14" t="s">
        <v>89</v>
      </c>
      <c r="AW121" s="14" t="s">
        <v>41</v>
      </c>
      <c r="AX121" s="14" t="s">
        <v>80</v>
      </c>
      <c r="AY121" s="254" t="s">
        <v>177</v>
      </c>
    </row>
    <row r="122" spans="1:51" s="15" customFormat="1" ht="12">
      <c r="A122" s="15"/>
      <c r="B122" s="255"/>
      <c r="C122" s="256"/>
      <c r="D122" s="228" t="s">
        <v>191</v>
      </c>
      <c r="E122" s="257" t="s">
        <v>39</v>
      </c>
      <c r="F122" s="258" t="s">
        <v>194</v>
      </c>
      <c r="G122" s="256"/>
      <c r="H122" s="259">
        <v>1000</v>
      </c>
      <c r="I122" s="260"/>
      <c r="J122" s="256"/>
      <c r="K122" s="256"/>
      <c r="L122" s="261"/>
      <c r="M122" s="262"/>
      <c r="N122" s="263"/>
      <c r="O122" s="263"/>
      <c r="P122" s="263"/>
      <c r="Q122" s="263"/>
      <c r="R122" s="263"/>
      <c r="S122" s="263"/>
      <c r="T122" s="264"/>
      <c r="U122" s="15"/>
      <c r="V122" s="15"/>
      <c r="W122" s="15"/>
      <c r="X122" s="15"/>
      <c r="Y122" s="15"/>
      <c r="Z122" s="15"/>
      <c r="AA122" s="15"/>
      <c r="AB122" s="15"/>
      <c r="AC122" s="15"/>
      <c r="AD122" s="15"/>
      <c r="AE122" s="15"/>
      <c r="AT122" s="265" t="s">
        <v>191</v>
      </c>
      <c r="AU122" s="265" t="s">
        <v>80</v>
      </c>
      <c r="AV122" s="15" t="s">
        <v>185</v>
      </c>
      <c r="AW122" s="15" t="s">
        <v>41</v>
      </c>
      <c r="AX122" s="15" t="s">
        <v>87</v>
      </c>
      <c r="AY122" s="265" t="s">
        <v>177</v>
      </c>
    </row>
    <row r="123" spans="1:65" s="2" customFormat="1" ht="16.5" customHeight="1">
      <c r="A123" s="40"/>
      <c r="B123" s="41"/>
      <c r="C123" s="215" t="s">
        <v>238</v>
      </c>
      <c r="D123" s="283" t="s">
        <v>180</v>
      </c>
      <c r="E123" s="216" t="s">
        <v>495</v>
      </c>
      <c r="F123" s="217" t="s">
        <v>496</v>
      </c>
      <c r="G123" s="218" t="s">
        <v>270</v>
      </c>
      <c r="H123" s="219">
        <v>1942</v>
      </c>
      <c r="I123" s="220"/>
      <c r="J123" s="221">
        <f>ROUND(I123*H123,2)</f>
        <v>0</v>
      </c>
      <c r="K123" s="217" t="s">
        <v>184</v>
      </c>
      <c r="L123" s="46"/>
      <c r="M123" s="222" t="s">
        <v>39</v>
      </c>
      <c r="N123" s="223" t="s">
        <v>53</v>
      </c>
      <c r="O123" s="87"/>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185</v>
      </c>
      <c r="AT123" s="226" t="s">
        <v>180</v>
      </c>
      <c r="AU123" s="226" t="s">
        <v>80</v>
      </c>
      <c r="AY123" s="18" t="s">
        <v>177</v>
      </c>
      <c r="BE123" s="227">
        <f>IF(N123="základní",J123,0)</f>
        <v>0</v>
      </c>
      <c r="BF123" s="227">
        <f>IF(N123="snížená",J123,0)</f>
        <v>0</v>
      </c>
      <c r="BG123" s="227">
        <f>IF(N123="zákl. přenesená",J123,0)</f>
        <v>0</v>
      </c>
      <c r="BH123" s="227">
        <f>IF(N123="sníž. přenesená",J123,0)</f>
        <v>0</v>
      </c>
      <c r="BI123" s="227">
        <f>IF(N123="nulová",J123,0)</f>
        <v>0</v>
      </c>
      <c r="BJ123" s="18" t="s">
        <v>185</v>
      </c>
      <c r="BK123" s="227">
        <f>ROUND(I123*H123,2)</f>
        <v>0</v>
      </c>
      <c r="BL123" s="18" t="s">
        <v>185</v>
      </c>
      <c r="BM123" s="226" t="s">
        <v>289</v>
      </c>
    </row>
    <row r="124" spans="1:47" s="2" customFormat="1" ht="12">
      <c r="A124" s="40"/>
      <c r="B124" s="41"/>
      <c r="C124" s="42"/>
      <c r="D124" s="228" t="s">
        <v>187</v>
      </c>
      <c r="E124" s="42"/>
      <c r="F124" s="229" t="s">
        <v>498</v>
      </c>
      <c r="G124" s="42"/>
      <c r="H124" s="42"/>
      <c r="I124" s="230"/>
      <c r="J124" s="42"/>
      <c r="K124" s="42"/>
      <c r="L124" s="46"/>
      <c r="M124" s="231"/>
      <c r="N124" s="232"/>
      <c r="O124" s="87"/>
      <c r="P124" s="87"/>
      <c r="Q124" s="87"/>
      <c r="R124" s="87"/>
      <c r="S124" s="87"/>
      <c r="T124" s="88"/>
      <c r="U124" s="40"/>
      <c r="V124" s="40"/>
      <c r="W124" s="40"/>
      <c r="X124" s="40"/>
      <c r="Y124" s="40"/>
      <c r="Z124" s="40"/>
      <c r="AA124" s="40"/>
      <c r="AB124" s="40"/>
      <c r="AC124" s="40"/>
      <c r="AD124" s="40"/>
      <c r="AE124" s="40"/>
      <c r="AT124" s="18" t="s">
        <v>187</v>
      </c>
      <c r="AU124" s="18" t="s">
        <v>80</v>
      </c>
    </row>
    <row r="125" spans="1:47" s="2" customFormat="1" ht="12">
      <c r="A125" s="40"/>
      <c r="B125" s="41"/>
      <c r="C125" s="42"/>
      <c r="D125" s="228" t="s">
        <v>189</v>
      </c>
      <c r="E125" s="42"/>
      <c r="F125" s="233" t="s">
        <v>1158</v>
      </c>
      <c r="G125" s="42"/>
      <c r="H125" s="42"/>
      <c r="I125" s="230"/>
      <c r="J125" s="42"/>
      <c r="K125" s="42"/>
      <c r="L125" s="46"/>
      <c r="M125" s="231"/>
      <c r="N125" s="232"/>
      <c r="O125" s="87"/>
      <c r="P125" s="87"/>
      <c r="Q125" s="87"/>
      <c r="R125" s="87"/>
      <c r="S125" s="87"/>
      <c r="T125" s="88"/>
      <c r="U125" s="40"/>
      <c r="V125" s="40"/>
      <c r="W125" s="40"/>
      <c r="X125" s="40"/>
      <c r="Y125" s="40"/>
      <c r="Z125" s="40"/>
      <c r="AA125" s="40"/>
      <c r="AB125" s="40"/>
      <c r="AC125" s="40"/>
      <c r="AD125" s="40"/>
      <c r="AE125" s="40"/>
      <c r="AT125" s="18" t="s">
        <v>189</v>
      </c>
      <c r="AU125" s="18" t="s">
        <v>80</v>
      </c>
    </row>
    <row r="126" spans="1:47" s="2" customFormat="1" ht="12">
      <c r="A126" s="40"/>
      <c r="B126" s="41"/>
      <c r="C126" s="42"/>
      <c r="D126" s="228" t="s">
        <v>280</v>
      </c>
      <c r="E126" s="42"/>
      <c r="F126" s="233" t="s">
        <v>1159</v>
      </c>
      <c r="G126" s="42"/>
      <c r="H126" s="42"/>
      <c r="I126" s="230"/>
      <c r="J126" s="42"/>
      <c r="K126" s="42"/>
      <c r="L126" s="46"/>
      <c r="M126" s="231"/>
      <c r="N126" s="232"/>
      <c r="O126" s="87"/>
      <c r="P126" s="87"/>
      <c r="Q126" s="87"/>
      <c r="R126" s="87"/>
      <c r="S126" s="87"/>
      <c r="T126" s="88"/>
      <c r="U126" s="40"/>
      <c r="V126" s="40"/>
      <c r="W126" s="40"/>
      <c r="X126" s="40"/>
      <c r="Y126" s="40"/>
      <c r="Z126" s="40"/>
      <c r="AA126" s="40"/>
      <c r="AB126" s="40"/>
      <c r="AC126" s="40"/>
      <c r="AD126" s="40"/>
      <c r="AE126" s="40"/>
      <c r="AT126" s="18" t="s">
        <v>280</v>
      </c>
      <c r="AU126" s="18" t="s">
        <v>80</v>
      </c>
    </row>
    <row r="127" spans="1:51" s="14" customFormat="1" ht="12">
      <c r="A127" s="14"/>
      <c r="B127" s="244"/>
      <c r="C127" s="245"/>
      <c r="D127" s="228" t="s">
        <v>191</v>
      </c>
      <c r="E127" s="246" t="s">
        <v>39</v>
      </c>
      <c r="F127" s="247" t="s">
        <v>1160</v>
      </c>
      <c r="G127" s="245"/>
      <c r="H127" s="248">
        <v>2942</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191</v>
      </c>
      <c r="AU127" s="254" t="s">
        <v>80</v>
      </c>
      <c r="AV127" s="14" t="s">
        <v>89</v>
      </c>
      <c r="AW127" s="14" t="s">
        <v>41</v>
      </c>
      <c r="AX127" s="14" t="s">
        <v>80</v>
      </c>
      <c r="AY127" s="254" t="s">
        <v>177</v>
      </c>
    </row>
    <row r="128" spans="1:51" s="14" customFormat="1" ht="12">
      <c r="A128" s="14"/>
      <c r="B128" s="244"/>
      <c r="C128" s="245"/>
      <c r="D128" s="228" t="s">
        <v>191</v>
      </c>
      <c r="E128" s="246" t="s">
        <v>39</v>
      </c>
      <c r="F128" s="247" t="s">
        <v>1161</v>
      </c>
      <c r="G128" s="245"/>
      <c r="H128" s="248">
        <v>-1000</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191</v>
      </c>
      <c r="AU128" s="254" t="s">
        <v>80</v>
      </c>
      <c r="AV128" s="14" t="s">
        <v>89</v>
      </c>
      <c r="AW128" s="14" t="s">
        <v>41</v>
      </c>
      <c r="AX128" s="14" t="s">
        <v>80</v>
      </c>
      <c r="AY128" s="254" t="s">
        <v>177</v>
      </c>
    </row>
    <row r="129" spans="1:51" s="15" customFormat="1" ht="12">
      <c r="A129" s="15"/>
      <c r="B129" s="255"/>
      <c r="C129" s="256"/>
      <c r="D129" s="228" t="s">
        <v>191</v>
      </c>
      <c r="E129" s="257" t="s">
        <v>39</v>
      </c>
      <c r="F129" s="258" t="s">
        <v>194</v>
      </c>
      <c r="G129" s="256"/>
      <c r="H129" s="259">
        <v>1942</v>
      </c>
      <c r="I129" s="260"/>
      <c r="J129" s="256"/>
      <c r="K129" s="256"/>
      <c r="L129" s="261"/>
      <c r="M129" s="262"/>
      <c r="N129" s="263"/>
      <c r="O129" s="263"/>
      <c r="P129" s="263"/>
      <c r="Q129" s="263"/>
      <c r="R129" s="263"/>
      <c r="S129" s="263"/>
      <c r="T129" s="264"/>
      <c r="U129" s="15"/>
      <c r="V129" s="15"/>
      <c r="W129" s="15"/>
      <c r="X129" s="15"/>
      <c r="Y129" s="15"/>
      <c r="Z129" s="15"/>
      <c r="AA129" s="15"/>
      <c r="AB129" s="15"/>
      <c r="AC129" s="15"/>
      <c r="AD129" s="15"/>
      <c r="AE129" s="15"/>
      <c r="AT129" s="265" t="s">
        <v>191</v>
      </c>
      <c r="AU129" s="265" t="s">
        <v>80</v>
      </c>
      <c r="AV129" s="15" t="s">
        <v>185</v>
      </c>
      <c r="AW129" s="15" t="s">
        <v>41</v>
      </c>
      <c r="AX129" s="15" t="s">
        <v>87</v>
      </c>
      <c r="AY129" s="265" t="s">
        <v>177</v>
      </c>
    </row>
    <row r="130" spans="1:65" s="2" customFormat="1" ht="24.15" customHeight="1">
      <c r="A130" s="40"/>
      <c r="B130" s="41"/>
      <c r="C130" s="215" t="s">
        <v>245</v>
      </c>
      <c r="D130" s="283" t="s">
        <v>180</v>
      </c>
      <c r="E130" s="216" t="s">
        <v>507</v>
      </c>
      <c r="F130" s="217" t="s">
        <v>508</v>
      </c>
      <c r="G130" s="218" t="s">
        <v>392</v>
      </c>
      <c r="H130" s="219">
        <v>0.897</v>
      </c>
      <c r="I130" s="220"/>
      <c r="J130" s="221">
        <f>ROUND(I130*H130,2)</f>
        <v>0</v>
      </c>
      <c r="K130" s="217" t="s">
        <v>184</v>
      </c>
      <c r="L130" s="46"/>
      <c r="M130" s="222" t="s">
        <v>39</v>
      </c>
      <c r="N130" s="223" t="s">
        <v>53</v>
      </c>
      <c r="O130" s="87"/>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185</v>
      </c>
      <c r="AT130" s="226" t="s">
        <v>180</v>
      </c>
      <c r="AU130" s="226" t="s">
        <v>80</v>
      </c>
      <c r="AY130" s="18" t="s">
        <v>177</v>
      </c>
      <c r="BE130" s="227">
        <f>IF(N130="základní",J130,0)</f>
        <v>0</v>
      </c>
      <c r="BF130" s="227">
        <f>IF(N130="snížená",J130,0)</f>
        <v>0</v>
      </c>
      <c r="BG130" s="227">
        <f>IF(N130="zákl. přenesená",J130,0)</f>
        <v>0</v>
      </c>
      <c r="BH130" s="227">
        <f>IF(N130="sníž. přenesená",J130,0)</f>
        <v>0</v>
      </c>
      <c r="BI130" s="227">
        <f>IF(N130="nulová",J130,0)</f>
        <v>0</v>
      </c>
      <c r="BJ130" s="18" t="s">
        <v>185</v>
      </c>
      <c r="BK130" s="227">
        <f>ROUND(I130*H130,2)</f>
        <v>0</v>
      </c>
      <c r="BL130" s="18" t="s">
        <v>185</v>
      </c>
      <c r="BM130" s="226" t="s">
        <v>301</v>
      </c>
    </row>
    <row r="131" spans="1:47" s="2" customFormat="1" ht="12">
      <c r="A131" s="40"/>
      <c r="B131" s="41"/>
      <c r="C131" s="42"/>
      <c r="D131" s="228" t="s">
        <v>187</v>
      </c>
      <c r="E131" s="42"/>
      <c r="F131" s="229" t="s">
        <v>509</v>
      </c>
      <c r="G131" s="42"/>
      <c r="H131" s="42"/>
      <c r="I131" s="230"/>
      <c r="J131" s="42"/>
      <c r="K131" s="42"/>
      <c r="L131" s="46"/>
      <c r="M131" s="231"/>
      <c r="N131" s="232"/>
      <c r="O131" s="87"/>
      <c r="P131" s="87"/>
      <c r="Q131" s="87"/>
      <c r="R131" s="87"/>
      <c r="S131" s="87"/>
      <c r="T131" s="88"/>
      <c r="U131" s="40"/>
      <c r="V131" s="40"/>
      <c r="W131" s="40"/>
      <c r="X131" s="40"/>
      <c r="Y131" s="40"/>
      <c r="Z131" s="40"/>
      <c r="AA131" s="40"/>
      <c r="AB131" s="40"/>
      <c r="AC131" s="40"/>
      <c r="AD131" s="40"/>
      <c r="AE131" s="40"/>
      <c r="AT131" s="18" t="s">
        <v>187</v>
      </c>
      <c r="AU131" s="18" t="s">
        <v>80</v>
      </c>
    </row>
    <row r="132" spans="1:47" s="2" customFormat="1" ht="12">
      <c r="A132" s="40"/>
      <c r="B132" s="41"/>
      <c r="C132" s="42"/>
      <c r="D132" s="228" t="s">
        <v>189</v>
      </c>
      <c r="E132" s="42"/>
      <c r="F132" s="233" t="s">
        <v>228</v>
      </c>
      <c r="G132" s="42"/>
      <c r="H132" s="42"/>
      <c r="I132" s="230"/>
      <c r="J132" s="42"/>
      <c r="K132" s="42"/>
      <c r="L132" s="46"/>
      <c r="M132" s="231"/>
      <c r="N132" s="232"/>
      <c r="O132" s="87"/>
      <c r="P132" s="87"/>
      <c r="Q132" s="87"/>
      <c r="R132" s="87"/>
      <c r="S132" s="87"/>
      <c r="T132" s="88"/>
      <c r="U132" s="40"/>
      <c r="V132" s="40"/>
      <c r="W132" s="40"/>
      <c r="X132" s="40"/>
      <c r="Y132" s="40"/>
      <c r="Z132" s="40"/>
      <c r="AA132" s="40"/>
      <c r="AB132" s="40"/>
      <c r="AC132" s="40"/>
      <c r="AD132" s="40"/>
      <c r="AE132" s="40"/>
      <c r="AT132" s="18" t="s">
        <v>189</v>
      </c>
      <c r="AU132" s="18" t="s">
        <v>80</v>
      </c>
    </row>
    <row r="133" spans="1:51" s="14" customFormat="1" ht="12">
      <c r="A133" s="14"/>
      <c r="B133" s="244"/>
      <c r="C133" s="245"/>
      <c r="D133" s="228" t="s">
        <v>191</v>
      </c>
      <c r="E133" s="246" t="s">
        <v>39</v>
      </c>
      <c r="F133" s="247" t="s">
        <v>1162</v>
      </c>
      <c r="G133" s="245"/>
      <c r="H133" s="248">
        <v>0.897</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191</v>
      </c>
      <c r="AU133" s="254" t="s">
        <v>80</v>
      </c>
      <c r="AV133" s="14" t="s">
        <v>89</v>
      </c>
      <c r="AW133" s="14" t="s">
        <v>41</v>
      </c>
      <c r="AX133" s="14" t="s">
        <v>80</v>
      </c>
      <c r="AY133" s="254" t="s">
        <v>177</v>
      </c>
    </row>
    <row r="134" spans="1:51" s="15" customFormat="1" ht="12">
      <c r="A134" s="15"/>
      <c r="B134" s="255"/>
      <c r="C134" s="256"/>
      <c r="D134" s="228" t="s">
        <v>191</v>
      </c>
      <c r="E134" s="257" t="s">
        <v>1129</v>
      </c>
      <c r="F134" s="258" t="s">
        <v>194</v>
      </c>
      <c r="G134" s="256"/>
      <c r="H134" s="259">
        <v>0.897</v>
      </c>
      <c r="I134" s="260"/>
      <c r="J134" s="256"/>
      <c r="K134" s="256"/>
      <c r="L134" s="261"/>
      <c r="M134" s="262"/>
      <c r="N134" s="263"/>
      <c r="O134" s="263"/>
      <c r="P134" s="263"/>
      <c r="Q134" s="263"/>
      <c r="R134" s="263"/>
      <c r="S134" s="263"/>
      <c r="T134" s="264"/>
      <c r="U134" s="15"/>
      <c r="V134" s="15"/>
      <c r="W134" s="15"/>
      <c r="X134" s="15"/>
      <c r="Y134" s="15"/>
      <c r="Z134" s="15"/>
      <c r="AA134" s="15"/>
      <c r="AB134" s="15"/>
      <c r="AC134" s="15"/>
      <c r="AD134" s="15"/>
      <c r="AE134" s="15"/>
      <c r="AT134" s="265" t="s">
        <v>191</v>
      </c>
      <c r="AU134" s="265" t="s">
        <v>80</v>
      </c>
      <c r="AV134" s="15" t="s">
        <v>185</v>
      </c>
      <c r="AW134" s="15" t="s">
        <v>41</v>
      </c>
      <c r="AX134" s="15" t="s">
        <v>87</v>
      </c>
      <c r="AY134" s="265" t="s">
        <v>177</v>
      </c>
    </row>
    <row r="135" spans="1:65" s="2" customFormat="1" ht="24.15" customHeight="1">
      <c r="A135" s="40"/>
      <c r="B135" s="41"/>
      <c r="C135" s="215" t="s">
        <v>250</v>
      </c>
      <c r="D135" s="283" t="s">
        <v>180</v>
      </c>
      <c r="E135" s="216" t="s">
        <v>517</v>
      </c>
      <c r="F135" s="217" t="s">
        <v>518</v>
      </c>
      <c r="G135" s="218" t="s">
        <v>392</v>
      </c>
      <c r="H135" s="219">
        <v>0.897</v>
      </c>
      <c r="I135" s="220"/>
      <c r="J135" s="221">
        <f>ROUND(I135*H135,2)</f>
        <v>0</v>
      </c>
      <c r="K135" s="217" t="s">
        <v>184</v>
      </c>
      <c r="L135" s="46"/>
      <c r="M135" s="222" t="s">
        <v>39</v>
      </c>
      <c r="N135" s="223" t="s">
        <v>53</v>
      </c>
      <c r="O135" s="87"/>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185</v>
      </c>
      <c r="AT135" s="226" t="s">
        <v>180</v>
      </c>
      <c r="AU135" s="226" t="s">
        <v>80</v>
      </c>
      <c r="AY135" s="18" t="s">
        <v>177</v>
      </c>
      <c r="BE135" s="227">
        <f>IF(N135="základní",J135,0)</f>
        <v>0</v>
      </c>
      <c r="BF135" s="227">
        <f>IF(N135="snížená",J135,0)</f>
        <v>0</v>
      </c>
      <c r="BG135" s="227">
        <f>IF(N135="zákl. přenesená",J135,0)</f>
        <v>0</v>
      </c>
      <c r="BH135" s="227">
        <f>IF(N135="sníž. přenesená",J135,0)</f>
        <v>0</v>
      </c>
      <c r="BI135" s="227">
        <f>IF(N135="nulová",J135,0)</f>
        <v>0</v>
      </c>
      <c r="BJ135" s="18" t="s">
        <v>185</v>
      </c>
      <c r="BK135" s="227">
        <f>ROUND(I135*H135,2)</f>
        <v>0</v>
      </c>
      <c r="BL135" s="18" t="s">
        <v>185</v>
      </c>
      <c r="BM135" s="226" t="s">
        <v>319</v>
      </c>
    </row>
    <row r="136" spans="1:47" s="2" customFormat="1" ht="12">
      <c r="A136" s="40"/>
      <c r="B136" s="41"/>
      <c r="C136" s="42"/>
      <c r="D136" s="228" t="s">
        <v>187</v>
      </c>
      <c r="E136" s="42"/>
      <c r="F136" s="229" t="s">
        <v>520</v>
      </c>
      <c r="G136" s="42"/>
      <c r="H136" s="42"/>
      <c r="I136" s="230"/>
      <c r="J136" s="42"/>
      <c r="K136" s="42"/>
      <c r="L136" s="46"/>
      <c r="M136" s="231"/>
      <c r="N136" s="232"/>
      <c r="O136" s="87"/>
      <c r="P136" s="87"/>
      <c r="Q136" s="87"/>
      <c r="R136" s="87"/>
      <c r="S136" s="87"/>
      <c r="T136" s="88"/>
      <c r="U136" s="40"/>
      <c r="V136" s="40"/>
      <c r="W136" s="40"/>
      <c r="X136" s="40"/>
      <c r="Y136" s="40"/>
      <c r="Z136" s="40"/>
      <c r="AA136" s="40"/>
      <c r="AB136" s="40"/>
      <c r="AC136" s="40"/>
      <c r="AD136" s="40"/>
      <c r="AE136" s="40"/>
      <c r="AT136" s="18" t="s">
        <v>187</v>
      </c>
      <c r="AU136" s="18" t="s">
        <v>80</v>
      </c>
    </row>
    <row r="137" spans="1:47" s="2" customFormat="1" ht="12">
      <c r="A137" s="40"/>
      <c r="B137" s="41"/>
      <c r="C137" s="42"/>
      <c r="D137" s="228" t="s">
        <v>189</v>
      </c>
      <c r="E137" s="42"/>
      <c r="F137" s="233" t="s">
        <v>235</v>
      </c>
      <c r="G137" s="42"/>
      <c r="H137" s="42"/>
      <c r="I137" s="230"/>
      <c r="J137" s="42"/>
      <c r="K137" s="42"/>
      <c r="L137" s="46"/>
      <c r="M137" s="231"/>
      <c r="N137" s="232"/>
      <c r="O137" s="87"/>
      <c r="P137" s="87"/>
      <c r="Q137" s="87"/>
      <c r="R137" s="87"/>
      <c r="S137" s="87"/>
      <c r="T137" s="88"/>
      <c r="U137" s="40"/>
      <c r="V137" s="40"/>
      <c r="W137" s="40"/>
      <c r="X137" s="40"/>
      <c r="Y137" s="40"/>
      <c r="Z137" s="40"/>
      <c r="AA137" s="40"/>
      <c r="AB137" s="40"/>
      <c r="AC137" s="40"/>
      <c r="AD137" s="40"/>
      <c r="AE137" s="40"/>
      <c r="AT137" s="18" t="s">
        <v>189</v>
      </c>
      <c r="AU137" s="18" t="s">
        <v>80</v>
      </c>
    </row>
    <row r="138" spans="1:51" s="14" customFormat="1" ht="12">
      <c r="A138" s="14"/>
      <c r="B138" s="244"/>
      <c r="C138" s="245"/>
      <c r="D138" s="228" t="s">
        <v>191</v>
      </c>
      <c r="E138" s="246" t="s">
        <v>39</v>
      </c>
      <c r="F138" s="247" t="s">
        <v>1129</v>
      </c>
      <c r="G138" s="245"/>
      <c r="H138" s="248">
        <v>0.897</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191</v>
      </c>
      <c r="AU138" s="254" t="s">
        <v>80</v>
      </c>
      <c r="AV138" s="14" t="s">
        <v>89</v>
      </c>
      <c r="AW138" s="14" t="s">
        <v>41</v>
      </c>
      <c r="AX138" s="14" t="s">
        <v>80</v>
      </c>
      <c r="AY138" s="254" t="s">
        <v>177</v>
      </c>
    </row>
    <row r="139" spans="1:51" s="15" customFormat="1" ht="12">
      <c r="A139" s="15"/>
      <c r="B139" s="255"/>
      <c r="C139" s="256"/>
      <c r="D139" s="228" t="s">
        <v>191</v>
      </c>
      <c r="E139" s="257" t="s">
        <v>39</v>
      </c>
      <c r="F139" s="258" t="s">
        <v>194</v>
      </c>
      <c r="G139" s="256"/>
      <c r="H139" s="259">
        <v>0.897</v>
      </c>
      <c r="I139" s="260"/>
      <c r="J139" s="256"/>
      <c r="K139" s="256"/>
      <c r="L139" s="261"/>
      <c r="M139" s="262"/>
      <c r="N139" s="263"/>
      <c r="O139" s="263"/>
      <c r="P139" s="263"/>
      <c r="Q139" s="263"/>
      <c r="R139" s="263"/>
      <c r="S139" s="263"/>
      <c r="T139" s="264"/>
      <c r="U139" s="15"/>
      <c r="V139" s="15"/>
      <c r="W139" s="15"/>
      <c r="X139" s="15"/>
      <c r="Y139" s="15"/>
      <c r="Z139" s="15"/>
      <c r="AA139" s="15"/>
      <c r="AB139" s="15"/>
      <c r="AC139" s="15"/>
      <c r="AD139" s="15"/>
      <c r="AE139" s="15"/>
      <c r="AT139" s="265" t="s">
        <v>191</v>
      </c>
      <c r="AU139" s="265" t="s">
        <v>80</v>
      </c>
      <c r="AV139" s="15" t="s">
        <v>185</v>
      </c>
      <c r="AW139" s="15" t="s">
        <v>41</v>
      </c>
      <c r="AX139" s="15" t="s">
        <v>87</v>
      </c>
      <c r="AY139" s="265" t="s">
        <v>177</v>
      </c>
    </row>
    <row r="140" spans="1:65" s="2" customFormat="1" ht="16.5" customHeight="1">
      <c r="A140" s="40"/>
      <c r="B140" s="41"/>
      <c r="C140" s="215" t="s">
        <v>256</v>
      </c>
      <c r="D140" s="283" t="s">
        <v>180</v>
      </c>
      <c r="E140" s="216" t="s">
        <v>522</v>
      </c>
      <c r="F140" s="217" t="s">
        <v>523</v>
      </c>
      <c r="G140" s="218" t="s">
        <v>392</v>
      </c>
      <c r="H140" s="219">
        <v>0.897</v>
      </c>
      <c r="I140" s="220"/>
      <c r="J140" s="221">
        <f>ROUND(I140*H140,2)</f>
        <v>0</v>
      </c>
      <c r="K140" s="217" t="s">
        <v>184</v>
      </c>
      <c r="L140" s="46"/>
      <c r="M140" s="222" t="s">
        <v>39</v>
      </c>
      <c r="N140" s="223" t="s">
        <v>53</v>
      </c>
      <c r="O140" s="87"/>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185</v>
      </c>
      <c r="AT140" s="226" t="s">
        <v>180</v>
      </c>
      <c r="AU140" s="226" t="s">
        <v>80</v>
      </c>
      <c r="AY140" s="18" t="s">
        <v>177</v>
      </c>
      <c r="BE140" s="227">
        <f>IF(N140="základní",J140,0)</f>
        <v>0</v>
      </c>
      <c r="BF140" s="227">
        <f>IF(N140="snížená",J140,0)</f>
        <v>0</v>
      </c>
      <c r="BG140" s="227">
        <f>IF(N140="zákl. přenesená",J140,0)</f>
        <v>0</v>
      </c>
      <c r="BH140" s="227">
        <f>IF(N140="sníž. přenesená",J140,0)</f>
        <v>0</v>
      </c>
      <c r="BI140" s="227">
        <f>IF(N140="nulová",J140,0)</f>
        <v>0</v>
      </c>
      <c r="BJ140" s="18" t="s">
        <v>185</v>
      </c>
      <c r="BK140" s="227">
        <f>ROUND(I140*H140,2)</f>
        <v>0</v>
      </c>
      <c r="BL140" s="18" t="s">
        <v>185</v>
      </c>
      <c r="BM140" s="226" t="s">
        <v>330</v>
      </c>
    </row>
    <row r="141" spans="1:47" s="2" customFormat="1" ht="12">
      <c r="A141" s="40"/>
      <c r="B141" s="41"/>
      <c r="C141" s="42"/>
      <c r="D141" s="228" t="s">
        <v>187</v>
      </c>
      <c r="E141" s="42"/>
      <c r="F141" s="229" t="s">
        <v>525</v>
      </c>
      <c r="G141" s="42"/>
      <c r="H141" s="42"/>
      <c r="I141" s="230"/>
      <c r="J141" s="42"/>
      <c r="K141" s="42"/>
      <c r="L141" s="46"/>
      <c r="M141" s="231"/>
      <c r="N141" s="232"/>
      <c r="O141" s="87"/>
      <c r="P141" s="87"/>
      <c r="Q141" s="87"/>
      <c r="R141" s="87"/>
      <c r="S141" s="87"/>
      <c r="T141" s="88"/>
      <c r="U141" s="40"/>
      <c r="V141" s="40"/>
      <c r="W141" s="40"/>
      <c r="X141" s="40"/>
      <c r="Y141" s="40"/>
      <c r="Z141" s="40"/>
      <c r="AA141" s="40"/>
      <c r="AB141" s="40"/>
      <c r="AC141" s="40"/>
      <c r="AD141" s="40"/>
      <c r="AE141" s="40"/>
      <c r="AT141" s="18" t="s">
        <v>187</v>
      </c>
      <c r="AU141" s="18" t="s">
        <v>80</v>
      </c>
    </row>
    <row r="142" spans="1:47" s="2" customFormat="1" ht="12">
      <c r="A142" s="40"/>
      <c r="B142" s="41"/>
      <c r="C142" s="42"/>
      <c r="D142" s="228" t="s">
        <v>189</v>
      </c>
      <c r="E142" s="42"/>
      <c r="F142" s="233" t="s">
        <v>235</v>
      </c>
      <c r="G142" s="42"/>
      <c r="H142" s="42"/>
      <c r="I142" s="230"/>
      <c r="J142" s="42"/>
      <c r="K142" s="42"/>
      <c r="L142" s="46"/>
      <c r="M142" s="231"/>
      <c r="N142" s="232"/>
      <c r="O142" s="87"/>
      <c r="P142" s="87"/>
      <c r="Q142" s="87"/>
      <c r="R142" s="87"/>
      <c r="S142" s="87"/>
      <c r="T142" s="88"/>
      <c r="U142" s="40"/>
      <c r="V142" s="40"/>
      <c r="W142" s="40"/>
      <c r="X142" s="40"/>
      <c r="Y142" s="40"/>
      <c r="Z142" s="40"/>
      <c r="AA142" s="40"/>
      <c r="AB142" s="40"/>
      <c r="AC142" s="40"/>
      <c r="AD142" s="40"/>
      <c r="AE142" s="40"/>
      <c r="AT142" s="18" t="s">
        <v>189</v>
      </c>
      <c r="AU142" s="18" t="s">
        <v>80</v>
      </c>
    </row>
    <row r="143" spans="1:47" s="2" customFormat="1" ht="12">
      <c r="A143" s="40"/>
      <c r="B143" s="41"/>
      <c r="C143" s="42"/>
      <c r="D143" s="228" t="s">
        <v>280</v>
      </c>
      <c r="E143" s="42"/>
      <c r="F143" s="233" t="s">
        <v>1163</v>
      </c>
      <c r="G143" s="42"/>
      <c r="H143" s="42"/>
      <c r="I143" s="230"/>
      <c r="J143" s="42"/>
      <c r="K143" s="42"/>
      <c r="L143" s="46"/>
      <c r="M143" s="231"/>
      <c r="N143" s="232"/>
      <c r="O143" s="87"/>
      <c r="P143" s="87"/>
      <c r="Q143" s="87"/>
      <c r="R143" s="87"/>
      <c r="S143" s="87"/>
      <c r="T143" s="88"/>
      <c r="U143" s="40"/>
      <c r="V143" s="40"/>
      <c r="W143" s="40"/>
      <c r="X143" s="40"/>
      <c r="Y143" s="40"/>
      <c r="Z143" s="40"/>
      <c r="AA143" s="40"/>
      <c r="AB143" s="40"/>
      <c r="AC143" s="40"/>
      <c r="AD143" s="40"/>
      <c r="AE143" s="40"/>
      <c r="AT143" s="18" t="s">
        <v>280</v>
      </c>
      <c r="AU143" s="18" t="s">
        <v>80</v>
      </c>
    </row>
    <row r="144" spans="1:51" s="14" customFormat="1" ht="12">
      <c r="A144" s="14"/>
      <c r="B144" s="244"/>
      <c r="C144" s="245"/>
      <c r="D144" s="228" t="s">
        <v>191</v>
      </c>
      <c r="E144" s="246" t="s">
        <v>39</v>
      </c>
      <c r="F144" s="247" t="s">
        <v>1129</v>
      </c>
      <c r="G144" s="245"/>
      <c r="H144" s="248">
        <v>0.897</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191</v>
      </c>
      <c r="AU144" s="254" t="s">
        <v>80</v>
      </c>
      <c r="AV144" s="14" t="s">
        <v>89</v>
      </c>
      <c r="AW144" s="14" t="s">
        <v>41</v>
      </c>
      <c r="AX144" s="14" t="s">
        <v>80</v>
      </c>
      <c r="AY144" s="254" t="s">
        <v>177</v>
      </c>
    </row>
    <row r="145" spans="1:51" s="15" customFormat="1" ht="12">
      <c r="A145" s="15"/>
      <c r="B145" s="255"/>
      <c r="C145" s="256"/>
      <c r="D145" s="228" t="s">
        <v>191</v>
      </c>
      <c r="E145" s="257" t="s">
        <v>39</v>
      </c>
      <c r="F145" s="258" t="s">
        <v>194</v>
      </c>
      <c r="G145" s="256"/>
      <c r="H145" s="259">
        <v>0.897</v>
      </c>
      <c r="I145" s="260"/>
      <c r="J145" s="256"/>
      <c r="K145" s="256"/>
      <c r="L145" s="261"/>
      <c r="M145" s="262"/>
      <c r="N145" s="263"/>
      <c r="O145" s="263"/>
      <c r="P145" s="263"/>
      <c r="Q145" s="263"/>
      <c r="R145" s="263"/>
      <c r="S145" s="263"/>
      <c r="T145" s="264"/>
      <c r="U145" s="15"/>
      <c r="V145" s="15"/>
      <c r="W145" s="15"/>
      <c r="X145" s="15"/>
      <c r="Y145" s="15"/>
      <c r="Z145" s="15"/>
      <c r="AA145" s="15"/>
      <c r="AB145" s="15"/>
      <c r="AC145" s="15"/>
      <c r="AD145" s="15"/>
      <c r="AE145" s="15"/>
      <c r="AT145" s="265" t="s">
        <v>191</v>
      </c>
      <c r="AU145" s="265" t="s">
        <v>80</v>
      </c>
      <c r="AV145" s="15" t="s">
        <v>185</v>
      </c>
      <c r="AW145" s="15" t="s">
        <v>41</v>
      </c>
      <c r="AX145" s="15" t="s">
        <v>87</v>
      </c>
      <c r="AY145" s="265" t="s">
        <v>177</v>
      </c>
    </row>
    <row r="146" spans="1:65" s="2" customFormat="1" ht="24.15" customHeight="1">
      <c r="A146" s="40"/>
      <c r="B146" s="41"/>
      <c r="C146" s="215" t="s">
        <v>262</v>
      </c>
      <c r="D146" s="215" t="s">
        <v>180</v>
      </c>
      <c r="E146" s="216" t="s">
        <v>528</v>
      </c>
      <c r="F146" s="217" t="s">
        <v>529</v>
      </c>
      <c r="G146" s="218" t="s">
        <v>241</v>
      </c>
      <c r="H146" s="219">
        <v>30</v>
      </c>
      <c r="I146" s="220"/>
      <c r="J146" s="221">
        <f>ROUND(I146*H146,2)</f>
        <v>0</v>
      </c>
      <c r="K146" s="217" t="s">
        <v>184</v>
      </c>
      <c r="L146" s="46"/>
      <c r="M146" s="222" t="s">
        <v>39</v>
      </c>
      <c r="N146" s="223" t="s">
        <v>53</v>
      </c>
      <c r="O146" s="87"/>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185</v>
      </c>
      <c r="AT146" s="226" t="s">
        <v>180</v>
      </c>
      <c r="AU146" s="226" t="s">
        <v>80</v>
      </c>
      <c r="AY146" s="18" t="s">
        <v>177</v>
      </c>
      <c r="BE146" s="227">
        <f>IF(N146="základní",J146,0)</f>
        <v>0</v>
      </c>
      <c r="BF146" s="227">
        <f>IF(N146="snížená",J146,0)</f>
        <v>0</v>
      </c>
      <c r="BG146" s="227">
        <f>IF(N146="zákl. přenesená",J146,0)</f>
        <v>0</v>
      </c>
      <c r="BH146" s="227">
        <f>IF(N146="sníž. přenesená",J146,0)</f>
        <v>0</v>
      </c>
      <c r="BI146" s="227">
        <f>IF(N146="nulová",J146,0)</f>
        <v>0</v>
      </c>
      <c r="BJ146" s="18" t="s">
        <v>185</v>
      </c>
      <c r="BK146" s="227">
        <f>ROUND(I146*H146,2)</f>
        <v>0</v>
      </c>
      <c r="BL146" s="18" t="s">
        <v>185</v>
      </c>
      <c r="BM146" s="226" t="s">
        <v>341</v>
      </c>
    </row>
    <row r="147" spans="1:47" s="2" customFormat="1" ht="12">
      <c r="A147" s="40"/>
      <c r="B147" s="41"/>
      <c r="C147" s="42"/>
      <c r="D147" s="228" t="s">
        <v>187</v>
      </c>
      <c r="E147" s="42"/>
      <c r="F147" s="229" t="s">
        <v>531</v>
      </c>
      <c r="G147" s="42"/>
      <c r="H147" s="42"/>
      <c r="I147" s="230"/>
      <c r="J147" s="42"/>
      <c r="K147" s="42"/>
      <c r="L147" s="46"/>
      <c r="M147" s="231"/>
      <c r="N147" s="232"/>
      <c r="O147" s="87"/>
      <c r="P147" s="87"/>
      <c r="Q147" s="87"/>
      <c r="R147" s="87"/>
      <c r="S147" s="87"/>
      <c r="T147" s="88"/>
      <c r="U147" s="40"/>
      <c r="V147" s="40"/>
      <c r="W147" s="40"/>
      <c r="X147" s="40"/>
      <c r="Y147" s="40"/>
      <c r="Z147" s="40"/>
      <c r="AA147" s="40"/>
      <c r="AB147" s="40"/>
      <c r="AC147" s="40"/>
      <c r="AD147" s="40"/>
      <c r="AE147" s="40"/>
      <c r="AT147" s="18" t="s">
        <v>187</v>
      </c>
      <c r="AU147" s="18" t="s">
        <v>80</v>
      </c>
    </row>
    <row r="148" spans="1:47" s="2" customFormat="1" ht="12">
      <c r="A148" s="40"/>
      <c r="B148" s="41"/>
      <c r="C148" s="42"/>
      <c r="D148" s="228" t="s">
        <v>189</v>
      </c>
      <c r="E148" s="42"/>
      <c r="F148" s="233" t="s">
        <v>244</v>
      </c>
      <c r="G148" s="42"/>
      <c r="H148" s="42"/>
      <c r="I148" s="230"/>
      <c r="J148" s="42"/>
      <c r="K148" s="42"/>
      <c r="L148" s="46"/>
      <c r="M148" s="231"/>
      <c r="N148" s="232"/>
      <c r="O148" s="87"/>
      <c r="P148" s="87"/>
      <c r="Q148" s="87"/>
      <c r="R148" s="87"/>
      <c r="S148" s="87"/>
      <c r="T148" s="88"/>
      <c r="U148" s="40"/>
      <c r="V148" s="40"/>
      <c r="W148" s="40"/>
      <c r="X148" s="40"/>
      <c r="Y148" s="40"/>
      <c r="Z148" s="40"/>
      <c r="AA148" s="40"/>
      <c r="AB148" s="40"/>
      <c r="AC148" s="40"/>
      <c r="AD148" s="40"/>
      <c r="AE148" s="40"/>
      <c r="AT148" s="18" t="s">
        <v>189</v>
      </c>
      <c r="AU148" s="18" t="s">
        <v>80</v>
      </c>
    </row>
    <row r="149" spans="1:65" s="2" customFormat="1" ht="24.15" customHeight="1">
      <c r="A149" s="40"/>
      <c r="B149" s="41"/>
      <c r="C149" s="215" t="s">
        <v>267</v>
      </c>
      <c r="D149" s="215" t="s">
        <v>180</v>
      </c>
      <c r="E149" s="216" t="s">
        <v>538</v>
      </c>
      <c r="F149" s="217" t="s">
        <v>539</v>
      </c>
      <c r="G149" s="218" t="s">
        <v>241</v>
      </c>
      <c r="H149" s="219">
        <v>6</v>
      </c>
      <c r="I149" s="220"/>
      <c r="J149" s="221">
        <f>ROUND(I149*H149,2)</f>
        <v>0</v>
      </c>
      <c r="K149" s="217" t="s">
        <v>184</v>
      </c>
      <c r="L149" s="46"/>
      <c r="M149" s="222" t="s">
        <v>39</v>
      </c>
      <c r="N149" s="223" t="s">
        <v>53</v>
      </c>
      <c r="O149" s="87"/>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185</v>
      </c>
      <c r="AT149" s="226" t="s">
        <v>180</v>
      </c>
      <c r="AU149" s="226" t="s">
        <v>80</v>
      </c>
      <c r="AY149" s="18" t="s">
        <v>177</v>
      </c>
      <c r="BE149" s="227">
        <f>IF(N149="základní",J149,0)</f>
        <v>0</v>
      </c>
      <c r="BF149" s="227">
        <f>IF(N149="snížená",J149,0)</f>
        <v>0</v>
      </c>
      <c r="BG149" s="227">
        <f>IF(N149="zákl. přenesená",J149,0)</f>
        <v>0</v>
      </c>
      <c r="BH149" s="227">
        <f>IF(N149="sníž. přenesená",J149,0)</f>
        <v>0</v>
      </c>
      <c r="BI149" s="227">
        <f>IF(N149="nulová",J149,0)</f>
        <v>0</v>
      </c>
      <c r="BJ149" s="18" t="s">
        <v>185</v>
      </c>
      <c r="BK149" s="227">
        <f>ROUND(I149*H149,2)</f>
        <v>0</v>
      </c>
      <c r="BL149" s="18" t="s">
        <v>185</v>
      </c>
      <c r="BM149" s="226" t="s">
        <v>356</v>
      </c>
    </row>
    <row r="150" spans="1:47" s="2" customFormat="1" ht="12">
      <c r="A150" s="40"/>
      <c r="B150" s="41"/>
      <c r="C150" s="42"/>
      <c r="D150" s="228" t="s">
        <v>187</v>
      </c>
      <c r="E150" s="42"/>
      <c r="F150" s="229" t="s">
        <v>540</v>
      </c>
      <c r="G150" s="42"/>
      <c r="H150" s="42"/>
      <c r="I150" s="230"/>
      <c r="J150" s="42"/>
      <c r="K150" s="42"/>
      <c r="L150" s="46"/>
      <c r="M150" s="231"/>
      <c r="N150" s="232"/>
      <c r="O150" s="87"/>
      <c r="P150" s="87"/>
      <c r="Q150" s="87"/>
      <c r="R150" s="87"/>
      <c r="S150" s="87"/>
      <c r="T150" s="88"/>
      <c r="U150" s="40"/>
      <c r="V150" s="40"/>
      <c r="W150" s="40"/>
      <c r="X150" s="40"/>
      <c r="Y150" s="40"/>
      <c r="Z150" s="40"/>
      <c r="AA150" s="40"/>
      <c r="AB150" s="40"/>
      <c r="AC150" s="40"/>
      <c r="AD150" s="40"/>
      <c r="AE150" s="40"/>
      <c r="AT150" s="18" t="s">
        <v>187</v>
      </c>
      <c r="AU150" s="18" t="s">
        <v>80</v>
      </c>
    </row>
    <row r="151" spans="1:47" s="2" customFormat="1" ht="12">
      <c r="A151" s="40"/>
      <c r="B151" s="41"/>
      <c r="C151" s="42"/>
      <c r="D151" s="228" t="s">
        <v>189</v>
      </c>
      <c r="E151" s="42"/>
      <c r="F151" s="233" t="s">
        <v>255</v>
      </c>
      <c r="G151" s="42"/>
      <c r="H151" s="42"/>
      <c r="I151" s="230"/>
      <c r="J151" s="42"/>
      <c r="K151" s="42"/>
      <c r="L151" s="46"/>
      <c r="M151" s="231"/>
      <c r="N151" s="232"/>
      <c r="O151" s="87"/>
      <c r="P151" s="87"/>
      <c r="Q151" s="87"/>
      <c r="R151" s="87"/>
      <c r="S151" s="87"/>
      <c r="T151" s="88"/>
      <c r="U151" s="40"/>
      <c r="V151" s="40"/>
      <c r="W151" s="40"/>
      <c r="X151" s="40"/>
      <c r="Y151" s="40"/>
      <c r="Z151" s="40"/>
      <c r="AA151" s="40"/>
      <c r="AB151" s="40"/>
      <c r="AC151" s="40"/>
      <c r="AD151" s="40"/>
      <c r="AE151" s="40"/>
      <c r="AT151" s="18" t="s">
        <v>189</v>
      </c>
      <c r="AU151" s="18" t="s">
        <v>80</v>
      </c>
    </row>
    <row r="152" spans="1:65" s="2" customFormat="1" ht="37.8" customHeight="1">
      <c r="A152" s="40"/>
      <c r="B152" s="41"/>
      <c r="C152" s="215" t="s">
        <v>274</v>
      </c>
      <c r="D152" s="283" t="s">
        <v>180</v>
      </c>
      <c r="E152" s="216" t="s">
        <v>541</v>
      </c>
      <c r="F152" s="217" t="s">
        <v>542</v>
      </c>
      <c r="G152" s="218" t="s">
        <v>203</v>
      </c>
      <c r="H152" s="219">
        <v>1794</v>
      </c>
      <c r="I152" s="220"/>
      <c r="J152" s="221">
        <f>ROUND(I152*H152,2)</f>
        <v>0</v>
      </c>
      <c r="K152" s="217" t="s">
        <v>184</v>
      </c>
      <c r="L152" s="46"/>
      <c r="M152" s="222" t="s">
        <v>39</v>
      </c>
      <c r="N152" s="223" t="s">
        <v>53</v>
      </c>
      <c r="O152" s="87"/>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185</v>
      </c>
      <c r="AT152" s="226" t="s">
        <v>180</v>
      </c>
      <c r="AU152" s="226" t="s">
        <v>80</v>
      </c>
      <c r="AY152" s="18" t="s">
        <v>177</v>
      </c>
      <c r="BE152" s="227">
        <f>IF(N152="základní",J152,0)</f>
        <v>0</v>
      </c>
      <c r="BF152" s="227">
        <f>IF(N152="snížená",J152,0)</f>
        <v>0</v>
      </c>
      <c r="BG152" s="227">
        <f>IF(N152="zákl. přenesená",J152,0)</f>
        <v>0</v>
      </c>
      <c r="BH152" s="227">
        <f>IF(N152="sníž. přenesená",J152,0)</f>
        <v>0</v>
      </c>
      <c r="BI152" s="227">
        <f>IF(N152="nulová",J152,0)</f>
        <v>0</v>
      </c>
      <c r="BJ152" s="18" t="s">
        <v>185</v>
      </c>
      <c r="BK152" s="227">
        <f>ROUND(I152*H152,2)</f>
        <v>0</v>
      </c>
      <c r="BL152" s="18" t="s">
        <v>185</v>
      </c>
      <c r="BM152" s="226" t="s">
        <v>373</v>
      </c>
    </row>
    <row r="153" spans="1:47" s="2" customFormat="1" ht="12">
      <c r="A153" s="40"/>
      <c r="B153" s="41"/>
      <c r="C153" s="42"/>
      <c r="D153" s="228" t="s">
        <v>187</v>
      </c>
      <c r="E153" s="42"/>
      <c r="F153" s="229" t="s">
        <v>544</v>
      </c>
      <c r="G153" s="42"/>
      <c r="H153" s="42"/>
      <c r="I153" s="230"/>
      <c r="J153" s="42"/>
      <c r="K153" s="42"/>
      <c r="L153" s="46"/>
      <c r="M153" s="231"/>
      <c r="N153" s="232"/>
      <c r="O153" s="87"/>
      <c r="P153" s="87"/>
      <c r="Q153" s="87"/>
      <c r="R153" s="87"/>
      <c r="S153" s="87"/>
      <c r="T153" s="88"/>
      <c r="U153" s="40"/>
      <c r="V153" s="40"/>
      <c r="W153" s="40"/>
      <c r="X153" s="40"/>
      <c r="Y153" s="40"/>
      <c r="Z153" s="40"/>
      <c r="AA153" s="40"/>
      <c r="AB153" s="40"/>
      <c r="AC153" s="40"/>
      <c r="AD153" s="40"/>
      <c r="AE153" s="40"/>
      <c r="AT153" s="18" t="s">
        <v>187</v>
      </c>
      <c r="AU153" s="18" t="s">
        <v>80</v>
      </c>
    </row>
    <row r="154" spans="1:47" s="2" customFormat="1" ht="12">
      <c r="A154" s="40"/>
      <c r="B154" s="41"/>
      <c r="C154" s="42"/>
      <c r="D154" s="228" t="s">
        <v>189</v>
      </c>
      <c r="E154" s="42"/>
      <c r="F154" s="233" t="s">
        <v>545</v>
      </c>
      <c r="G154" s="42"/>
      <c r="H154" s="42"/>
      <c r="I154" s="230"/>
      <c r="J154" s="42"/>
      <c r="K154" s="42"/>
      <c r="L154" s="46"/>
      <c r="M154" s="231"/>
      <c r="N154" s="232"/>
      <c r="O154" s="87"/>
      <c r="P154" s="87"/>
      <c r="Q154" s="87"/>
      <c r="R154" s="87"/>
      <c r="S154" s="87"/>
      <c r="T154" s="88"/>
      <c r="U154" s="40"/>
      <c r="V154" s="40"/>
      <c r="W154" s="40"/>
      <c r="X154" s="40"/>
      <c r="Y154" s="40"/>
      <c r="Z154" s="40"/>
      <c r="AA154" s="40"/>
      <c r="AB154" s="40"/>
      <c r="AC154" s="40"/>
      <c r="AD154" s="40"/>
      <c r="AE154" s="40"/>
      <c r="AT154" s="18" t="s">
        <v>189</v>
      </c>
      <c r="AU154" s="18" t="s">
        <v>80</v>
      </c>
    </row>
    <row r="155" spans="1:51" s="14" customFormat="1" ht="12">
      <c r="A155" s="14"/>
      <c r="B155" s="244"/>
      <c r="C155" s="245"/>
      <c r="D155" s="228" t="s">
        <v>191</v>
      </c>
      <c r="E155" s="246" t="s">
        <v>39</v>
      </c>
      <c r="F155" s="247" t="s">
        <v>1164</v>
      </c>
      <c r="G155" s="245"/>
      <c r="H155" s="248">
        <v>1794</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191</v>
      </c>
      <c r="AU155" s="254" t="s">
        <v>80</v>
      </c>
      <c r="AV155" s="14" t="s">
        <v>89</v>
      </c>
      <c r="AW155" s="14" t="s">
        <v>41</v>
      </c>
      <c r="AX155" s="14" t="s">
        <v>80</v>
      </c>
      <c r="AY155" s="254" t="s">
        <v>177</v>
      </c>
    </row>
    <row r="156" spans="1:51" s="15" customFormat="1" ht="12">
      <c r="A156" s="15"/>
      <c r="B156" s="255"/>
      <c r="C156" s="256"/>
      <c r="D156" s="228" t="s">
        <v>191</v>
      </c>
      <c r="E156" s="257" t="s">
        <v>1124</v>
      </c>
      <c r="F156" s="258" t="s">
        <v>194</v>
      </c>
      <c r="G156" s="256"/>
      <c r="H156" s="259">
        <v>1794</v>
      </c>
      <c r="I156" s="260"/>
      <c r="J156" s="256"/>
      <c r="K156" s="256"/>
      <c r="L156" s="261"/>
      <c r="M156" s="262"/>
      <c r="N156" s="263"/>
      <c r="O156" s="263"/>
      <c r="P156" s="263"/>
      <c r="Q156" s="263"/>
      <c r="R156" s="263"/>
      <c r="S156" s="263"/>
      <c r="T156" s="264"/>
      <c r="U156" s="15"/>
      <c r="V156" s="15"/>
      <c r="W156" s="15"/>
      <c r="X156" s="15"/>
      <c r="Y156" s="15"/>
      <c r="Z156" s="15"/>
      <c r="AA156" s="15"/>
      <c r="AB156" s="15"/>
      <c r="AC156" s="15"/>
      <c r="AD156" s="15"/>
      <c r="AE156" s="15"/>
      <c r="AT156" s="265" t="s">
        <v>191</v>
      </c>
      <c r="AU156" s="265" t="s">
        <v>80</v>
      </c>
      <c r="AV156" s="15" t="s">
        <v>185</v>
      </c>
      <c r="AW156" s="15" t="s">
        <v>41</v>
      </c>
      <c r="AX156" s="15" t="s">
        <v>87</v>
      </c>
      <c r="AY156" s="265" t="s">
        <v>177</v>
      </c>
    </row>
    <row r="157" spans="1:65" s="2" customFormat="1" ht="37.8" customHeight="1">
      <c r="A157" s="40"/>
      <c r="B157" s="41"/>
      <c r="C157" s="215" t="s">
        <v>8</v>
      </c>
      <c r="D157" s="283" t="s">
        <v>180</v>
      </c>
      <c r="E157" s="216" t="s">
        <v>547</v>
      </c>
      <c r="F157" s="217" t="s">
        <v>548</v>
      </c>
      <c r="G157" s="218" t="s">
        <v>203</v>
      </c>
      <c r="H157" s="219">
        <v>1794</v>
      </c>
      <c r="I157" s="220"/>
      <c r="J157" s="221">
        <f>ROUND(I157*H157,2)</f>
        <v>0</v>
      </c>
      <c r="K157" s="217" t="s">
        <v>184</v>
      </c>
      <c r="L157" s="46"/>
      <c r="M157" s="222" t="s">
        <v>39</v>
      </c>
      <c r="N157" s="223" t="s">
        <v>53</v>
      </c>
      <c r="O157" s="87"/>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185</v>
      </c>
      <c r="AT157" s="226" t="s">
        <v>180</v>
      </c>
      <c r="AU157" s="226" t="s">
        <v>80</v>
      </c>
      <c r="AY157" s="18" t="s">
        <v>177</v>
      </c>
      <c r="BE157" s="227">
        <f>IF(N157="základní",J157,0)</f>
        <v>0</v>
      </c>
      <c r="BF157" s="227">
        <f>IF(N157="snížená",J157,0)</f>
        <v>0</v>
      </c>
      <c r="BG157" s="227">
        <f>IF(N157="zákl. přenesená",J157,0)</f>
        <v>0</v>
      </c>
      <c r="BH157" s="227">
        <f>IF(N157="sníž. přenesená",J157,0)</f>
        <v>0</v>
      </c>
      <c r="BI157" s="227">
        <f>IF(N157="nulová",J157,0)</f>
        <v>0</v>
      </c>
      <c r="BJ157" s="18" t="s">
        <v>185</v>
      </c>
      <c r="BK157" s="227">
        <f>ROUND(I157*H157,2)</f>
        <v>0</v>
      </c>
      <c r="BL157" s="18" t="s">
        <v>185</v>
      </c>
      <c r="BM157" s="226" t="s">
        <v>385</v>
      </c>
    </row>
    <row r="158" spans="1:47" s="2" customFormat="1" ht="12">
      <c r="A158" s="40"/>
      <c r="B158" s="41"/>
      <c r="C158" s="42"/>
      <c r="D158" s="228" t="s">
        <v>187</v>
      </c>
      <c r="E158" s="42"/>
      <c r="F158" s="229" t="s">
        <v>550</v>
      </c>
      <c r="G158" s="42"/>
      <c r="H158" s="42"/>
      <c r="I158" s="230"/>
      <c r="J158" s="42"/>
      <c r="K158" s="42"/>
      <c r="L158" s="46"/>
      <c r="M158" s="231"/>
      <c r="N158" s="232"/>
      <c r="O158" s="87"/>
      <c r="P158" s="87"/>
      <c r="Q158" s="87"/>
      <c r="R158" s="87"/>
      <c r="S158" s="87"/>
      <c r="T158" s="88"/>
      <c r="U158" s="40"/>
      <c r="V158" s="40"/>
      <c r="W158" s="40"/>
      <c r="X158" s="40"/>
      <c r="Y158" s="40"/>
      <c r="Z158" s="40"/>
      <c r="AA158" s="40"/>
      <c r="AB158" s="40"/>
      <c r="AC158" s="40"/>
      <c r="AD158" s="40"/>
      <c r="AE158" s="40"/>
      <c r="AT158" s="18" t="s">
        <v>187</v>
      </c>
      <c r="AU158" s="18" t="s">
        <v>80</v>
      </c>
    </row>
    <row r="159" spans="1:47" s="2" customFormat="1" ht="12">
      <c r="A159" s="40"/>
      <c r="B159" s="41"/>
      <c r="C159" s="42"/>
      <c r="D159" s="228" t="s">
        <v>189</v>
      </c>
      <c r="E159" s="42"/>
      <c r="F159" s="233" t="s">
        <v>545</v>
      </c>
      <c r="G159" s="42"/>
      <c r="H159" s="42"/>
      <c r="I159" s="230"/>
      <c r="J159" s="42"/>
      <c r="K159" s="42"/>
      <c r="L159" s="46"/>
      <c r="M159" s="231"/>
      <c r="N159" s="232"/>
      <c r="O159" s="87"/>
      <c r="P159" s="87"/>
      <c r="Q159" s="87"/>
      <c r="R159" s="87"/>
      <c r="S159" s="87"/>
      <c r="T159" s="88"/>
      <c r="U159" s="40"/>
      <c r="V159" s="40"/>
      <c r="W159" s="40"/>
      <c r="X159" s="40"/>
      <c r="Y159" s="40"/>
      <c r="Z159" s="40"/>
      <c r="AA159" s="40"/>
      <c r="AB159" s="40"/>
      <c r="AC159" s="40"/>
      <c r="AD159" s="40"/>
      <c r="AE159" s="40"/>
      <c r="AT159" s="18" t="s">
        <v>189</v>
      </c>
      <c r="AU159" s="18" t="s">
        <v>80</v>
      </c>
    </row>
    <row r="160" spans="1:51" s="14" customFormat="1" ht="12">
      <c r="A160" s="14"/>
      <c r="B160" s="244"/>
      <c r="C160" s="245"/>
      <c r="D160" s="228" t="s">
        <v>191</v>
      </c>
      <c r="E160" s="246" t="s">
        <v>39</v>
      </c>
      <c r="F160" s="247" t="s">
        <v>1124</v>
      </c>
      <c r="G160" s="245"/>
      <c r="H160" s="248">
        <v>1794</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191</v>
      </c>
      <c r="AU160" s="254" t="s">
        <v>80</v>
      </c>
      <c r="AV160" s="14" t="s">
        <v>89</v>
      </c>
      <c r="AW160" s="14" t="s">
        <v>41</v>
      </c>
      <c r="AX160" s="14" t="s">
        <v>80</v>
      </c>
      <c r="AY160" s="254" t="s">
        <v>177</v>
      </c>
    </row>
    <row r="161" spans="1:51" s="15" customFormat="1" ht="12">
      <c r="A161" s="15"/>
      <c r="B161" s="255"/>
      <c r="C161" s="256"/>
      <c r="D161" s="228" t="s">
        <v>191</v>
      </c>
      <c r="E161" s="257" t="s">
        <v>39</v>
      </c>
      <c r="F161" s="258" t="s">
        <v>194</v>
      </c>
      <c r="G161" s="256"/>
      <c r="H161" s="259">
        <v>1794</v>
      </c>
      <c r="I161" s="260"/>
      <c r="J161" s="256"/>
      <c r="K161" s="256"/>
      <c r="L161" s="261"/>
      <c r="M161" s="262"/>
      <c r="N161" s="263"/>
      <c r="O161" s="263"/>
      <c r="P161" s="263"/>
      <c r="Q161" s="263"/>
      <c r="R161" s="263"/>
      <c r="S161" s="263"/>
      <c r="T161" s="264"/>
      <c r="U161" s="15"/>
      <c r="V161" s="15"/>
      <c r="W161" s="15"/>
      <c r="X161" s="15"/>
      <c r="Y161" s="15"/>
      <c r="Z161" s="15"/>
      <c r="AA161" s="15"/>
      <c r="AB161" s="15"/>
      <c r="AC161" s="15"/>
      <c r="AD161" s="15"/>
      <c r="AE161" s="15"/>
      <c r="AT161" s="265" t="s">
        <v>191</v>
      </c>
      <c r="AU161" s="265" t="s">
        <v>80</v>
      </c>
      <c r="AV161" s="15" t="s">
        <v>185</v>
      </c>
      <c r="AW161" s="15" t="s">
        <v>41</v>
      </c>
      <c r="AX161" s="15" t="s">
        <v>87</v>
      </c>
      <c r="AY161" s="265" t="s">
        <v>177</v>
      </c>
    </row>
    <row r="162" spans="1:65" s="2" customFormat="1" ht="16.5" customHeight="1">
      <c r="A162" s="40"/>
      <c r="B162" s="41"/>
      <c r="C162" s="215" t="s">
        <v>289</v>
      </c>
      <c r="D162" s="215" t="s">
        <v>180</v>
      </c>
      <c r="E162" s="216" t="s">
        <v>460</v>
      </c>
      <c r="F162" s="217" t="s">
        <v>461</v>
      </c>
      <c r="G162" s="218" t="s">
        <v>270</v>
      </c>
      <c r="H162" s="219">
        <v>163</v>
      </c>
      <c r="I162" s="220"/>
      <c r="J162" s="221">
        <f>ROUND(I162*H162,2)</f>
        <v>0</v>
      </c>
      <c r="K162" s="217" t="s">
        <v>184</v>
      </c>
      <c r="L162" s="46"/>
      <c r="M162" s="222" t="s">
        <v>39</v>
      </c>
      <c r="N162" s="223" t="s">
        <v>53</v>
      </c>
      <c r="O162" s="87"/>
      <c r="P162" s="224">
        <f>O162*H162</f>
        <v>0</v>
      </c>
      <c r="Q162" s="224">
        <v>0</v>
      </c>
      <c r="R162" s="224">
        <f>Q162*H162</f>
        <v>0</v>
      </c>
      <c r="S162" s="224">
        <v>0</v>
      </c>
      <c r="T162" s="225">
        <f>S162*H162</f>
        <v>0</v>
      </c>
      <c r="U162" s="40"/>
      <c r="V162" s="40"/>
      <c r="W162" s="40"/>
      <c r="X162" s="40"/>
      <c r="Y162" s="40"/>
      <c r="Z162" s="40"/>
      <c r="AA162" s="40"/>
      <c r="AB162" s="40"/>
      <c r="AC162" s="40"/>
      <c r="AD162" s="40"/>
      <c r="AE162" s="40"/>
      <c r="AR162" s="226" t="s">
        <v>185</v>
      </c>
      <c r="AT162" s="226" t="s">
        <v>180</v>
      </c>
      <c r="AU162" s="226" t="s">
        <v>80</v>
      </c>
      <c r="AY162" s="18" t="s">
        <v>177</v>
      </c>
      <c r="BE162" s="227">
        <f>IF(N162="základní",J162,0)</f>
        <v>0</v>
      </c>
      <c r="BF162" s="227">
        <f>IF(N162="snížená",J162,0)</f>
        <v>0</v>
      </c>
      <c r="BG162" s="227">
        <f>IF(N162="zákl. přenesená",J162,0)</f>
        <v>0</v>
      </c>
      <c r="BH162" s="227">
        <f>IF(N162="sníž. přenesená",J162,0)</f>
        <v>0</v>
      </c>
      <c r="BI162" s="227">
        <f>IF(N162="nulová",J162,0)</f>
        <v>0</v>
      </c>
      <c r="BJ162" s="18" t="s">
        <v>185</v>
      </c>
      <c r="BK162" s="227">
        <f>ROUND(I162*H162,2)</f>
        <v>0</v>
      </c>
      <c r="BL162" s="18" t="s">
        <v>185</v>
      </c>
      <c r="BM162" s="226" t="s">
        <v>519</v>
      </c>
    </row>
    <row r="163" spans="1:47" s="2" customFormat="1" ht="12">
      <c r="A163" s="40"/>
      <c r="B163" s="41"/>
      <c r="C163" s="42"/>
      <c r="D163" s="228" t="s">
        <v>187</v>
      </c>
      <c r="E163" s="42"/>
      <c r="F163" s="229" t="s">
        <v>462</v>
      </c>
      <c r="G163" s="42"/>
      <c r="H163" s="42"/>
      <c r="I163" s="230"/>
      <c r="J163" s="42"/>
      <c r="K163" s="42"/>
      <c r="L163" s="46"/>
      <c r="M163" s="231"/>
      <c r="N163" s="232"/>
      <c r="O163" s="87"/>
      <c r="P163" s="87"/>
      <c r="Q163" s="87"/>
      <c r="R163" s="87"/>
      <c r="S163" s="87"/>
      <c r="T163" s="88"/>
      <c r="U163" s="40"/>
      <c r="V163" s="40"/>
      <c r="W163" s="40"/>
      <c r="X163" s="40"/>
      <c r="Y163" s="40"/>
      <c r="Z163" s="40"/>
      <c r="AA163" s="40"/>
      <c r="AB163" s="40"/>
      <c r="AC163" s="40"/>
      <c r="AD163" s="40"/>
      <c r="AE163" s="40"/>
      <c r="AT163" s="18" t="s">
        <v>187</v>
      </c>
      <c r="AU163" s="18" t="s">
        <v>80</v>
      </c>
    </row>
    <row r="164" spans="1:47" s="2" customFormat="1" ht="12">
      <c r="A164" s="40"/>
      <c r="B164" s="41"/>
      <c r="C164" s="42"/>
      <c r="D164" s="228" t="s">
        <v>189</v>
      </c>
      <c r="E164" s="42"/>
      <c r="F164" s="233" t="s">
        <v>463</v>
      </c>
      <c r="G164" s="42"/>
      <c r="H164" s="42"/>
      <c r="I164" s="230"/>
      <c r="J164" s="42"/>
      <c r="K164" s="42"/>
      <c r="L164" s="46"/>
      <c r="M164" s="231"/>
      <c r="N164" s="232"/>
      <c r="O164" s="87"/>
      <c r="P164" s="87"/>
      <c r="Q164" s="87"/>
      <c r="R164" s="87"/>
      <c r="S164" s="87"/>
      <c r="T164" s="88"/>
      <c r="U164" s="40"/>
      <c r="V164" s="40"/>
      <c r="W164" s="40"/>
      <c r="X164" s="40"/>
      <c r="Y164" s="40"/>
      <c r="Z164" s="40"/>
      <c r="AA164" s="40"/>
      <c r="AB164" s="40"/>
      <c r="AC164" s="40"/>
      <c r="AD164" s="40"/>
      <c r="AE164" s="40"/>
      <c r="AT164" s="18" t="s">
        <v>189</v>
      </c>
      <c r="AU164" s="18" t="s">
        <v>80</v>
      </c>
    </row>
    <row r="165" spans="1:47" s="2" customFormat="1" ht="12">
      <c r="A165" s="40"/>
      <c r="B165" s="41"/>
      <c r="C165" s="42"/>
      <c r="D165" s="228" t="s">
        <v>280</v>
      </c>
      <c r="E165" s="42"/>
      <c r="F165" s="233" t="s">
        <v>1165</v>
      </c>
      <c r="G165" s="42"/>
      <c r="H165" s="42"/>
      <c r="I165" s="230"/>
      <c r="J165" s="42"/>
      <c r="K165" s="42"/>
      <c r="L165" s="46"/>
      <c r="M165" s="231"/>
      <c r="N165" s="232"/>
      <c r="O165" s="87"/>
      <c r="P165" s="87"/>
      <c r="Q165" s="87"/>
      <c r="R165" s="87"/>
      <c r="S165" s="87"/>
      <c r="T165" s="88"/>
      <c r="U165" s="40"/>
      <c r="V165" s="40"/>
      <c r="W165" s="40"/>
      <c r="X165" s="40"/>
      <c r="Y165" s="40"/>
      <c r="Z165" s="40"/>
      <c r="AA165" s="40"/>
      <c r="AB165" s="40"/>
      <c r="AC165" s="40"/>
      <c r="AD165" s="40"/>
      <c r="AE165" s="40"/>
      <c r="AT165" s="18" t="s">
        <v>280</v>
      </c>
      <c r="AU165" s="18" t="s">
        <v>80</v>
      </c>
    </row>
    <row r="166" spans="1:65" s="2" customFormat="1" ht="16.5" customHeight="1">
      <c r="A166" s="40"/>
      <c r="B166" s="41"/>
      <c r="C166" s="215" t="s">
        <v>295</v>
      </c>
      <c r="D166" s="215" t="s">
        <v>180</v>
      </c>
      <c r="E166" s="216" t="s">
        <v>465</v>
      </c>
      <c r="F166" s="217" t="s">
        <v>466</v>
      </c>
      <c r="G166" s="218" t="s">
        <v>270</v>
      </c>
      <c r="H166" s="219">
        <v>30</v>
      </c>
      <c r="I166" s="220"/>
      <c r="J166" s="221">
        <f>ROUND(I166*H166,2)</f>
        <v>0</v>
      </c>
      <c r="K166" s="217" t="s">
        <v>184</v>
      </c>
      <c r="L166" s="46"/>
      <c r="M166" s="222" t="s">
        <v>39</v>
      </c>
      <c r="N166" s="223" t="s">
        <v>53</v>
      </c>
      <c r="O166" s="87"/>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185</v>
      </c>
      <c r="AT166" s="226" t="s">
        <v>180</v>
      </c>
      <c r="AU166" s="226" t="s">
        <v>80</v>
      </c>
      <c r="AY166" s="18" t="s">
        <v>177</v>
      </c>
      <c r="BE166" s="227">
        <f>IF(N166="základní",J166,0)</f>
        <v>0</v>
      </c>
      <c r="BF166" s="227">
        <f>IF(N166="snížená",J166,0)</f>
        <v>0</v>
      </c>
      <c r="BG166" s="227">
        <f>IF(N166="zákl. přenesená",J166,0)</f>
        <v>0</v>
      </c>
      <c r="BH166" s="227">
        <f>IF(N166="sníž. přenesená",J166,0)</f>
        <v>0</v>
      </c>
      <c r="BI166" s="227">
        <f>IF(N166="nulová",J166,0)</f>
        <v>0</v>
      </c>
      <c r="BJ166" s="18" t="s">
        <v>185</v>
      </c>
      <c r="BK166" s="227">
        <f>ROUND(I166*H166,2)</f>
        <v>0</v>
      </c>
      <c r="BL166" s="18" t="s">
        <v>185</v>
      </c>
      <c r="BM166" s="226" t="s">
        <v>524</v>
      </c>
    </row>
    <row r="167" spans="1:47" s="2" customFormat="1" ht="12">
      <c r="A167" s="40"/>
      <c r="B167" s="41"/>
      <c r="C167" s="42"/>
      <c r="D167" s="228" t="s">
        <v>187</v>
      </c>
      <c r="E167" s="42"/>
      <c r="F167" s="229" t="s">
        <v>467</v>
      </c>
      <c r="G167" s="42"/>
      <c r="H167" s="42"/>
      <c r="I167" s="230"/>
      <c r="J167" s="42"/>
      <c r="K167" s="42"/>
      <c r="L167" s="46"/>
      <c r="M167" s="231"/>
      <c r="N167" s="232"/>
      <c r="O167" s="87"/>
      <c r="P167" s="87"/>
      <c r="Q167" s="87"/>
      <c r="R167" s="87"/>
      <c r="S167" s="87"/>
      <c r="T167" s="88"/>
      <c r="U167" s="40"/>
      <c r="V167" s="40"/>
      <c r="W167" s="40"/>
      <c r="X167" s="40"/>
      <c r="Y167" s="40"/>
      <c r="Z167" s="40"/>
      <c r="AA167" s="40"/>
      <c r="AB167" s="40"/>
      <c r="AC167" s="40"/>
      <c r="AD167" s="40"/>
      <c r="AE167" s="40"/>
      <c r="AT167" s="18" t="s">
        <v>187</v>
      </c>
      <c r="AU167" s="18" t="s">
        <v>80</v>
      </c>
    </row>
    <row r="168" spans="1:47" s="2" customFormat="1" ht="12">
      <c r="A168" s="40"/>
      <c r="B168" s="41"/>
      <c r="C168" s="42"/>
      <c r="D168" s="228" t="s">
        <v>189</v>
      </c>
      <c r="E168" s="42"/>
      <c r="F168" s="233" t="s">
        <v>468</v>
      </c>
      <c r="G168" s="42"/>
      <c r="H168" s="42"/>
      <c r="I168" s="230"/>
      <c r="J168" s="42"/>
      <c r="K168" s="42"/>
      <c r="L168" s="46"/>
      <c r="M168" s="231"/>
      <c r="N168" s="232"/>
      <c r="O168" s="87"/>
      <c r="P168" s="87"/>
      <c r="Q168" s="87"/>
      <c r="R168" s="87"/>
      <c r="S168" s="87"/>
      <c r="T168" s="88"/>
      <c r="U168" s="40"/>
      <c r="V168" s="40"/>
      <c r="W168" s="40"/>
      <c r="X168" s="40"/>
      <c r="Y168" s="40"/>
      <c r="Z168" s="40"/>
      <c r="AA168" s="40"/>
      <c r="AB168" s="40"/>
      <c r="AC168" s="40"/>
      <c r="AD168" s="40"/>
      <c r="AE168" s="40"/>
      <c r="AT168" s="18" t="s">
        <v>189</v>
      </c>
      <c r="AU168" s="18" t="s">
        <v>80</v>
      </c>
    </row>
    <row r="169" spans="1:51" s="14" customFormat="1" ht="12">
      <c r="A169" s="14"/>
      <c r="B169" s="244"/>
      <c r="C169" s="245"/>
      <c r="D169" s="228" t="s">
        <v>191</v>
      </c>
      <c r="E169" s="246" t="s">
        <v>39</v>
      </c>
      <c r="F169" s="247" t="s">
        <v>1166</v>
      </c>
      <c r="G169" s="245"/>
      <c r="H169" s="248">
        <v>30</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191</v>
      </c>
      <c r="AU169" s="254" t="s">
        <v>80</v>
      </c>
      <c r="AV169" s="14" t="s">
        <v>89</v>
      </c>
      <c r="AW169" s="14" t="s">
        <v>41</v>
      </c>
      <c r="AX169" s="14" t="s">
        <v>80</v>
      </c>
      <c r="AY169" s="254" t="s">
        <v>177</v>
      </c>
    </row>
    <row r="170" spans="1:51" s="15" customFormat="1" ht="12">
      <c r="A170" s="15"/>
      <c r="B170" s="255"/>
      <c r="C170" s="256"/>
      <c r="D170" s="228" t="s">
        <v>191</v>
      </c>
      <c r="E170" s="257" t="s">
        <v>1131</v>
      </c>
      <c r="F170" s="258" t="s">
        <v>194</v>
      </c>
      <c r="G170" s="256"/>
      <c r="H170" s="259">
        <v>30</v>
      </c>
      <c r="I170" s="260"/>
      <c r="J170" s="256"/>
      <c r="K170" s="256"/>
      <c r="L170" s="261"/>
      <c r="M170" s="262"/>
      <c r="N170" s="263"/>
      <c r="O170" s="263"/>
      <c r="P170" s="263"/>
      <c r="Q170" s="263"/>
      <c r="R170" s="263"/>
      <c r="S170" s="263"/>
      <c r="T170" s="264"/>
      <c r="U170" s="15"/>
      <c r="V170" s="15"/>
      <c r="W170" s="15"/>
      <c r="X170" s="15"/>
      <c r="Y170" s="15"/>
      <c r="Z170" s="15"/>
      <c r="AA170" s="15"/>
      <c r="AB170" s="15"/>
      <c r="AC170" s="15"/>
      <c r="AD170" s="15"/>
      <c r="AE170" s="15"/>
      <c r="AT170" s="265" t="s">
        <v>191</v>
      </c>
      <c r="AU170" s="265" t="s">
        <v>80</v>
      </c>
      <c r="AV170" s="15" t="s">
        <v>185</v>
      </c>
      <c r="AW170" s="15" t="s">
        <v>41</v>
      </c>
      <c r="AX170" s="15" t="s">
        <v>87</v>
      </c>
      <c r="AY170" s="265" t="s">
        <v>177</v>
      </c>
    </row>
    <row r="171" spans="1:65" s="2" customFormat="1" ht="21.75" customHeight="1">
      <c r="A171" s="40"/>
      <c r="B171" s="41"/>
      <c r="C171" s="215" t="s">
        <v>301</v>
      </c>
      <c r="D171" s="215" t="s">
        <v>180</v>
      </c>
      <c r="E171" s="216" t="s">
        <v>290</v>
      </c>
      <c r="F171" s="217" t="s">
        <v>291</v>
      </c>
      <c r="G171" s="218" t="s">
        <v>270</v>
      </c>
      <c r="H171" s="219">
        <v>2</v>
      </c>
      <c r="I171" s="220"/>
      <c r="J171" s="221">
        <f>ROUND(I171*H171,2)</f>
        <v>0</v>
      </c>
      <c r="K171" s="217" t="s">
        <v>184</v>
      </c>
      <c r="L171" s="46"/>
      <c r="M171" s="222" t="s">
        <v>39</v>
      </c>
      <c r="N171" s="223" t="s">
        <v>53</v>
      </c>
      <c r="O171" s="87"/>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185</v>
      </c>
      <c r="AT171" s="226" t="s">
        <v>180</v>
      </c>
      <c r="AU171" s="226" t="s">
        <v>80</v>
      </c>
      <c r="AY171" s="18" t="s">
        <v>177</v>
      </c>
      <c r="BE171" s="227">
        <f>IF(N171="základní",J171,0)</f>
        <v>0</v>
      </c>
      <c r="BF171" s="227">
        <f>IF(N171="snížená",J171,0)</f>
        <v>0</v>
      </c>
      <c r="BG171" s="227">
        <f>IF(N171="zákl. přenesená",J171,0)</f>
        <v>0</v>
      </c>
      <c r="BH171" s="227">
        <f>IF(N171="sníž. přenesená",J171,0)</f>
        <v>0</v>
      </c>
      <c r="BI171" s="227">
        <f>IF(N171="nulová",J171,0)</f>
        <v>0</v>
      </c>
      <c r="BJ171" s="18" t="s">
        <v>185</v>
      </c>
      <c r="BK171" s="227">
        <f>ROUND(I171*H171,2)</f>
        <v>0</v>
      </c>
      <c r="BL171" s="18" t="s">
        <v>185</v>
      </c>
      <c r="BM171" s="226" t="s">
        <v>530</v>
      </c>
    </row>
    <row r="172" spans="1:47" s="2" customFormat="1" ht="12">
      <c r="A172" s="40"/>
      <c r="B172" s="41"/>
      <c r="C172" s="42"/>
      <c r="D172" s="228" t="s">
        <v>187</v>
      </c>
      <c r="E172" s="42"/>
      <c r="F172" s="229" t="s">
        <v>293</v>
      </c>
      <c r="G172" s="42"/>
      <c r="H172" s="42"/>
      <c r="I172" s="230"/>
      <c r="J172" s="42"/>
      <c r="K172" s="42"/>
      <c r="L172" s="46"/>
      <c r="M172" s="231"/>
      <c r="N172" s="232"/>
      <c r="O172" s="87"/>
      <c r="P172" s="87"/>
      <c r="Q172" s="87"/>
      <c r="R172" s="87"/>
      <c r="S172" s="87"/>
      <c r="T172" s="88"/>
      <c r="U172" s="40"/>
      <c r="V172" s="40"/>
      <c r="W172" s="40"/>
      <c r="X172" s="40"/>
      <c r="Y172" s="40"/>
      <c r="Z172" s="40"/>
      <c r="AA172" s="40"/>
      <c r="AB172" s="40"/>
      <c r="AC172" s="40"/>
      <c r="AD172" s="40"/>
      <c r="AE172" s="40"/>
      <c r="AT172" s="18" t="s">
        <v>187</v>
      </c>
      <c r="AU172" s="18" t="s">
        <v>80</v>
      </c>
    </row>
    <row r="173" spans="1:47" s="2" customFormat="1" ht="12">
      <c r="A173" s="40"/>
      <c r="B173" s="41"/>
      <c r="C173" s="42"/>
      <c r="D173" s="228" t="s">
        <v>189</v>
      </c>
      <c r="E173" s="42"/>
      <c r="F173" s="233" t="s">
        <v>294</v>
      </c>
      <c r="G173" s="42"/>
      <c r="H173" s="42"/>
      <c r="I173" s="230"/>
      <c r="J173" s="42"/>
      <c r="K173" s="42"/>
      <c r="L173" s="46"/>
      <c r="M173" s="231"/>
      <c r="N173" s="232"/>
      <c r="O173" s="87"/>
      <c r="P173" s="87"/>
      <c r="Q173" s="87"/>
      <c r="R173" s="87"/>
      <c r="S173" s="87"/>
      <c r="T173" s="88"/>
      <c r="U173" s="40"/>
      <c r="V173" s="40"/>
      <c r="W173" s="40"/>
      <c r="X173" s="40"/>
      <c r="Y173" s="40"/>
      <c r="Z173" s="40"/>
      <c r="AA173" s="40"/>
      <c r="AB173" s="40"/>
      <c r="AC173" s="40"/>
      <c r="AD173" s="40"/>
      <c r="AE173" s="40"/>
      <c r="AT173" s="18" t="s">
        <v>189</v>
      </c>
      <c r="AU173" s="18" t="s">
        <v>80</v>
      </c>
    </row>
    <row r="174" spans="1:65" s="2" customFormat="1" ht="21.75" customHeight="1">
      <c r="A174" s="40"/>
      <c r="B174" s="41"/>
      <c r="C174" s="215" t="s">
        <v>309</v>
      </c>
      <c r="D174" s="215" t="s">
        <v>180</v>
      </c>
      <c r="E174" s="216" t="s">
        <v>296</v>
      </c>
      <c r="F174" s="217" t="s">
        <v>297</v>
      </c>
      <c r="G174" s="218" t="s">
        <v>270</v>
      </c>
      <c r="H174" s="219">
        <v>2</v>
      </c>
      <c r="I174" s="220"/>
      <c r="J174" s="221">
        <f>ROUND(I174*H174,2)</f>
        <v>0</v>
      </c>
      <c r="K174" s="217" t="s">
        <v>184</v>
      </c>
      <c r="L174" s="46"/>
      <c r="M174" s="222" t="s">
        <v>39</v>
      </c>
      <c r="N174" s="223" t="s">
        <v>53</v>
      </c>
      <c r="O174" s="87"/>
      <c r="P174" s="224">
        <f>O174*H174</f>
        <v>0</v>
      </c>
      <c r="Q174" s="224">
        <v>0</v>
      </c>
      <c r="R174" s="224">
        <f>Q174*H174</f>
        <v>0</v>
      </c>
      <c r="S174" s="224">
        <v>0</v>
      </c>
      <c r="T174" s="225">
        <f>S174*H174</f>
        <v>0</v>
      </c>
      <c r="U174" s="40"/>
      <c r="V174" s="40"/>
      <c r="W174" s="40"/>
      <c r="X174" s="40"/>
      <c r="Y174" s="40"/>
      <c r="Z174" s="40"/>
      <c r="AA174" s="40"/>
      <c r="AB174" s="40"/>
      <c r="AC174" s="40"/>
      <c r="AD174" s="40"/>
      <c r="AE174" s="40"/>
      <c r="AR174" s="226" t="s">
        <v>185</v>
      </c>
      <c r="AT174" s="226" t="s">
        <v>180</v>
      </c>
      <c r="AU174" s="226" t="s">
        <v>80</v>
      </c>
      <c r="AY174" s="18" t="s">
        <v>177</v>
      </c>
      <c r="BE174" s="227">
        <f>IF(N174="základní",J174,0)</f>
        <v>0</v>
      </c>
      <c r="BF174" s="227">
        <f>IF(N174="snížená",J174,0)</f>
        <v>0</v>
      </c>
      <c r="BG174" s="227">
        <f>IF(N174="zákl. přenesená",J174,0)</f>
        <v>0</v>
      </c>
      <c r="BH174" s="227">
        <f>IF(N174="sníž. přenesená",J174,0)</f>
        <v>0</v>
      </c>
      <c r="BI174" s="227">
        <f>IF(N174="nulová",J174,0)</f>
        <v>0</v>
      </c>
      <c r="BJ174" s="18" t="s">
        <v>185</v>
      </c>
      <c r="BK174" s="227">
        <f>ROUND(I174*H174,2)</f>
        <v>0</v>
      </c>
      <c r="BL174" s="18" t="s">
        <v>185</v>
      </c>
      <c r="BM174" s="226" t="s">
        <v>535</v>
      </c>
    </row>
    <row r="175" spans="1:47" s="2" customFormat="1" ht="12">
      <c r="A175" s="40"/>
      <c r="B175" s="41"/>
      <c r="C175" s="42"/>
      <c r="D175" s="228" t="s">
        <v>187</v>
      </c>
      <c r="E175" s="42"/>
      <c r="F175" s="229" t="s">
        <v>299</v>
      </c>
      <c r="G175" s="42"/>
      <c r="H175" s="42"/>
      <c r="I175" s="230"/>
      <c r="J175" s="42"/>
      <c r="K175" s="42"/>
      <c r="L175" s="46"/>
      <c r="M175" s="231"/>
      <c r="N175" s="232"/>
      <c r="O175" s="87"/>
      <c r="P175" s="87"/>
      <c r="Q175" s="87"/>
      <c r="R175" s="87"/>
      <c r="S175" s="87"/>
      <c r="T175" s="88"/>
      <c r="U175" s="40"/>
      <c r="V175" s="40"/>
      <c r="W175" s="40"/>
      <c r="X175" s="40"/>
      <c r="Y175" s="40"/>
      <c r="Z175" s="40"/>
      <c r="AA175" s="40"/>
      <c r="AB175" s="40"/>
      <c r="AC175" s="40"/>
      <c r="AD175" s="40"/>
      <c r="AE175" s="40"/>
      <c r="AT175" s="18" t="s">
        <v>187</v>
      </c>
      <c r="AU175" s="18" t="s">
        <v>80</v>
      </c>
    </row>
    <row r="176" spans="1:47" s="2" customFormat="1" ht="12">
      <c r="A176" s="40"/>
      <c r="B176" s="41"/>
      <c r="C176" s="42"/>
      <c r="D176" s="228" t="s">
        <v>189</v>
      </c>
      <c r="E176" s="42"/>
      <c r="F176" s="233" t="s">
        <v>300</v>
      </c>
      <c r="G176" s="42"/>
      <c r="H176" s="42"/>
      <c r="I176" s="230"/>
      <c r="J176" s="42"/>
      <c r="K176" s="42"/>
      <c r="L176" s="46"/>
      <c r="M176" s="231"/>
      <c r="N176" s="232"/>
      <c r="O176" s="87"/>
      <c r="P176" s="87"/>
      <c r="Q176" s="87"/>
      <c r="R176" s="87"/>
      <c r="S176" s="87"/>
      <c r="T176" s="88"/>
      <c r="U176" s="40"/>
      <c r="V176" s="40"/>
      <c r="W176" s="40"/>
      <c r="X176" s="40"/>
      <c r="Y176" s="40"/>
      <c r="Z176" s="40"/>
      <c r="AA176" s="40"/>
      <c r="AB176" s="40"/>
      <c r="AC176" s="40"/>
      <c r="AD176" s="40"/>
      <c r="AE176" s="40"/>
      <c r="AT176" s="18" t="s">
        <v>189</v>
      </c>
      <c r="AU176" s="18" t="s">
        <v>80</v>
      </c>
    </row>
    <row r="177" spans="1:65" s="2" customFormat="1" ht="16.5" customHeight="1">
      <c r="A177" s="40"/>
      <c r="B177" s="41"/>
      <c r="C177" s="215" t="s">
        <v>319</v>
      </c>
      <c r="D177" s="215" t="s">
        <v>180</v>
      </c>
      <c r="E177" s="216" t="s">
        <v>563</v>
      </c>
      <c r="F177" s="217" t="s">
        <v>564</v>
      </c>
      <c r="G177" s="218" t="s">
        <v>270</v>
      </c>
      <c r="H177" s="219">
        <v>15</v>
      </c>
      <c r="I177" s="220"/>
      <c r="J177" s="221">
        <f>ROUND(I177*H177,2)</f>
        <v>0</v>
      </c>
      <c r="K177" s="217" t="s">
        <v>184</v>
      </c>
      <c r="L177" s="46"/>
      <c r="M177" s="222" t="s">
        <v>39</v>
      </c>
      <c r="N177" s="223" t="s">
        <v>53</v>
      </c>
      <c r="O177" s="87"/>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185</v>
      </c>
      <c r="AT177" s="226" t="s">
        <v>180</v>
      </c>
      <c r="AU177" s="226" t="s">
        <v>80</v>
      </c>
      <c r="AY177" s="18" t="s">
        <v>177</v>
      </c>
      <c r="BE177" s="227">
        <f>IF(N177="základní",J177,0)</f>
        <v>0</v>
      </c>
      <c r="BF177" s="227">
        <f>IF(N177="snížená",J177,0)</f>
        <v>0</v>
      </c>
      <c r="BG177" s="227">
        <f>IF(N177="zákl. přenesená",J177,0)</f>
        <v>0</v>
      </c>
      <c r="BH177" s="227">
        <f>IF(N177="sníž. přenesená",J177,0)</f>
        <v>0</v>
      </c>
      <c r="BI177" s="227">
        <f>IF(N177="nulová",J177,0)</f>
        <v>0</v>
      </c>
      <c r="BJ177" s="18" t="s">
        <v>185</v>
      </c>
      <c r="BK177" s="227">
        <f>ROUND(I177*H177,2)</f>
        <v>0</v>
      </c>
      <c r="BL177" s="18" t="s">
        <v>185</v>
      </c>
      <c r="BM177" s="226" t="s">
        <v>427</v>
      </c>
    </row>
    <row r="178" spans="1:47" s="2" customFormat="1" ht="12">
      <c r="A178" s="40"/>
      <c r="B178" s="41"/>
      <c r="C178" s="42"/>
      <c r="D178" s="228" t="s">
        <v>187</v>
      </c>
      <c r="E178" s="42"/>
      <c r="F178" s="229" t="s">
        <v>566</v>
      </c>
      <c r="G178" s="42"/>
      <c r="H178" s="42"/>
      <c r="I178" s="230"/>
      <c r="J178" s="42"/>
      <c r="K178" s="42"/>
      <c r="L178" s="46"/>
      <c r="M178" s="231"/>
      <c r="N178" s="232"/>
      <c r="O178" s="87"/>
      <c r="P178" s="87"/>
      <c r="Q178" s="87"/>
      <c r="R178" s="87"/>
      <c r="S178" s="87"/>
      <c r="T178" s="88"/>
      <c r="U178" s="40"/>
      <c r="V178" s="40"/>
      <c r="W178" s="40"/>
      <c r="X178" s="40"/>
      <c r="Y178" s="40"/>
      <c r="Z178" s="40"/>
      <c r="AA178" s="40"/>
      <c r="AB178" s="40"/>
      <c r="AC178" s="40"/>
      <c r="AD178" s="40"/>
      <c r="AE178" s="40"/>
      <c r="AT178" s="18" t="s">
        <v>187</v>
      </c>
      <c r="AU178" s="18" t="s">
        <v>80</v>
      </c>
    </row>
    <row r="179" spans="1:47" s="2" customFormat="1" ht="12">
      <c r="A179" s="40"/>
      <c r="B179" s="41"/>
      <c r="C179" s="42"/>
      <c r="D179" s="228" t="s">
        <v>189</v>
      </c>
      <c r="E179" s="42"/>
      <c r="F179" s="233" t="s">
        <v>567</v>
      </c>
      <c r="G179" s="42"/>
      <c r="H179" s="42"/>
      <c r="I179" s="230"/>
      <c r="J179" s="42"/>
      <c r="K179" s="42"/>
      <c r="L179" s="46"/>
      <c r="M179" s="231"/>
      <c r="N179" s="232"/>
      <c r="O179" s="87"/>
      <c r="P179" s="87"/>
      <c r="Q179" s="87"/>
      <c r="R179" s="87"/>
      <c r="S179" s="87"/>
      <c r="T179" s="88"/>
      <c r="U179" s="40"/>
      <c r="V179" s="40"/>
      <c r="W179" s="40"/>
      <c r="X179" s="40"/>
      <c r="Y179" s="40"/>
      <c r="Z179" s="40"/>
      <c r="AA179" s="40"/>
      <c r="AB179" s="40"/>
      <c r="AC179" s="40"/>
      <c r="AD179" s="40"/>
      <c r="AE179" s="40"/>
      <c r="AT179" s="18" t="s">
        <v>189</v>
      </c>
      <c r="AU179" s="18" t="s">
        <v>80</v>
      </c>
    </row>
    <row r="180" spans="1:47" s="2" customFormat="1" ht="12">
      <c r="A180" s="40"/>
      <c r="B180" s="41"/>
      <c r="C180" s="42"/>
      <c r="D180" s="228" t="s">
        <v>280</v>
      </c>
      <c r="E180" s="42"/>
      <c r="F180" s="233" t="s">
        <v>1167</v>
      </c>
      <c r="G180" s="42"/>
      <c r="H180" s="42"/>
      <c r="I180" s="230"/>
      <c r="J180" s="42"/>
      <c r="K180" s="42"/>
      <c r="L180" s="46"/>
      <c r="M180" s="231"/>
      <c r="N180" s="232"/>
      <c r="O180" s="87"/>
      <c r="P180" s="87"/>
      <c r="Q180" s="87"/>
      <c r="R180" s="87"/>
      <c r="S180" s="87"/>
      <c r="T180" s="88"/>
      <c r="U180" s="40"/>
      <c r="V180" s="40"/>
      <c r="W180" s="40"/>
      <c r="X180" s="40"/>
      <c r="Y180" s="40"/>
      <c r="Z180" s="40"/>
      <c r="AA180" s="40"/>
      <c r="AB180" s="40"/>
      <c r="AC180" s="40"/>
      <c r="AD180" s="40"/>
      <c r="AE180" s="40"/>
      <c r="AT180" s="18" t="s">
        <v>280</v>
      </c>
      <c r="AU180" s="18" t="s">
        <v>80</v>
      </c>
    </row>
    <row r="181" spans="1:65" s="2" customFormat="1" ht="24.15" customHeight="1">
      <c r="A181" s="40"/>
      <c r="B181" s="41"/>
      <c r="C181" s="215" t="s">
        <v>7</v>
      </c>
      <c r="D181" s="215" t="s">
        <v>180</v>
      </c>
      <c r="E181" s="216" t="s">
        <v>569</v>
      </c>
      <c r="F181" s="217" t="s">
        <v>570</v>
      </c>
      <c r="G181" s="218" t="s">
        <v>270</v>
      </c>
      <c r="H181" s="219">
        <v>4</v>
      </c>
      <c r="I181" s="220"/>
      <c r="J181" s="221">
        <f>ROUND(I181*H181,2)</f>
        <v>0</v>
      </c>
      <c r="K181" s="217" t="s">
        <v>184</v>
      </c>
      <c r="L181" s="46"/>
      <c r="M181" s="222" t="s">
        <v>39</v>
      </c>
      <c r="N181" s="223" t="s">
        <v>53</v>
      </c>
      <c r="O181" s="87"/>
      <c r="P181" s="224">
        <f>O181*H181</f>
        <v>0</v>
      </c>
      <c r="Q181" s="224">
        <v>0</v>
      </c>
      <c r="R181" s="224">
        <f>Q181*H181</f>
        <v>0</v>
      </c>
      <c r="S181" s="224">
        <v>0</v>
      </c>
      <c r="T181" s="225">
        <f>S181*H181</f>
        <v>0</v>
      </c>
      <c r="U181" s="40"/>
      <c r="V181" s="40"/>
      <c r="W181" s="40"/>
      <c r="X181" s="40"/>
      <c r="Y181" s="40"/>
      <c r="Z181" s="40"/>
      <c r="AA181" s="40"/>
      <c r="AB181" s="40"/>
      <c r="AC181" s="40"/>
      <c r="AD181" s="40"/>
      <c r="AE181" s="40"/>
      <c r="AR181" s="226" t="s">
        <v>185</v>
      </c>
      <c r="AT181" s="226" t="s">
        <v>180</v>
      </c>
      <c r="AU181" s="226" t="s">
        <v>80</v>
      </c>
      <c r="AY181" s="18" t="s">
        <v>177</v>
      </c>
      <c r="BE181" s="227">
        <f>IF(N181="základní",J181,0)</f>
        <v>0</v>
      </c>
      <c r="BF181" s="227">
        <f>IF(N181="snížená",J181,0)</f>
        <v>0</v>
      </c>
      <c r="BG181" s="227">
        <f>IF(N181="zákl. přenesená",J181,0)</f>
        <v>0</v>
      </c>
      <c r="BH181" s="227">
        <f>IF(N181="sníž. přenesená",J181,0)</f>
        <v>0</v>
      </c>
      <c r="BI181" s="227">
        <f>IF(N181="nulová",J181,0)</f>
        <v>0</v>
      </c>
      <c r="BJ181" s="18" t="s">
        <v>185</v>
      </c>
      <c r="BK181" s="227">
        <f>ROUND(I181*H181,2)</f>
        <v>0</v>
      </c>
      <c r="BL181" s="18" t="s">
        <v>185</v>
      </c>
      <c r="BM181" s="226" t="s">
        <v>543</v>
      </c>
    </row>
    <row r="182" spans="1:47" s="2" customFormat="1" ht="12">
      <c r="A182" s="40"/>
      <c r="B182" s="41"/>
      <c r="C182" s="42"/>
      <c r="D182" s="228" t="s">
        <v>187</v>
      </c>
      <c r="E182" s="42"/>
      <c r="F182" s="229" t="s">
        <v>572</v>
      </c>
      <c r="G182" s="42"/>
      <c r="H182" s="42"/>
      <c r="I182" s="230"/>
      <c r="J182" s="42"/>
      <c r="K182" s="42"/>
      <c r="L182" s="46"/>
      <c r="M182" s="231"/>
      <c r="N182" s="232"/>
      <c r="O182" s="87"/>
      <c r="P182" s="87"/>
      <c r="Q182" s="87"/>
      <c r="R182" s="87"/>
      <c r="S182" s="87"/>
      <c r="T182" s="88"/>
      <c r="U182" s="40"/>
      <c r="V182" s="40"/>
      <c r="W182" s="40"/>
      <c r="X182" s="40"/>
      <c r="Y182" s="40"/>
      <c r="Z182" s="40"/>
      <c r="AA182" s="40"/>
      <c r="AB182" s="40"/>
      <c r="AC182" s="40"/>
      <c r="AD182" s="40"/>
      <c r="AE182" s="40"/>
      <c r="AT182" s="18" t="s">
        <v>187</v>
      </c>
      <c r="AU182" s="18" t="s">
        <v>80</v>
      </c>
    </row>
    <row r="183" spans="1:47" s="2" customFormat="1" ht="12">
      <c r="A183" s="40"/>
      <c r="B183" s="41"/>
      <c r="C183" s="42"/>
      <c r="D183" s="228" t="s">
        <v>189</v>
      </c>
      <c r="E183" s="42"/>
      <c r="F183" s="233" t="s">
        <v>573</v>
      </c>
      <c r="G183" s="42"/>
      <c r="H183" s="42"/>
      <c r="I183" s="230"/>
      <c r="J183" s="42"/>
      <c r="K183" s="42"/>
      <c r="L183" s="46"/>
      <c r="M183" s="231"/>
      <c r="N183" s="232"/>
      <c r="O183" s="87"/>
      <c r="P183" s="87"/>
      <c r="Q183" s="87"/>
      <c r="R183" s="87"/>
      <c r="S183" s="87"/>
      <c r="T183" s="88"/>
      <c r="U183" s="40"/>
      <c r="V183" s="40"/>
      <c r="W183" s="40"/>
      <c r="X183" s="40"/>
      <c r="Y183" s="40"/>
      <c r="Z183" s="40"/>
      <c r="AA183" s="40"/>
      <c r="AB183" s="40"/>
      <c r="AC183" s="40"/>
      <c r="AD183" s="40"/>
      <c r="AE183" s="40"/>
      <c r="AT183" s="18" t="s">
        <v>189</v>
      </c>
      <c r="AU183" s="18" t="s">
        <v>80</v>
      </c>
    </row>
    <row r="184" spans="1:47" s="2" customFormat="1" ht="12">
      <c r="A184" s="40"/>
      <c r="B184" s="41"/>
      <c r="C184" s="42"/>
      <c r="D184" s="228" t="s">
        <v>280</v>
      </c>
      <c r="E184" s="42"/>
      <c r="F184" s="233" t="s">
        <v>1168</v>
      </c>
      <c r="G184" s="42"/>
      <c r="H184" s="42"/>
      <c r="I184" s="230"/>
      <c r="J184" s="42"/>
      <c r="K184" s="42"/>
      <c r="L184" s="46"/>
      <c r="M184" s="231"/>
      <c r="N184" s="232"/>
      <c r="O184" s="87"/>
      <c r="P184" s="87"/>
      <c r="Q184" s="87"/>
      <c r="R184" s="87"/>
      <c r="S184" s="87"/>
      <c r="T184" s="88"/>
      <c r="U184" s="40"/>
      <c r="V184" s="40"/>
      <c r="W184" s="40"/>
      <c r="X184" s="40"/>
      <c r="Y184" s="40"/>
      <c r="Z184" s="40"/>
      <c r="AA184" s="40"/>
      <c r="AB184" s="40"/>
      <c r="AC184" s="40"/>
      <c r="AD184" s="40"/>
      <c r="AE184" s="40"/>
      <c r="AT184" s="18" t="s">
        <v>280</v>
      </c>
      <c r="AU184" s="18" t="s">
        <v>80</v>
      </c>
    </row>
    <row r="185" spans="1:65" s="2" customFormat="1" ht="24.15" customHeight="1">
      <c r="A185" s="40"/>
      <c r="B185" s="41"/>
      <c r="C185" s="215" t="s">
        <v>330</v>
      </c>
      <c r="D185" s="215" t="s">
        <v>180</v>
      </c>
      <c r="E185" s="216" t="s">
        <v>586</v>
      </c>
      <c r="F185" s="217" t="s">
        <v>587</v>
      </c>
      <c r="G185" s="218" t="s">
        <v>270</v>
      </c>
      <c r="H185" s="219">
        <v>4</v>
      </c>
      <c r="I185" s="220"/>
      <c r="J185" s="221">
        <f>ROUND(I185*H185,2)</f>
        <v>0</v>
      </c>
      <c r="K185" s="217" t="s">
        <v>184</v>
      </c>
      <c r="L185" s="46"/>
      <c r="M185" s="222" t="s">
        <v>39</v>
      </c>
      <c r="N185" s="223" t="s">
        <v>53</v>
      </c>
      <c r="O185" s="87"/>
      <c r="P185" s="224">
        <f>O185*H185</f>
        <v>0</v>
      </c>
      <c r="Q185" s="224">
        <v>0</v>
      </c>
      <c r="R185" s="224">
        <f>Q185*H185</f>
        <v>0</v>
      </c>
      <c r="S185" s="224">
        <v>0</v>
      </c>
      <c r="T185" s="225">
        <f>S185*H185</f>
        <v>0</v>
      </c>
      <c r="U185" s="40"/>
      <c r="V185" s="40"/>
      <c r="W185" s="40"/>
      <c r="X185" s="40"/>
      <c r="Y185" s="40"/>
      <c r="Z185" s="40"/>
      <c r="AA185" s="40"/>
      <c r="AB185" s="40"/>
      <c r="AC185" s="40"/>
      <c r="AD185" s="40"/>
      <c r="AE185" s="40"/>
      <c r="AR185" s="226" t="s">
        <v>185</v>
      </c>
      <c r="AT185" s="226" t="s">
        <v>180</v>
      </c>
      <c r="AU185" s="226" t="s">
        <v>80</v>
      </c>
      <c r="AY185" s="18" t="s">
        <v>177</v>
      </c>
      <c r="BE185" s="227">
        <f>IF(N185="základní",J185,0)</f>
        <v>0</v>
      </c>
      <c r="BF185" s="227">
        <f>IF(N185="snížená",J185,0)</f>
        <v>0</v>
      </c>
      <c r="BG185" s="227">
        <f>IF(N185="zákl. přenesená",J185,0)</f>
        <v>0</v>
      </c>
      <c r="BH185" s="227">
        <f>IF(N185="sníž. přenesená",J185,0)</f>
        <v>0</v>
      </c>
      <c r="BI185" s="227">
        <f>IF(N185="nulová",J185,0)</f>
        <v>0</v>
      </c>
      <c r="BJ185" s="18" t="s">
        <v>185</v>
      </c>
      <c r="BK185" s="227">
        <f>ROUND(I185*H185,2)</f>
        <v>0</v>
      </c>
      <c r="BL185" s="18" t="s">
        <v>185</v>
      </c>
      <c r="BM185" s="226" t="s">
        <v>549</v>
      </c>
    </row>
    <row r="186" spans="1:47" s="2" customFormat="1" ht="12">
      <c r="A186" s="40"/>
      <c r="B186" s="41"/>
      <c r="C186" s="42"/>
      <c r="D186" s="228" t="s">
        <v>187</v>
      </c>
      <c r="E186" s="42"/>
      <c r="F186" s="229" t="s">
        <v>589</v>
      </c>
      <c r="G186" s="42"/>
      <c r="H186" s="42"/>
      <c r="I186" s="230"/>
      <c r="J186" s="42"/>
      <c r="K186" s="42"/>
      <c r="L186" s="46"/>
      <c r="M186" s="231"/>
      <c r="N186" s="232"/>
      <c r="O186" s="87"/>
      <c r="P186" s="87"/>
      <c r="Q186" s="87"/>
      <c r="R186" s="87"/>
      <c r="S186" s="87"/>
      <c r="T186" s="88"/>
      <c r="U186" s="40"/>
      <c r="V186" s="40"/>
      <c r="W186" s="40"/>
      <c r="X186" s="40"/>
      <c r="Y186" s="40"/>
      <c r="Z186" s="40"/>
      <c r="AA186" s="40"/>
      <c r="AB186" s="40"/>
      <c r="AC186" s="40"/>
      <c r="AD186" s="40"/>
      <c r="AE186" s="40"/>
      <c r="AT186" s="18" t="s">
        <v>187</v>
      </c>
      <c r="AU186" s="18" t="s">
        <v>80</v>
      </c>
    </row>
    <row r="187" spans="1:47" s="2" customFormat="1" ht="12">
      <c r="A187" s="40"/>
      <c r="B187" s="41"/>
      <c r="C187" s="42"/>
      <c r="D187" s="228" t="s">
        <v>189</v>
      </c>
      <c r="E187" s="42"/>
      <c r="F187" s="233" t="s">
        <v>584</v>
      </c>
      <c r="G187" s="42"/>
      <c r="H187" s="42"/>
      <c r="I187" s="230"/>
      <c r="J187" s="42"/>
      <c r="K187" s="42"/>
      <c r="L187" s="46"/>
      <c r="M187" s="231"/>
      <c r="N187" s="232"/>
      <c r="O187" s="87"/>
      <c r="P187" s="87"/>
      <c r="Q187" s="87"/>
      <c r="R187" s="87"/>
      <c r="S187" s="87"/>
      <c r="T187" s="88"/>
      <c r="U187" s="40"/>
      <c r="V187" s="40"/>
      <c r="W187" s="40"/>
      <c r="X187" s="40"/>
      <c r="Y187" s="40"/>
      <c r="Z187" s="40"/>
      <c r="AA187" s="40"/>
      <c r="AB187" s="40"/>
      <c r="AC187" s="40"/>
      <c r="AD187" s="40"/>
      <c r="AE187" s="40"/>
      <c r="AT187" s="18" t="s">
        <v>189</v>
      </c>
      <c r="AU187" s="18" t="s">
        <v>80</v>
      </c>
    </row>
    <row r="188" spans="1:47" s="2" customFormat="1" ht="12">
      <c r="A188" s="40"/>
      <c r="B188" s="41"/>
      <c r="C188" s="42"/>
      <c r="D188" s="228" t="s">
        <v>280</v>
      </c>
      <c r="E188" s="42"/>
      <c r="F188" s="233" t="s">
        <v>1169</v>
      </c>
      <c r="G188" s="42"/>
      <c r="H188" s="42"/>
      <c r="I188" s="230"/>
      <c r="J188" s="42"/>
      <c r="K188" s="42"/>
      <c r="L188" s="46"/>
      <c r="M188" s="231"/>
      <c r="N188" s="232"/>
      <c r="O188" s="87"/>
      <c r="P188" s="87"/>
      <c r="Q188" s="87"/>
      <c r="R188" s="87"/>
      <c r="S188" s="87"/>
      <c r="T188" s="88"/>
      <c r="U188" s="40"/>
      <c r="V188" s="40"/>
      <c r="W188" s="40"/>
      <c r="X188" s="40"/>
      <c r="Y188" s="40"/>
      <c r="Z188" s="40"/>
      <c r="AA188" s="40"/>
      <c r="AB188" s="40"/>
      <c r="AC188" s="40"/>
      <c r="AD188" s="40"/>
      <c r="AE188" s="40"/>
      <c r="AT188" s="18" t="s">
        <v>280</v>
      </c>
      <c r="AU188" s="18" t="s">
        <v>80</v>
      </c>
    </row>
    <row r="189" spans="1:65" s="2" customFormat="1" ht="24.15" customHeight="1">
      <c r="A189" s="40"/>
      <c r="B189" s="41"/>
      <c r="C189" s="215" t="s">
        <v>335</v>
      </c>
      <c r="D189" s="215" t="s">
        <v>180</v>
      </c>
      <c r="E189" s="216" t="s">
        <v>1170</v>
      </c>
      <c r="F189" s="217" t="s">
        <v>1171</v>
      </c>
      <c r="G189" s="218" t="s">
        <v>203</v>
      </c>
      <c r="H189" s="219">
        <v>69</v>
      </c>
      <c r="I189" s="220"/>
      <c r="J189" s="221">
        <f>ROUND(I189*H189,2)</f>
        <v>0</v>
      </c>
      <c r="K189" s="217" t="s">
        <v>184</v>
      </c>
      <c r="L189" s="46"/>
      <c r="M189" s="222" t="s">
        <v>39</v>
      </c>
      <c r="N189" s="223" t="s">
        <v>53</v>
      </c>
      <c r="O189" s="87"/>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185</v>
      </c>
      <c r="AT189" s="226" t="s">
        <v>180</v>
      </c>
      <c r="AU189" s="226" t="s">
        <v>80</v>
      </c>
      <c r="AY189" s="18" t="s">
        <v>177</v>
      </c>
      <c r="BE189" s="227">
        <f>IF(N189="základní",J189,0)</f>
        <v>0</v>
      </c>
      <c r="BF189" s="227">
        <f>IF(N189="snížená",J189,0)</f>
        <v>0</v>
      </c>
      <c r="BG189" s="227">
        <f>IF(N189="zákl. přenesená",J189,0)</f>
        <v>0</v>
      </c>
      <c r="BH189" s="227">
        <f>IF(N189="sníž. přenesená",J189,0)</f>
        <v>0</v>
      </c>
      <c r="BI189" s="227">
        <f>IF(N189="nulová",J189,0)</f>
        <v>0</v>
      </c>
      <c r="BJ189" s="18" t="s">
        <v>185</v>
      </c>
      <c r="BK189" s="227">
        <f>ROUND(I189*H189,2)</f>
        <v>0</v>
      </c>
      <c r="BL189" s="18" t="s">
        <v>185</v>
      </c>
      <c r="BM189" s="226" t="s">
        <v>553</v>
      </c>
    </row>
    <row r="190" spans="1:47" s="2" customFormat="1" ht="12">
      <c r="A190" s="40"/>
      <c r="B190" s="41"/>
      <c r="C190" s="42"/>
      <c r="D190" s="228" t="s">
        <v>187</v>
      </c>
      <c r="E190" s="42"/>
      <c r="F190" s="229" t="s">
        <v>1172</v>
      </c>
      <c r="G190" s="42"/>
      <c r="H190" s="42"/>
      <c r="I190" s="230"/>
      <c r="J190" s="42"/>
      <c r="K190" s="42"/>
      <c r="L190" s="46"/>
      <c r="M190" s="231"/>
      <c r="N190" s="232"/>
      <c r="O190" s="87"/>
      <c r="P190" s="87"/>
      <c r="Q190" s="87"/>
      <c r="R190" s="87"/>
      <c r="S190" s="87"/>
      <c r="T190" s="88"/>
      <c r="U190" s="40"/>
      <c r="V190" s="40"/>
      <c r="W190" s="40"/>
      <c r="X190" s="40"/>
      <c r="Y190" s="40"/>
      <c r="Z190" s="40"/>
      <c r="AA190" s="40"/>
      <c r="AB190" s="40"/>
      <c r="AC190" s="40"/>
      <c r="AD190" s="40"/>
      <c r="AE190" s="40"/>
      <c r="AT190" s="18" t="s">
        <v>187</v>
      </c>
      <c r="AU190" s="18" t="s">
        <v>80</v>
      </c>
    </row>
    <row r="191" spans="1:47" s="2" customFormat="1" ht="12">
      <c r="A191" s="40"/>
      <c r="B191" s="41"/>
      <c r="C191" s="42"/>
      <c r="D191" s="228" t="s">
        <v>189</v>
      </c>
      <c r="E191" s="42"/>
      <c r="F191" s="233" t="s">
        <v>651</v>
      </c>
      <c r="G191" s="42"/>
      <c r="H191" s="42"/>
      <c r="I191" s="230"/>
      <c r="J191" s="42"/>
      <c r="K191" s="42"/>
      <c r="L191" s="46"/>
      <c r="M191" s="231"/>
      <c r="N191" s="232"/>
      <c r="O191" s="87"/>
      <c r="P191" s="87"/>
      <c r="Q191" s="87"/>
      <c r="R191" s="87"/>
      <c r="S191" s="87"/>
      <c r="T191" s="88"/>
      <c r="U191" s="40"/>
      <c r="V191" s="40"/>
      <c r="W191" s="40"/>
      <c r="X191" s="40"/>
      <c r="Y191" s="40"/>
      <c r="Z191" s="40"/>
      <c r="AA191" s="40"/>
      <c r="AB191" s="40"/>
      <c r="AC191" s="40"/>
      <c r="AD191" s="40"/>
      <c r="AE191" s="40"/>
      <c r="AT191" s="18" t="s">
        <v>189</v>
      </c>
      <c r="AU191" s="18" t="s">
        <v>80</v>
      </c>
    </row>
    <row r="192" spans="1:47" s="2" customFormat="1" ht="12">
      <c r="A192" s="40"/>
      <c r="B192" s="41"/>
      <c r="C192" s="42"/>
      <c r="D192" s="228" t="s">
        <v>280</v>
      </c>
      <c r="E192" s="42"/>
      <c r="F192" s="233" t="s">
        <v>1173</v>
      </c>
      <c r="G192" s="42"/>
      <c r="H192" s="42"/>
      <c r="I192" s="230"/>
      <c r="J192" s="42"/>
      <c r="K192" s="42"/>
      <c r="L192" s="46"/>
      <c r="M192" s="231"/>
      <c r="N192" s="232"/>
      <c r="O192" s="87"/>
      <c r="P192" s="87"/>
      <c r="Q192" s="87"/>
      <c r="R192" s="87"/>
      <c r="S192" s="87"/>
      <c r="T192" s="88"/>
      <c r="U192" s="40"/>
      <c r="V192" s="40"/>
      <c r="W192" s="40"/>
      <c r="X192" s="40"/>
      <c r="Y192" s="40"/>
      <c r="Z192" s="40"/>
      <c r="AA192" s="40"/>
      <c r="AB192" s="40"/>
      <c r="AC192" s="40"/>
      <c r="AD192" s="40"/>
      <c r="AE192" s="40"/>
      <c r="AT192" s="18" t="s">
        <v>280</v>
      </c>
      <c r="AU192" s="18" t="s">
        <v>80</v>
      </c>
    </row>
    <row r="193" spans="1:65" s="2" customFormat="1" ht="21.75" customHeight="1">
      <c r="A193" s="40"/>
      <c r="B193" s="41"/>
      <c r="C193" s="215" t="s">
        <v>341</v>
      </c>
      <c r="D193" s="215" t="s">
        <v>180</v>
      </c>
      <c r="E193" s="216" t="s">
        <v>1174</v>
      </c>
      <c r="F193" s="217" t="s">
        <v>1175</v>
      </c>
      <c r="G193" s="218" t="s">
        <v>203</v>
      </c>
      <c r="H193" s="219">
        <v>69</v>
      </c>
      <c r="I193" s="220"/>
      <c r="J193" s="221">
        <f>ROUND(I193*H193,2)</f>
        <v>0</v>
      </c>
      <c r="K193" s="217" t="s">
        <v>184</v>
      </c>
      <c r="L193" s="46"/>
      <c r="M193" s="222" t="s">
        <v>39</v>
      </c>
      <c r="N193" s="223" t="s">
        <v>53</v>
      </c>
      <c r="O193" s="87"/>
      <c r="P193" s="224">
        <f>O193*H193</f>
        <v>0</v>
      </c>
      <c r="Q193" s="224">
        <v>0</v>
      </c>
      <c r="R193" s="224">
        <f>Q193*H193</f>
        <v>0</v>
      </c>
      <c r="S193" s="224">
        <v>0</v>
      </c>
      <c r="T193" s="225">
        <f>S193*H193</f>
        <v>0</v>
      </c>
      <c r="U193" s="40"/>
      <c r="V193" s="40"/>
      <c r="W193" s="40"/>
      <c r="X193" s="40"/>
      <c r="Y193" s="40"/>
      <c r="Z193" s="40"/>
      <c r="AA193" s="40"/>
      <c r="AB193" s="40"/>
      <c r="AC193" s="40"/>
      <c r="AD193" s="40"/>
      <c r="AE193" s="40"/>
      <c r="AR193" s="226" t="s">
        <v>185</v>
      </c>
      <c r="AT193" s="226" t="s">
        <v>180</v>
      </c>
      <c r="AU193" s="226" t="s">
        <v>80</v>
      </c>
      <c r="AY193" s="18" t="s">
        <v>177</v>
      </c>
      <c r="BE193" s="227">
        <f>IF(N193="základní",J193,0)</f>
        <v>0</v>
      </c>
      <c r="BF193" s="227">
        <f>IF(N193="snížená",J193,0)</f>
        <v>0</v>
      </c>
      <c r="BG193" s="227">
        <f>IF(N193="zákl. přenesená",J193,0)</f>
        <v>0</v>
      </c>
      <c r="BH193" s="227">
        <f>IF(N193="sníž. přenesená",J193,0)</f>
        <v>0</v>
      </c>
      <c r="BI193" s="227">
        <f>IF(N193="nulová",J193,0)</f>
        <v>0</v>
      </c>
      <c r="BJ193" s="18" t="s">
        <v>185</v>
      </c>
      <c r="BK193" s="227">
        <f>ROUND(I193*H193,2)</f>
        <v>0</v>
      </c>
      <c r="BL193" s="18" t="s">
        <v>185</v>
      </c>
      <c r="BM193" s="226" t="s">
        <v>559</v>
      </c>
    </row>
    <row r="194" spans="1:47" s="2" customFormat="1" ht="12">
      <c r="A194" s="40"/>
      <c r="B194" s="41"/>
      <c r="C194" s="42"/>
      <c r="D194" s="228" t="s">
        <v>187</v>
      </c>
      <c r="E194" s="42"/>
      <c r="F194" s="229" t="s">
        <v>1176</v>
      </c>
      <c r="G194" s="42"/>
      <c r="H194" s="42"/>
      <c r="I194" s="230"/>
      <c r="J194" s="42"/>
      <c r="K194" s="42"/>
      <c r="L194" s="46"/>
      <c r="M194" s="231"/>
      <c r="N194" s="232"/>
      <c r="O194" s="87"/>
      <c r="P194" s="87"/>
      <c r="Q194" s="87"/>
      <c r="R194" s="87"/>
      <c r="S194" s="87"/>
      <c r="T194" s="88"/>
      <c r="U194" s="40"/>
      <c r="V194" s="40"/>
      <c r="W194" s="40"/>
      <c r="X194" s="40"/>
      <c r="Y194" s="40"/>
      <c r="Z194" s="40"/>
      <c r="AA194" s="40"/>
      <c r="AB194" s="40"/>
      <c r="AC194" s="40"/>
      <c r="AD194" s="40"/>
      <c r="AE194" s="40"/>
      <c r="AT194" s="18" t="s">
        <v>187</v>
      </c>
      <c r="AU194" s="18" t="s">
        <v>80</v>
      </c>
    </row>
    <row r="195" spans="1:47" s="2" customFormat="1" ht="12">
      <c r="A195" s="40"/>
      <c r="B195" s="41"/>
      <c r="C195" s="42"/>
      <c r="D195" s="228" t="s">
        <v>189</v>
      </c>
      <c r="E195" s="42"/>
      <c r="F195" s="233" t="s">
        <v>658</v>
      </c>
      <c r="G195" s="42"/>
      <c r="H195" s="42"/>
      <c r="I195" s="230"/>
      <c r="J195" s="42"/>
      <c r="K195" s="42"/>
      <c r="L195" s="46"/>
      <c r="M195" s="231"/>
      <c r="N195" s="232"/>
      <c r="O195" s="87"/>
      <c r="P195" s="87"/>
      <c r="Q195" s="87"/>
      <c r="R195" s="87"/>
      <c r="S195" s="87"/>
      <c r="T195" s="88"/>
      <c r="U195" s="40"/>
      <c r="V195" s="40"/>
      <c r="W195" s="40"/>
      <c r="X195" s="40"/>
      <c r="Y195" s="40"/>
      <c r="Z195" s="40"/>
      <c r="AA195" s="40"/>
      <c r="AB195" s="40"/>
      <c r="AC195" s="40"/>
      <c r="AD195" s="40"/>
      <c r="AE195" s="40"/>
      <c r="AT195" s="18" t="s">
        <v>189</v>
      </c>
      <c r="AU195" s="18" t="s">
        <v>80</v>
      </c>
    </row>
    <row r="196" spans="1:47" s="2" customFormat="1" ht="12">
      <c r="A196" s="40"/>
      <c r="B196" s="41"/>
      <c r="C196" s="42"/>
      <c r="D196" s="228" t="s">
        <v>280</v>
      </c>
      <c r="E196" s="42"/>
      <c r="F196" s="233" t="s">
        <v>1177</v>
      </c>
      <c r="G196" s="42"/>
      <c r="H196" s="42"/>
      <c r="I196" s="230"/>
      <c r="J196" s="42"/>
      <c r="K196" s="42"/>
      <c r="L196" s="46"/>
      <c r="M196" s="231"/>
      <c r="N196" s="232"/>
      <c r="O196" s="87"/>
      <c r="P196" s="87"/>
      <c r="Q196" s="87"/>
      <c r="R196" s="87"/>
      <c r="S196" s="87"/>
      <c r="T196" s="88"/>
      <c r="U196" s="40"/>
      <c r="V196" s="40"/>
      <c r="W196" s="40"/>
      <c r="X196" s="40"/>
      <c r="Y196" s="40"/>
      <c r="Z196" s="40"/>
      <c r="AA196" s="40"/>
      <c r="AB196" s="40"/>
      <c r="AC196" s="40"/>
      <c r="AD196" s="40"/>
      <c r="AE196" s="40"/>
      <c r="AT196" s="18" t="s">
        <v>280</v>
      </c>
      <c r="AU196" s="18" t="s">
        <v>80</v>
      </c>
    </row>
    <row r="197" spans="1:65" s="2" customFormat="1" ht="24.15" customHeight="1">
      <c r="A197" s="40"/>
      <c r="B197" s="41"/>
      <c r="C197" s="215" t="s">
        <v>349</v>
      </c>
      <c r="D197" s="215" t="s">
        <v>180</v>
      </c>
      <c r="E197" s="216" t="s">
        <v>1178</v>
      </c>
      <c r="F197" s="217" t="s">
        <v>1179</v>
      </c>
      <c r="G197" s="218" t="s">
        <v>211</v>
      </c>
      <c r="H197" s="219">
        <v>1</v>
      </c>
      <c r="I197" s="220"/>
      <c r="J197" s="221">
        <f>ROUND(I197*H197,2)</f>
        <v>0</v>
      </c>
      <c r="K197" s="217" t="s">
        <v>184</v>
      </c>
      <c r="L197" s="46"/>
      <c r="M197" s="222" t="s">
        <v>39</v>
      </c>
      <c r="N197" s="223" t="s">
        <v>53</v>
      </c>
      <c r="O197" s="87"/>
      <c r="P197" s="224">
        <f>O197*H197</f>
        <v>0</v>
      </c>
      <c r="Q197" s="224">
        <v>0</v>
      </c>
      <c r="R197" s="224">
        <f>Q197*H197</f>
        <v>0</v>
      </c>
      <c r="S197" s="224">
        <v>0</v>
      </c>
      <c r="T197" s="225">
        <f>S197*H197</f>
        <v>0</v>
      </c>
      <c r="U197" s="40"/>
      <c r="V197" s="40"/>
      <c r="W197" s="40"/>
      <c r="X197" s="40"/>
      <c r="Y197" s="40"/>
      <c r="Z197" s="40"/>
      <c r="AA197" s="40"/>
      <c r="AB197" s="40"/>
      <c r="AC197" s="40"/>
      <c r="AD197" s="40"/>
      <c r="AE197" s="40"/>
      <c r="AR197" s="226" t="s">
        <v>185</v>
      </c>
      <c r="AT197" s="226" t="s">
        <v>180</v>
      </c>
      <c r="AU197" s="226" t="s">
        <v>80</v>
      </c>
      <c r="AY197" s="18" t="s">
        <v>177</v>
      </c>
      <c r="BE197" s="227">
        <f>IF(N197="základní",J197,0)</f>
        <v>0</v>
      </c>
      <c r="BF197" s="227">
        <f>IF(N197="snížená",J197,0)</f>
        <v>0</v>
      </c>
      <c r="BG197" s="227">
        <f>IF(N197="zákl. přenesená",J197,0)</f>
        <v>0</v>
      </c>
      <c r="BH197" s="227">
        <f>IF(N197="sníž. přenesená",J197,0)</f>
        <v>0</v>
      </c>
      <c r="BI197" s="227">
        <f>IF(N197="nulová",J197,0)</f>
        <v>0</v>
      </c>
      <c r="BJ197" s="18" t="s">
        <v>185</v>
      </c>
      <c r="BK197" s="227">
        <f>ROUND(I197*H197,2)</f>
        <v>0</v>
      </c>
      <c r="BL197" s="18" t="s">
        <v>185</v>
      </c>
      <c r="BM197" s="226" t="s">
        <v>565</v>
      </c>
    </row>
    <row r="198" spans="1:47" s="2" customFormat="1" ht="12">
      <c r="A198" s="40"/>
      <c r="B198" s="41"/>
      <c r="C198" s="42"/>
      <c r="D198" s="228" t="s">
        <v>187</v>
      </c>
      <c r="E198" s="42"/>
      <c r="F198" s="229" t="s">
        <v>1180</v>
      </c>
      <c r="G198" s="42"/>
      <c r="H198" s="42"/>
      <c r="I198" s="230"/>
      <c r="J198" s="42"/>
      <c r="K198" s="42"/>
      <c r="L198" s="46"/>
      <c r="M198" s="231"/>
      <c r="N198" s="232"/>
      <c r="O198" s="87"/>
      <c r="P198" s="87"/>
      <c r="Q198" s="87"/>
      <c r="R198" s="87"/>
      <c r="S198" s="87"/>
      <c r="T198" s="88"/>
      <c r="U198" s="40"/>
      <c r="V198" s="40"/>
      <c r="W198" s="40"/>
      <c r="X198" s="40"/>
      <c r="Y198" s="40"/>
      <c r="Z198" s="40"/>
      <c r="AA198" s="40"/>
      <c r="AB198" s="40"/>
      <c r="AC198" s="40"/>
      <c r="AD198" s="40"/>
      <c r="AE198" s="40"/>
      <c r="AT198" s="18" t="s">
        <v>187</v>
      </c>
      <c r="AU198" s="18" t="s">
        <v>80</v>
      </c>
    </row>
    <row r="199" spans="1:47" s="2" customFormat="1" ht="12">
      <c r="A199" s="40"/>
      <c r="B199" s="41"/>
      <c r="C199" s="42"/>
      <c r="D199" s="228" t="s">
        <v>189</v>
      </c>
      <c r="E199" s="42"/>
      <c r="F199" s="233" t="s">
        <v>664</v>
      </c>
      <c r="G199" s="42"/>
      <c r="H199" s="42"/>
      <c r="I199" s="230"/>
      <c r="J199" s="42"/>
      <c r="K199" s="42"/>
      <c r="L199" s="46"/>
      <c r="M199" s="231"/>
      <c r="N199" s="232"/>
      <c r="O199" s="87"/>
      <c r="P199" s="87"/>
      <c r="Q199" s="87"/>
      <c r="R199" s="87"/>
      <c r="S199" s="87"/>
      <c r="T199" s="88"/>
      <c r="U199" s="40"/>
      <c r="V199" s="40"/>
      <c r="W199" s="40"/>
      <c r="X199" s="40"/>
      <c r="Y199" s="40"/>
      <c r="Z199" s="40"/>
      <c r="AA199" s="40"/>
      <c r="AB199" s="40"/>
      <c r="AC199" s="40"/>
      <c r="AD199" s="40"/>
      <c r="AE199" s="40"/>
      <c r="AT199" s="18" t="s">
        <v>189</v>
      </c>
      <c r="AU199" s="18" t="s">
        <v>80</v>
      </c>
    </row>
    <row r="200" spans="1:47" s="2" customFormat="1" ht="12">
      <c r="A200" s="40"/>
      <c r="B200" s="41"/>
      <c r="C200" s="42"/>
      <c r="D200" s="228" t="s">
        <v>280</v>
      </c>
      <c r="E200" s="42"/>
      <c r="F200" s="233" t="s">
        <v>1181</v>
      </c>
      <c r="G200" s="42"/>
      <c r="H200" s="42"/>
      <c r="I200" s="230"/>
      <c r="J200" s="42"/>
      <c r="K200" s="42"/>
      <c r="L200" s="46"/>
      <c r="M200" s="231"/>
      <c r="N200" s="232"/>
      <c r="O200" s="87"/>
      <c r="P200" s="87"/>
      <c r="Q200" s="87"/>
      <c r="R200" s="87"/>
      <c r="S200" s="87"/>
      <c r="T200" s="88"/>
      <c r="U200" s="40"/>
      <c r="V200" s="40"/>
      <c r="W200" s="40"/>
      <c r="X200" s="40"/>
      <c r="Y200" s="40"/>
      <c r="Z200" s="40"/>
      <c r="AA200" s="40"/>
      <c r="AB200" s="40"/>
      <c r="AC200" s="40"/>
      <c r="AD200" s="40"/>
      <c r="AE200" s="40"/>
      <c r="AT200" s="18" t="s">
        <v>280</v>
      </c>
      <c r="AU200" s="18" t="s">
        <v>80</v>
      </c>
    </row>
    <row r="201" spans="1:65" s="2" customFormat="1" ht="16.5" customHeight="1">
      <c r="A201" s="40"/>
      <c r="B201" s="41"/>
      <c r="C201" s="215" t="s">
        <v>356</v>
      </c>
      <c r="D201" s="215" t="s">
        <v>180</v>
      </c>
      <c r="E201" s="216" t="s">
        <v>1182</v>
      </c>
      <c r="F201" s="217" t="s">
        <v>1183</v>
      </c>
      <c r="G201" s="218" t="s">
        <v>270</v>
      </c>
      <c r="H201" s="219">
        <v>1</v>
      </c>
      <c r="I201" s="220"/>
      <c r="J201" s="221">
        <f>ROUND(I201*H201,2)</f>
        <v>0</v>
      </c>
      <c r="K201" s="217" t="s">
        <v>184</v>
      </c>
      <c r="L201" s="46"/>
      <c r="M201" s="222" t="s">
        <v>39</v>
      </c>
      <c r="N201" s="223" t="s">
        <v>53</v>
      </c>
      <c r="O201" s="87"/>
      <c r="P201" s="224">
        <f>O201*H201</f>
        <v>0</v>
      </c>
      <c r="Q201" s="224">
        <v>0</v>
      </c>
      <c r="R201" s="224">
        <f>Q201*H201</f>
        <v>0</v>
      </c>
      <c r="S201" s="224">
        <v>0</v>
      </c>
      <c r="T201" s="225">
        <f>S201*H201</f>
        <v>0</v>
      </c>
      <c r="U201" s="40"/>
      <c r="V201" s="40"/>
      <c r="W201" s="40"/>
      <c r="X201" s="40"/>
      <c r="Y201" s="40"/>
      <c r="Z201" s="40"/>
      <c r="AA201" s="40"/>
      <c r="AB201" s="40"/>
      <c r="AC201" s="40"/>
      <c r="AD201" s="40"/>
      <c r="AE201" s="40"/>
      <c r="AR201" s="226" t="s">
        <v>185</v>
      </c>
      <c r="AT201" s="226" t="s">
        <v>180</v>
      </c>
      <c r="AU201" s="226" t="s">
        <v>80</v>
      </c>
      <c r="AY201" s="18" t="s">
        <v>177</v>
      </c>
      <c r="BE201" s="227">
        <f>IF(N201="základní",J201,0)</f>
        <v>0</v>
      </c>
      <c r="BF201" s="227">
        <f>IF(N201="snížená",J201,0)</f>
        <v>0</v>
      </c>
      <c r="BG201" s="227">
        <f>IF(N201="zákl. přenesená",J201,0)</f>
        <v>0</v>
      </c>
      <c r="BH201" s="227">
        <f>IF(N201="sníž. přenesená",J201,0)</f>
        <v>0</v>
      </c>
      <c r="BI201" s="227">
        <f>IF(N201="nulová",J201,0)</f>
        <v>0</v>
      </c>
      <c r="BJ201" s="18" t="s">
        <v>185</v>
      </c>
      <c r="BK201" s="227">
        <f>ROUND(I201*H201,2)</f>
        <v>0</v>
      </c>
      <c r="BL201" s="18" t="s">
        <v>185</v>
      </c>
      <c r="BM201" s="226" t="s">
        <v>571</v>
      </c>
    </row>
    <row r="202" spans="1:47" s="2" customFormat="1" ht="12">
      <c r="A202" s="40"/>
      <c r="B202" s="41"/>
      <c r="C202" s="42"/>
      <c r="D202" s="228" t="s">
        <v>187</v>
      </c>
      <c r="E202" s="42"/>
      <c r="F202" s="229" t="s">
        <v>1184</v>
      </c>
      <c r="G202" s="42"/>
      <c r="H202" s="42"/>
      <c r="I202" s="230"/>
      <c r="J202" s="42"/>
      <c r="K202" s="42"/>
      <c r="L202" s="46"/>
      <c r="M202" s="231"/>
      <c r="N202" s="232"/>
      <c r="O202" s="87"/>
      <c r="P202" s="87"/>
      <c r="Q202" s="87"/>
      <c r="R202" s="87"/>
      <c r="S202" s="87"/>
      <c r="T202" s="88"/>
      <c r="U202" s="40"/>
      <c r="V202" s="40"/>
      <c r="W202" s="40"/>
      <c r="X202" s="40"/>
      <c r="Y202" s="40"/>
      <c r="Z202" s="40"/>
      <c r="AA202" s="40"/>
      <c r="AB202" s="40"/>
      <c r="AC202" s="40"/>
      <c r="AD202" s="40"/>
      <c r="AE202" s="40"/>
      <c r="AT202" s="18" t="s">
        <v>187</v>
      </c>
      <c r="AU202" s="18" t="s">
        <v>80</v>
      </c>
    </row>
    <row r="203" spans="1:47" s="2" customFormat="1" ht="12">
      <c r="A203" s="40"/>
      <c r="B203" s="41"/>
      <c r="C203" s="42"/>
      <c r="D203" s="228" t="s">
        <v>189</v>
      </c>
      <c r="E203" s="42"/>
      <c r="F203" s="233" t="s">
        <v>1185</v>
      </c>
      <c r="G203" s="42"/>
      <c r="H203" s="42"/>
      <c r="I203" s="230"/>
      <c r="J203" s="42"/>
      <c r="K203" s="42"/>
      <c r="L203" s="46"/>
      <c r="M203" s="231"/>
      <c r="N203" s="232"/>
      <c r="O203" s="87"/>
      <c r="P203" s="87"/>
      <c r="Q203" s="87"/>
      <c r="R203" s="87"/>
      <c r="S203" s="87"/>
      <c r="T203" s="88"/>
      <c r="U203" s="40"/>
      <c r="V203" s="40"/>
      <c r="W203" s="40"/>
      <c r="X203" s="40"/>
      <c r="Y203" s="40"/>
      <c r="Z203" s="40"/>
      <c r="AA203" s="40"/>
      <c r="AB203" s="40"/>
      <c r="AC203" s="40"/>
      <c r="AD203" s="40"/>
      <c r="AE203" s="40"/>
      <c r="AT203" s="18" t="s">
        <v>189</v>
      </c>
      <c r="AU203" s="18" t="s">
        <v>80</v>
      </c>
    </row>
    <row r="204" spans="1:65" s="2" customFormat="1" ht="16.5" customHeight="1">
      <c r="A204" s="40"/>
      <c r="B204" s="41"/>
      <c r="C204" s="215" t="s">
        <v>365</v>
      </c>
      <c r="D204" s="215" t="s">
        <v>180</v>
      </c>
      <c r="E204" s="216" t="s">
        <v>1186</v>
      </c>
      <c r="F204" s="217" t="s">
        <v>1187</v>
      </c>
      <c r="G204" s="218" t="s">
        <v>270</v>
      </c>
      <c r="H204" s="219">
        <v>1</v>
      </c>
      <c r="I204" s="220"/>
      <c r="J204" s="221">
        <f>ROUND(I204*H204,2)</f>
        <v>0</v>
      </c>
      <c r="K204" s="217" t="s">
        <v>184</v>
      </c>
      <c r="L204" s="46"/>
      <c r="M204" s="222" t="s">
        <v>39</v>
      </c>
      <c r="N204" s="223" t="s">
        <v>53</v>
      </c>
      <c r="O204" s="87"/>
      <c r="P204" s="224">
        <f>O204*H204</f>
        <v>0</v>
      </c>
      <c r="Q204" s="224">
        <v>0</v>
      </c>
      <c r="R204" s="224">
        <f>Q204*H204</f>
        <v>0</v>
      </c>
      <c r="S204" s="224">
        <v>0</v>
      </c>
      <c r="T204" s="225">
        <f>S204*H204</f>
        <v>0</v>
      </c>
      <c r="U204" s="40"/>
      <c r="V204" s="40"/>
      <c r="W204" s="40"/>
      <c r="X204" s="40"/>
      <c r="Y204" s="40"/>
      <c r="Z204" s="40"/>
      <c r="AA204" s="40"/>
      <c r="AB204" s="40"/>
      <c r="AC204" s="40"/>
      <c r="AD204" s="40"/>
      <c r="AE204" s="40"/>
      <c r="AR204" s="226" t="s">
        <v>185</v>
      </c>
      <c r="AT204" s="226" t="s">
        <v>180</v>
      </c>
      <c r="AU204" s="226" t="s">
        <v>80</v>
      </c>
      <c r="AY204" s="18" t="s">
        <v>177</v>
      </c>
      <c r="BE204" s="227">
        <f>IF(N204="základní",J204,0)</f>
        <v>0</v>
      </c>
      <c r="BF204" s="227">
        <f>IF(N204="snížená",J204,0)</f>
        <v>0</v>
      </c>
      <c r="BG204" s="227">
        <f>IF(N204="zákl. přenesená",J204,0)</f>
        <v>0</v>
      </c>
      <c r="BH204" s="227">
        <f>IF(N204="sníž. přenesená",J204,0)</f>
        <v>0</v>
      </c>
      <c r="BI204" s="227">
        <f>IF(N204="nulová",J204,0)</f>
        <v>0</v>
      </c>
      <c r="BJ204" s="18" t="s">
        <v>185</v>
      </c>
      <c r="BK204" s="227">
        <f>ROUND(I204*H204,2)</f>
        <v>0</v>
      </c>
      <c r="BL204" s="18" t="s">
        <v>185</v>
      </c>
      <c r="BM204" s="226" t="s">
        <v>577</v>
      </c>
    </row>
    <row r="205" spans="1:47" s="2" customFormat="1" ht="12">
      <c r="A205" s="40"/>
      <c r="B205" s="41"/>
      <c r="C205" s="42"/>
      <c r="D205" s="228" t="s">
        <v>187</v>
      </c>
      <c r="E205" s="42"/>
      <c r="F205" s="229" t="s">
        <v>1188</v>
      </c>
      <c r="G205" s="42"/>
      <c r="H205" s="42"/>
      <c r="I205" s="230"/>
      <c r="J205" s="42"/>
      <c r="K205" s="42"/>
      <c r="L205" s="46"/>
      <c r="M205" s="231"/>
      <c r="N205" s="232"/>
      <c r="O205" s="87"/>
      <c r="P205" s="87"/>
      <c r="Q205" s="87"/>
      <c r="R205" s="87"/>
      <c r="S205" s="87"/>
      <c r="T205" s="88"/>
      <c r="U205" s="40"/>
      <c r="V205" s="40"/>
      <c r="W205" s="40"/>
      <c r="X205" s="40"/>
      <c r="Y205" s="40"/>
      <c r="Z205" s="40"/>
      <c r="AA205" s="40"/>
      <c r="AB205" s="40"/>
      <c r="AC205" s="40"/>
      <c r="AD205" s="40"/>
      <c r="AE205" s="40"/>
      <c r="AT205" s="18" t="s">
        <v>187</v>
      </c>
      <c r="AU205" s="18" t="s">
        <v>80</v>
      </c>
    </row>
    <row r="206" spans="1:47" s="2" customFormat="1" ht="12">
      <c r="A206" s="40"/>
      <c r="B206" s="41"/>
      <c r="C206" s="42"/>
      <c r="D206" s="228" t="s">
        <v>189</v>
      </c>
      <c r="E206" s="42"/>
      <c r="F206" s="233" t="s">
        <v>1185</v>
      </c>
      <c r="G206" s="42"/>
      <c r="H206" s="42"/>
      <c r="I206" s="230"/>
      <c r="J206" s="42"/>
      <c r="K206" s="42"/>
      <c r="L206" s="46"/>
      <c r="M206" s="231"/>
      <c r="N206" s="232"/>
      <c r="O206" s="87"/>
      <c r="P206" s="87"/>
      <c r="Q206" s="87"/>
      <c r="R206" s="87"/>
      <c r="S206" s="87"/>
      <c r="T206" s="88"/>
      <c r="U206" s="40"/>
      <c r="V206" s="40"/>
      <c r="W206" s="40"/>
      <c r="X206" s="40"/>
      <c r="Y206" s="40"/>
      <c r="Z206" s="40"/>
      <c r="AA206" s="40"/>
      <c r="AB206" s="40"/>
      <c r="AC206" s="40"/>
      <c r="AD206" s="40"/>
      <c r="AE206" s="40"/>
      <c r="AT206" s="18" t="s">
        <v>189</v>
      </c>
      <c r="AU206" s="18" t="s">
        <v>80</v>
      </c>
    </row>
    <row r="207" spans="1:65" s="2" customFormat="1" ht="24.15" customHeight="1">
      <c r="A207" s="40"/>
      <c r="B207" s="41"/>
      <c r="C207" s="215" t="s">
        <v>373</v>
      </c>
      <c r="D207" s="215" t="s">
        <v>180</v>
      </c>
      <c r="E207" s="216" t="s">
        <v>181</v>
      </c>
      <c r="F207" s="217" t="s">
        <v>182</v>
      </c>
      <c r="G207" s="218" t="s">
        <v>183</v>
      </c>
      <c r="H207" s="219">
        <v>1724</v>
      </c>
      <c r="I207" s="220"/>
      <c r="J207" s="221">
        <f>ROUND(I207*H207,2)</f>
        <v>0</v>
      </c>
      <c r="K207" s="217" t="s">
        <v>184</v>
      </c>
      <c r="L207" s="46"/>
      <c r="M207" s="222" t="s">
        <v>39</v>
      </c>
      <c r="N207" s="223" t="s">
        <v>53</v>
      </c>
      <c r="O207" s="87"/>
      <c r="P207" s="224">
        <f>O207*H207</f>
        <v>0</v>
      </c>
      <c r="Q207" s="224">
        <v>0</v>
      </c>
      <c r="R207" s="224">
        <f>Q207*H207</f>
        <v>0</v>
      </c>
      <c r="S207" s="224">
        <v>0</v>
      </c>
      <c r="T207" s="225">
        <f>S207*H207</f>
        <v>0</v>
      </c>
      <c r="U207" s="40"/>
      <c r="V207" s="40"/>
      <c r="W207" s="40"/>
      <c r="X207" s="40"/>
      <c r="Y207" s="40"/>
      <c r="Z207" s="40"/>
      <c r="AA207" s="40"/>
      <c r="AB207" s="40"/>
      <c r="AC207" s="40"/>
      <c r="AD207" s="40"/>
      <c r="AE207" s="40"/>
      <c r="AR207" s="226" t="s">
        <v>185</v>
      </c>
      <c r="AT207" s="226" t="s">
        <v>180</v>
      </c>
      <c r="AU207" s="226" t="s">
        <v>80</v>
      </c>
      <c r="AY207" s="18" t="s">
        <v>177</v>
      </c>
      <c r="BE207" s="227">
        <f>IF(N207="základní",J207,0)</f>
        <v>0</v>
      </c>
      <c r="BF207" s="227">
        <f>IF(N207="snížená",J207,0)</f>
        <v>0</v>
      </c>
      <c r="BG207" s="227">
        <f>IF(N207="zákl. přenesená",J207,0)</f>
        <v>0</v>
      </c>
      <c r="BH207" s="227">
        <f>IF(N207="sníž. přenesená",J207,0)</f>
        <v>0</v>
      </c>
      <c r="BI207" s="227">
        <f>IF(N207="nulová",J207,0)</f>
        <v>0</v>
      </c>
      <c r="BJ207" s="18" t="s">
        <v>185</v>
      </c>
      <c r="BK207" s="227">
        <f>ROUND(I207*H207,2)</f>
        <v>0</v>
      </c>
      <c r="BL207" s="18" t="s">
        <v>185</v>
      </c>
      <c r="BM207" s="226" t="s">
        <v>582</v>
      </c>
    </row>
    <row r="208" spans="1:47" s="2" customFormat="1" ht="12">
      <c r="A208" s="40"/>
      <c r="B208" s="41"/>
      <c r="C208" s="42"/>
      <c r="D208" s="228" t="s">
        <v>187</v>
      </c>
      <c r="E208" s="42"/>
      <c r="F208" s="229" t="s">
        <v>188</v>
      </c>
      <c r="G208" s="42"/>
      <c r="H208" s="42"/>
      <c r="I208" s="230"/>
      <c r="J208" s="42"/>
      <c r="K208" s="42"/>
      <c r="L208" s="46"/>
      <c r="M208" s="231"/>
      <c r="N208" s="232"/>
      <c r="O208" s="87"/>
      <c r="P208" s="87"/>
      <c r="Q208" s="87"/>
      <c r="R208" s="87"/>
      <c r="S208" s="87"/>
      <c r="T208" s="88"/>
      <c r="U208" s="40"/>
      <c r="V208" s="40"/>
      <c r="W208" s="40"/>
      <c r="X208" s="40"/>
      <c r="Y208" s="40"/>
      <c r="Z208" s="40"/>
      <c r="AA208" s="40"/>
      <c r="AB208" s="40"/>
      <c r="AC208" s="40"/>
      <c r="AD208" s="40"/>
      <c r="AE208" s="40"/>
      <c r="AT208" s="18" t="s">
        <v>187</v>
      </c>
      <c r="AU208" s="18" t="s">
        <v>80</v>
      </c>
    </row>
    <row r="209" spans="1:47" s="2" customFormat="1" ht="12">
      <c r="A209" s="40"/>
      <c r="B209" s="41"/>
      <c r="C209" s="42"/>
      <c r="D209" s="228" t="s">
        <v>189</v>
      </c>
      <c r="E209" s="42"/>
      <c r="F209" s="233" t="s">
        <v>190</v>
      </c>
      <c r="G209" s="42"/>
      <c r="H209" s="42"/>
      <c r="I209" s="230"/>
      <c r="J209" s="42"/>
      <c r="K209" s="42"/>
      <c r="L209" s="46"/>
      <c r="M209" s="231"/>
      <c r="N209" s="232"/>
      <c r="O209" s="87"/>
      <c r="P209" s="87"/>
      <c r="Q209" s="87"/>
      <c r="R209" s="87"/>
      <c r="S209" s="87"/>
      <c r="T209" s="88"/>
      <c r="U209" s="40"/>
      <c r="V209" s="40"/>
      <c r="W209" s="40"/>
      <c r="X209" s="40"/>
      <c r="Y209" s="40"/>
      <c r="Z209" s="40"/>
      <c r="AA209" s="40"/>
      <c r="AB209" s="40"/>
      <c r="AC209" s="40"/>
      <c r="AD209" s="40"/>
      <c r="AE209" s="40"/>
      <c r="AT209" s="18" t="s">
        <v>189</v>
      </c>
      <c r="AU209" s="18" t="s">
        <v>80</v>
      </c>
    </row>
    <row r="210" spans="1:47" s="2" customFormat="1" ht="12">
      <c r="A210" s="40"/>
      <c r="B210" s="41"/>
      <c r="C210" s="42"/>
      <c r="D210" s="228" t="s">
        <v>280</v>
      </c>
      <c r="E210" s="42"/>
      <c r="F210" s="233" t="s">
        <v>1189</v>
      </c>
      <c r="G210" s="42"/>
      <c r="H210" s="42"/>
      <c r="I210" s="230"/>
      <c r="J210" s="42"/>
      <c r="K210" s="42"/>
      <c r="L210" s="46"/>
      <c r="M210" s="231"/>
      <c r="N210" s="232"/>
      <c r="O210" s="87"/>
      <c r="P210" s="87"/>
      <c r="Q210" s="87"/>
      <c r="R210" s="87"/>
      <c r="S210" s="87"/>
      <c r="T210" s="88"/>
      <c r="U210" s="40"/>
      <c r="V210" s="40"/>
      <c r="W210" s="40"/>
      <c r="X210" s="40"/>
      <c r="Y210" s="40"/>
      <c r="Z210" s="40"/>
      <c r="AA210" s="40"/>
      <c r="AB210" s="40"/>
      <c r="AC210" s="40"/>
      <c r="AD210" s="40"/>
      <c r="AE210" s="40"/>
      <c r="AT210" s="18" t="s">
        <v>280</v>
      </c>
      <c r="AU210" s="18" t="s">
        <v>80</v>
      </c>
    </row>
    <row r="211" spans="1:65" s="2" customFormat="1" ht="16.5" customHeight="1">
      <c r="A211" s="40"/>
      <c r="B211" s="41"/>
      <c r="C211" s="215" t="s">
        <v>379</v>
      </c>
      <c r="D211" s="215" t="s">
        <v>180</v>
      </c>
      <c r="E211" s="216" t="s">
        <v>1190</v>
      </c>
      <c r="F211" s="217" t="s">
        <v>1191</v>
      </c>
      <c r="G211" s="218" t="s">
        <v>203</v>
      </c>
      <c r="H211" s="219">
        <v>5</v>
      </c>
      <c r="I211" s="220"/>
      <c r="J211" s="221">
        <f>ROUND(I211*H211,2)</f>
        <v>0</v>
      </c>
      <c r="K211" s="217" t="s">
        <v>184</v>
      </c>
      <c r="L211" s="46"/>
      <c r="M211" s="222" t="s">
        <v>39</v>
      </c>
      <c r="N211" s="223" t="s">
        <v>53</v>
      </c>
      <c r="O211" s="87"/>
      <c r="P211" s="224">
        <f>O211*H211</f>
        <v>0</v>
      </c>
      <c r="Q211" s="224">
        <v>0</v>
      </c>
      <c r="R211" s="224">
        <f>Q211*H211</f>
        <v>0</v>
      </c>
      <c r="S211" s="224">
        <v>0</v>
      </c>
      <c r="T211" s="225">
        <f>S211*H211</f>
        <v>0</v>
      </c>
      <c r="U211" s="40"/>
      <c r="V211" s="40"/>
      <c r="W211" s="40"/>
      <c r="X211" s="40"/>
      <c r="Y211" s="40"/>
      <c r="Z211" s="40"/>
      <c r="AA211" s="40"/>
      <c r="AB211" s="40"/>
      <c r="AC211" s="40"/>
      <c r="AD211" s="40"/>
      <c r="AE211" s="40"/>
      <c r="AR211" s="226" t="s">
        <v>185</v>
      </c>
      <c r="AT211" s="226" t="s">
        <v>180</v>
      </c>
      <c r="AU211" s="226" t="s">
        <v>80</v>
      </c>
      <c r="AY211" s="18" t="s">
        <v>177</v>
      </c>
      <c r="BE211" s="227">
        <f>IF(N211="základní",J211,0)</f>
        <v>0</v>
      </c>
      <c r="BF211" s="227">
        <f>IF(N211="snížená",J211,0)</f>
        <v>0</v>
      </c>
      <c r="BG211" s="227">
        <f>IF(N211="zákl. přenesená",J211,0)</f>
        <v>0</v>
      </c>
      <c r="BH211" s="227">
        <f>IF(N211="sníž. přenesená",J211,0)</f>
        <v>0</v>
      </c>
      <c r="BI211" s="227">
        <f>IF(N211="nulová",J211,0)</f>
        <v>0</v>
      </c>
      <c r="BJ211" s="18" t="s">
        <v>185</v>
      </c>
      <c r="BK211" s="227">
        <f>ROUND(I211*H211,2)</f>
        <v>0</v>
      </c>
      <c r="BL211" s="18" t="s">
        <v>185</v>
      </c>
      <c r="BM211" s="226" t="s">
        <v>588</v>
      </c>
    </row>
    <row r="212" spans="1:47" s="2" customFormat="1" ht="12">
      <c r="A212" s="40"/>
      <c r="B212" s="41"/>
      <c r="C212" s="42"/>
      <c r="D212" s="228" t="s">
        <v>187</v>
      </c>
      <c r="E212" s="42"/>
      <c r="F212" s="229" t="s">
        <v>1192</v>
      </c>
      <c r="G212" s="42"/>
      <c r="H212" s="42"/>
      <c r="I212" s="230"/>
      <c r="J212" s="42"/>
      <c r="K212" s="42"/>
      <c r="L212" s="46"/>
      <c r="M212" s="231"/>
      <c r="N212" s="232"/>
      <c r="O212" s="87"/>
      <c r="P212" s="87"/>
      <c r="Q212" s="87"/>
      <c r="R212" s="87"/>
      <c r="S212" s="87"/>
      <c r="T212" s="88"/>
      <c r="U212" s="40"/>
      <c r="V212" s="40"/>
      <c r="W212" s="40"/>
      <c r="X212" s="40"/>
      <c r="Y212" s="40"/>
      <c r="Z212" s="40"/>
      <c r="AA212" s="40"/>
      <c r="AB212" s="40"/>
      <c r="AC212" s="40"/>
      <c r="AD212" s="40"/>
      <c r="AE212" s="40"/>
      <c r="AT212" s="18" t="s">
        <v>187</v>
      </c>
      <c r="AU212" s="18" t="s">
        <v>80</v>
      </c>
    </row>
    <row r="213" spans="1:47" s="2" customFormat="1" ht="12">
      <c r="A213" s="40"/>
      <c r="B213" s="41"/>
      <c r="C213" s="42"/>
      <c r="D213" s="228" t="s">
        <v>189</v>
      </c>
      <c r="E213" s="42"/>
      <c r="F213" s="233" t="s">
        <v>1193</v>
      </c>
      <c r="G213" s="42"/>
      <c r="H213" s="42"/>
      <c r="I213" s="230"/>
      <c r="J213" s="42"/>
      <c r="K213" s="42"/>
      <c r="L213" s="46"/>
      <c r="M213" s="231"/>
      <c r="N213" s="232"/>
      <c r="O213" s="87"/>
      <c r="P213" s="87"/>
      <c r="Q213" s="87"/>
      <c r="R213" s="87"/>
      <c r="S213" s="87"/>
      <c r="T213" s="88"/>
      <c r="U213" s="40"/>
      <c r="V213" s="40"/>
      <c r="W213" s="40"/>
      <c r="X213" s="40"/>
      <c r="Y213" s="40"/>
      <c r="Z213" s="40"/>
      <c r="AA213" s="40"/>
      <c r="AB213" s="40"/>
      <c r="AC213" s="40"/>
      <c r="AD213" s="40"/>
      <c r="AE213" s="40"/>
      <c r="AT213" s="18" t="s">
        <v>189</v>
      </c>
      <c r="AU213" s="18" t="s">
        <v>80</v>
      </c>
    </row>
    <row r="214" spans="1:47" s="2" customFormat="1" ht="12">
      <c r="A214" s="40"/>
      <c r="B214" s="41"/>
      <c r="C214" s="42"/>
      <c r="D214" s="228" t="s">
        <v>280</v>
      </c>
      <c r="E214" s="42"/>
      <c r="F214" s="233" t="s">
        <v>1194</v>
      </c>
      <c r="G214" s="42"/>
      <c r="H214" s="42"/>
      <c r="I214" s="230"/>
      <c r="J214" s="42"/>
      <c r="K214" s="42"/>
      <c r="L214" s="46"/>
      <c r="M214" s="231"/>
      <c r="N214" s="232"/>
      <c r="O214" s="87"/>
      <c r="P214" s="87"/>
      <c r="Q214" s="87"/>
      <c r="R214" s="87"/>
      <c r="S214" s="87"/>
      <c r="T214" s="88"/>
      <c r="U214" s="40"/>
      <c r="V214" s="40"/>
      <c r="W214" s="40"/>
      <c r="X214" s="40"/>
      <c r="Y214" s="40"/>
      <c r="Z214" s="40"/>
      <c r="AA214" s="40"/>
      <c r="AB214" s="40"/>
      <c r="AC214" s="40"/>
      <c r="AD214" s="40"/>
      <c r="AE214" s="40"/>
      <c r="AT214" s="18" t="s">
        <v>280</v>
      </c>
      <c r="AU214" s="18" t="s">
        <v>80</v>
      </c>
    </row>
    <row r="215" spans="1:65" s="2" customFormat="1" ht="16.5" customHeight="1">
      <c r="A215" s="40"/>
      <c r="B215" s="41"/>
      <c r="C215" s="215" t="s">
        <v>385</v>
      </c>
      <c r="D215" s="215" t="s">
        <v>180</v>
      </c>
      <c r="E215" s="216" t="s">
        <v>1195</v>
      </c>
      <c r="F215" s="217" t="s">
        <v>1196</v>
      </c>
      <c r="G215" s="218" t="s">
        <v>203</v>
      </c>
      <c r="H215" s="219">
        <v>5</v>
      </c>
      <c r="I215" s="220"/>
      <c r="J215" s="221">
        <f>ROUND(I215*H215,2)</f>
        <v>0</v>
      </c>
      <c r="K215" s="217" t="s">
        <v>184</v>
      </c>
      <c r="L215" s="46"/>
      <c r="M215" s="222" t="s">
        <v>39</v>
      </c>
      <c r="N215" s="223" t="s">
        <v>53</v>
      </c>
      <c r="O215" s="87"/>
      <c r="P215" s="224">
        <f>O215*H215</f>
        <v>0</v>
      </c>
      <c r="Q215" s="224">
        <v>0</v>
      </c>
      <c r="R215" s="224">
        <f>Q215*H215</f>
        <v>0</v>
      </c>
      <c r="S215" s="224">
        <v>0</v>
      </c>
      <c r="T215" s="225">
        <f>S215*H215</f>
        <v>0</v>
      </c>
      <c r="U215" s="40"/>
      <c r="V215" s="40"/>
      <c r="W215" s="40"/>
      <c r="X215" s="40"/>
      <c r="Y215" s="40"/>
      <c r="Z215" s="40"/>
      <c r="AA215" s="40"/>
      <c r="AB215" s="40"/>
      <c r="AC215" s="40"/>
      <c r="AD215" s="40"/>
      <c r="AE215" s="40"/>
      <c r="AR215" s="226" t="s">
        <v>185</v>
      </c>
      <c r="AT215" s="226" t="s">
        <v>180</v>
      </c>
      <c r="AU215" s="226" t="s">
        <v>80</v>
      </c>
      <c r="AY215" s="18" t="s">
        <v>177</v>
      </c>
      <c r="BE215" s="227">
        <f>IF(N215="základní",J215,0)</f>
        <v>0</v>
      </c>
      <c r="BF215" s="227">
        <f>IF(N215="snížená",J215,0)</f>
        <v>0</v>
      </c>
      <c r="BG215" s="227">
        <f>IF(N215="zákl. přenesená",J215,0)</f>
        <v>0</v>
      </c>
      <c r="BH215" s="227">
        <f>IF(N215="sníž. přenesená",J215,0)</f>
        <v>0</v>
      </c>
      <c r="BI215" s="227">
        <f>IF(N215="nulová",J215,0)</f>
        <v>0</v>
      </c>
      <c r="BJ215" s="18" t="s">
        <v>185</v>
      </c>
      <c r="BK215" s="227">
        <f>ROUND(I215*H215,2)</f>
        <v>0</v>
      </c>
      <c r="BL215" s="18" t="s">
        <v>185</v>
      </c>
      <c r="BM215" s="226" t="s">
        <v>592</v>
      </c>
    </row>
    <row r="216" spans="1:47" s="2" customFormat="1" ht="12">
      <c r="A216" s="40"/>
      <c r="B216" s="41"/>
      <c r="C216" s="42"/>
      <c r="D216" s="228" t="s">
        <v>187</v>
      </c>
      <c r="E216" s="42"/>
      <c r="F216" s="229" t="s">
        <v>1197</v>
      </c>
      <c r="G216" s="42"/>
      <c r="H216" s="42"/>
      <c r="I216" s="230"/>
      <c r="J216" s="42"/>
      <c r="K216" s="42"/>
      <c r="L216" s="46"/>
      <c r="M216" s="231"/>
      <c r="N216" s="232"/>
      <c r="O216" s="87"/>
      <c r="P216" s="87"/>
      <c r="Q216" s="87"/>
      <c r="R216" s="87"/>
      <c r="S216" s="87"/>
      <c r="T216" s="88"/>
      <c r="U216" s="40"/>
      <c r="V216" s="40"/>
      <c r="W216" s="40"/>
      <c r="X216" s="40"/>
      <c r="Y216" s="40"/>
      <c r="Z216" s="40"/>
      <c r="AA216" s="40"/>
      <c r="AB216" s="40"/>
      <c r="AC216" s="40"/>
      <c r="AD216" s="40"/>
      <c r="AE216" s="40"/>
      <c r="AT216" s="18" t="s">
        <v>187</v>
      </c>
      <c r="AU216" s="18" t="s">
        <v>80</v>
      </c>
    </row>
    <row r="217" spans="1:47" s="2" customFormat="1" ht="12">
      <c r="A217" s="40"/>
      <c r="B217" s="41"/>
      <c r="C217" s="42"/>
      <c r="D217" s="228" t="s">
        <v>189</v>
      </c>
      <c r="E217" s="42"/>
      <c r="F217" s="233" t="s">
        <v>1193</v>
      </c>
      <c r="G217" s="42"/>
      <c r="H217" s="42"/>
      <c r="I217" s="230"/>
      <c r="J217" s="42"/>
      <c r="K217" s="42"/>
      <c r="L217" s="46"/>
      <c r="M217" s="231"/>
      <c r="N217" s="232"/>
      <c r="O217" s="87"/>
      <c r="P217" s="87"/>
      <c r="Q217" s="87"/>
      <c r="R217" s="87"/>
      <c r="S217" s="87"/>
      <c r="T217" s="88"/>
      <c r="U217" s="40"/>
      <c r="V217" s="40"/>
      <c r="W217" s="40"/>
      <c r="X217" s="40"/>
      <c r="Y217" s="40"/>
      <c r="Z217" s="40"/>
      <c r="AA217" s="40"/>
      <c r="AB217" s="40"/>
      <c r="AC217" s="40"/>
      <c r="AD217" s="40"/>
      <c r="AE217" s="40"/>
      <c r="AT217" s="18" t="s">
        <v>189</v>
      </c>
      <c r="AU217" s="18" t="s">
        <v>80</v>
      </c>
    </row>
    <row r="218" spans="1:47" s="2" customFormat="1" ht="12">
      <c r="A218" s="40"/>
      <c r="B218" s="41"/>
      <c r="C218" s="42"/>
      <c r="D218" s="228" t="s">
        <v>280</v>
      </c>
      <c r="E218" s="42"/>
      <c r="F218" s="233" t="s">
        <v>1194</v>
      </c>
      <c r="G218" s="42"/>
      <c r="H218" s="42"/>
      <c r="I218" s="230"/>
      <c r="J218" s="42"/>
      <c r="K218" s="42"/>
      <c r="L218" s="46"/>
      <c r="M218" s="231"/>
      <c r="N218" s="232"/>
      <c r="O218" s="87"/>
      <c r="P218" s="87"/>
      <c r="Q218" s="87"/>
      <c r="R218" s="87"/>
      <c r="S218" s="87"/>
      <c r="T218" s="88"/>
      <c r="U218" s="40"/>
      <c r="V218" s="40"/>
      <c r="W218" s="40"/>
      <c r="X218" s="40"/>
      <c r="Y218" s="40"/>
      <c r="Z218" s="40"/>
      <c r="AA218" s="40"/>
      <c r="AB218" s="40"/>
      <c r="AC218" s="40"/>
      <c r="AD218" s="40"/>
      <c r="AE218" s="40"/>
      <c r="AT218" s="18" t="s">
        <v>280</v>
      </c>
      <c r="AU218" s="18" t="s">
        <v>80</v>
      </c>
    </row>
    <row r="219" spans="1:65" s="2" customFormat="1" ht="16.5" customHeight="1">
      <c r="A219" s="40"/>
      <c r="B219" s="41"/>
      <c r="C219" s="266" t="s">
        <v>585</v>
      </c>
      <c r="D219" s="266" t="s">
        <v>320</v>
      </c>
      <c r="E219" s="267" t="s">
        <v>1198</v>
      </c>
      <c r="F219" s="268" t="s">
        <v>1199</v>
      </c>
      <c r="G219" s="269" t="s">
        <v>304</v>
      </c>
      <c r="H219" s="270">
        <v>1410.15</v>
      </c>
      <c r="I219" s="271"/>
      <c r="J219" s="272">
        <f>ROUND(I219*H219,2)</f>
        <v>0</v>
      </c>
      <c r="K219" s="268" t="s">
        <v>184</v>
      </c>
      <c r="L219" s="273"/>
      <c r="M219" s="274" t="s">
        <v>39</v>
      </c>
      <c r="N219" s="275" t="s">
        <v>53</v>
      </c>
      <c r="O219" s="87"/>
      <c r="P219" s="224">
        <f>O219*H219</f>
        <v>0</v>
      </c>
      <c r="Q219" s="224">
        <v>1</v>
      </c>
      <c r="R219" s="224">
        <f>Q219*H219</f>
        <v>1410.15</v>
      </c>
      <c r="S219" s="224">
        <v>0</v>
      </c>
      <c r="T219" s="225">
        <f>S219*H219</f>
        <v>0</v>
      </c>
      <c r="U219" s="40"/>
      <c r="V219" s="40"/>
      <c r="W219" s="40"/>
      <c r="X219" s="40"/>
      <c r="Y219" s="40"/>
      <c r="Z219" s="40"/>
      <c r="AA219" s="40"/>
      <c r="AB219" s="40"/>
      <c r="AC219" s="40"/>
      <c r="AD219" s="40"/>
      <c r="AE219" s="40"/>
      <c r="AR219" s="226" t="s">
        <v>238</v>
      </c>
      <c r="AT219" s="226" t="s">
        <v>320</v>
      </c>
      <c r="AU219" s="226" t="s">
        <v>80</v>
      </c>
      <c r="AY219" s="18" t="s">
        <v>177</v>
      </c>
      <c r="BE219" s="227">
        <f>IF(N219="základní",J219,0)</f>
        <v>0</v>
      </c>
      <c r="BF219" s="227">
        <f>IF(N219="snížená",J219,0)</f>
        <v>0</v>
      </c>
      <c r="BG219" s="227">
        <f>IF(N219="zákl. přenesená",J219,0)</f>
        <v>0</v>
      </c>
      <c r="BH219" s="227">
        <f>IF(N219="sníž. přenesená",J219,0)</f>
        <v>0</v>
      </c>
      <c r="BI219" s="227">
        <f>IF(N219="nulová",J219,0)</f>
        <v>0</v>
      </c>
      <c r="BJ219" s="18" t="s">
        <v>185</v>
      </c>
      <c r="BK219" s="227">
        <f>ROUND(I219*H219,2)</f>
        <v>0</v>
      </c>
      <c r="BL219" s="18" t="s">
        <v>185</v>
      </c>
      <c r="BM219" s="226" t="s">
        <v>215</v>
      </c>
    </row>
    <row r="220" spans="1:47" s="2" customFormat="1" ht="12">
      <c r="A220" s="40"/>
      <c r="B220" s="41"/>
      <c r="C220" s="42"/>
      <c r="D220" s="228" t="s">
        <v>187</v>
      </c>
      <c r="E220" s="42"/>
      <c r="F220" s="229" t="s">
        <v>1199</v>
      </c>
      <c r="G220" s="42"/>
      <c r="H220" s="42"/>
      <c r="I220" s="230"/>
      <c r="J220" s="42"/>
      <c r="K220" s="42"/>
      <c r="L220" s="46"/>
      <c r="M220" s="231"/>
      <c r="N220" s="232"/>
      <c r="O220" s="87"/>
      <c r="P220" s="87"/>
      <c r="Q220" s="87"/>
      <c r="R220" s="87"/>
      <c r="S220" s="87"/>
      <c r="T220" s="88"/>
      <c r="U220" s="40"/>
      <c r="V220" s="40"/>
      <c r="W220" s="40"/>
      <c r="X220" s="40"/>
      <c r="Y220" s="40"/>
      <c r="Z220" s="40"/>
      <c r="AA220" s="40"/>
      <c r="AB220" s="40"/>
      <c r="AC220" s="40"/>
      <c r="AD220" s="40"/>
      <c r="AE220" s="40"/>
      <c r="AT220" s="18" t="s">
        <v>187</v>
      </c>
      <c r="AU220" s="18" t="s">
        <v>80</v>
      </c>
    </row>
    <row r="221" spans="1:47" s="2" customFormat="1" ht="12">
      <c r="A221" s="40"/>
      <c r="B221" s="41"/>
      <c r="C221" s="42"/>
      <c r="D221" s="228" t="s">
        <v>280</v>
      </c>
      <c r="E221" s="42"/>
      <c r="F221" s="233" t="s">
        <v>1200</v>
      </c>
      <c r="G221" s="42"/>
      <c r="H221" s="42"/>
      <c r="I221" s="230"/>
      <c r="J221" s="42"/>
      <c r="K221" s="42"/>
      <c r="L221" s="46"/>
      <c r="M221" s="231"/>
      <c r="N221" s="232"/>
      <c r="O221" s="87"/>
      <c r="P221" s="87"/>
      <c r="Q221" s="87"/>
      <c r="R221" s="87"/>
      <c r="S221" s="87"/>
      <c r="T221" s="88"/>
      <c r="U221" s="40"/>
      <c r="V221" s="40"/>
      <c r="W221" s="40"/>
      <c r="X221" s="40"/>
      <c r="Y221" s="40"/>
      <c r="Z221" s="40"/>
      <c r="AA221" s="40"/>
      <c r="AB221" s="40"/>
      <c r="AC221" s="40"/>
      <c r="AD221" s="40"/>
      <c r="AE221" s="40"/>
      <c r="AT221" s="18" t="s">
        <v>280</v>
      </c>
      <c r="AU221" s="18" t="s">
        <v>80</v>
      </c>
    </row>
    <row r="222" spans="1:51" s="14" customFormat="1" ht="12">
      <c r="A222" s="14"/>
      <c r="B222" s="244"/>
      <c r="C222" s="245"/>
      <c r="D222" s="228" t="s">
        <v>191</v>
      </c>
      <c r="E222" s="246" t="s">
        <v>39</v>
      </c>
      <c r="F222" s="247" t="s">
        <v>1201</v>
      </c>
      <c r="G222" s="245"/>
      <c r="H222" s="248">
        <v>1410.15</v>
      </c>
      <c r="I222" s="249"/>
      <c r="J222" s="245"/>
      <c r="K222" s="245"/>
      <c r="L222" s="250"/>
      <c r="M222" s="251"/>
      <c r="N222" s="252"/>
      <c r="O222" s="252"/>
      <c r="P222" s="252"/>
      <c r="Q222" s="252"/>
      <c r="R222" s="252"/>
      <c r="S222" s="252"/>
      <c r="T222" s="253"/>
      <c r="U222" s="14"/>
      <c r="V222" s="14"/>
      <c r="W222" s="14"/>
      <c r="X222" s="14"/>
      <c r="Y222" s="14"/>
      <c r="Z222" s="14"/>
      <c r="AA222" s="14"/>
      <c r="AB222" s="14"/>
      <c r="AC222" s="14"/>
      <c r="AD222" s="14"/>
      <c r="AE222" s="14"/>
      <c r="AT222" s="254" t="s">
        <v>191</v>
      </c>
      <c r="AU222" s="254" t="s">
        <v>80</v>
      </c>
      <c r="AV222" s="14" t="s">
        <v>89</v>
      </c>
      <c r="AW222" s="14" t="s">
        <v>41</v>
      </c>
      <c r="AX222" s="14" t="s">
        <v>80</v>
      </c>
      <c r="AY222" s="254" t="s">
        <v>177</v>
      </c>
    </row>
    <row r="223" spans="1:51" s="15" customFormat="1" ht="12">
      <c r="A223" s="15"/>
      <c r="B223" s="255"/>
      <c r="C223" s="256"/>
      <c r="D223" s="228" t="s">
        <v>191</v>
      </c>
      <c r="E223" s="257" t="s">
        <v>39</v>
      </c>
      <c r="F223" s="258" t="s">
        <v>194</v>
      </c>
      <c r="G223" s="256"/>
      <c r="H223" s="259">
        <v>1410.15</v>
      </c>
      <c r="I223" s="260"/>
      <c r="J223" s="256"/>
      <c r="K223" s="256"/>
      <c r="L223" s="261"/>
      <c r="M223" s="262"/>
      <c r="N223" s="263"/>
      <c r="O223" s="263"/>
      <c r="P223" s="263"/>
      <c r="Q223" s="263"/>
      <c r="R223" s="263"/>
      <c r="S223" s="263"/>
      <c r="T223" s="264"/>
      <c r="U223" s="15"/>
      <c r="V223" s="15"/>
      <c r="W223" s="15"/>
      <c r="X223" s="15"/>
      <c r="Y223" s="15"/>
      <c r="Z223" s="15"/>
      <c r="AA223" s="15"/>
      <c r="AB223" s="15"/>
      <c r="AC223" s="15"/>
      <c r="AD223" s="15"/>
      <c r="AE223" s="15"/>
      <c r="AT223" s="265" t="s">
        <v>191</v>
      </c>
      <c r="AU223" s="265" t="s">
        <v>80</v>
      </c>
      <c r="AV223" s="15" t="s">
        <v>185</v>
      </c>
      <c r="AW223" s="15" t="s">
        <v>41</v>
      </c>
      <c r="AX223" s="15" t="s">
        <v>87</v>
      </c>
      <c r="AY223" s="265" t="s">
        <v>177</v>
      </c>
    </row>
    <row r="224" spans="1:65" s="2" customFormat="1" ht="16.5" customHeight="1">
      <c r="A224" s="40"/>
      <c r="B224" s="41"/>
      <c r="C224" s="266" t="s">
        <v>519</v>
      </c>
      <c r="D224" s="277" t="s">
        <v>320</v>
      </c>
      <c r="E224" s="267" t="s">
        <v>714</v>
      </c>
      <c r="F224" s="268" t="s">
        <v>715</v>
      </c>
      <c r="G224" s="269" t="s">
        <v>203</v>
      </c>
      <c r="H224" s="270">
        <v>200</v>
      </c>
      <c r="I224" s="271"/>
      <c r="J224" s="272">
        <f>ROUND(I224*H224,2)</f>
        <v>0</v>
      </c>
      <c r="K224" s="268" t="s">
        <v>184</v>
      </c>
      <c r="L224" s="273"/>
      <c r="M224" s="274" t="s">
        <v>39</v>
      </c>
      <c r="N224" s="275" t="s">
        <v>53</v>
      </c>
      <c r="O224" s="87"/>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238</v>
      </c>
      <c r="AT224" s="226" t="s">
        <v>320</v>
      </c>
      <c r="AU224" s="226" t="s">
        <v>80</v>
      </c>
      <c r="AY224" s="18" t="s">
        <v>177</v>
      </c>
      <c r="BE224" s="227">
        <f>IF(N224="základní",J224,0)</f>
        <v>0</v>
      </c>
      <c r="BF224" s="227">
        <f>IF(N224="snížená",J224,0)</f>
        <v>0</v>
      </c>
      <c r="BG224" s="227">
        <f>IF(N224="zákl. přenesená",J224,0)</f>
        <v>0</v>
      </c>
      <c r="BH224" s="227">
        <f>IF(N224="sníž. přenesená",J224,0)</f>
        <v>0</v>
      </c>
      <c r="BI224" s="227">
        <f>IF(N224="nulová",J224,0)</f>
        <v>0</v>
      </c>
      <c r="BJ224" s="18" t="s">
        <v>185</v>
      </c>
      <c r="BK224" s="227">
        <f>ROUND(I224*H224,2)</f>
        <v>0</v>
      </c>
      <c r="BL224" s="18" t="s">
        <v>185</v>
      </c>
      <c r="BM224" s="226" t="s">
        <v>604</v>
      </c>
    </row>
    <row r="225" spans="1:47" s="2" customFormat="1" ht="12">
      <c r="A225" s="40"/>
      <c r="B225" s="41"/>
      <c r="C225" s="42"/>
      <c r="D225" s="228" t="s">
        <v>187</v>
      </c>
      <c r="E225" s="42"/>
      <c r="F225" s="229" t="s">
        <v>715</v>
      </c>
      <c r="G225" s="42"/>
      <c r="H225" s="42"/>
      <c r="I225" s="230"/>
      <c r="J225" s="42"/>
      <c r="K225" s="42"/>
      <c r="L225" s="46"/>
      <c r="M225" s="231"/>
      <c r="N225" s="232"/>
      <c r="O225" s="87"/>
      <c r="P225" s="87"/>
      <c r="Q225" s="87"/>
      <c r="R225" s="87"/>
      <c r="S225" s="87"/>
      <c r="T225" s="88"/>
      <c r="U225" s="40"/>
      <c r="V225" s="40"/>
      <c r="W225" s="40"/>
      <c r="X225" s="40"/>
      <c r="Y225" s="40"/>
      <c r="Z225" s="40"/>
      <c r="AA225" s="40"/>
      <c r="AB225" s="40"/>
      <c r="AC225" s="40"/>
      <c r="AD225" s="40"/>
      <c r="AE225" s="40"/>
      <c r="AT225" s="18" t="s">
        <v>187</v>
      </c>
      <c r="AU225" s="18" t="s">
        <v>80</v>
      </c>
    </row>
    <row r="226" spans="1:47" s="2" customFormat="1" ht="12">
      <c r="A226" s="40"/>
      <c r="B226" s="41"/>
      <c r="C226" s="42"/>
      <c r="D226" s="228" t="s">
        <v>280</v>
      </c>
      <c r="E226" s="42"/>
      <c r="F226" s="233" t="s">
        <v>717</v>
      </c>
      <c r="G226" s="42"/>
      <c r="H226" s="42"/>
      <c r="I226" s="230"/>
      <c r="J226" s="42"/>
      <c r="K226" s="42"/>
      <c r="L226" s="46"/>
      <c r="M226" s="231"/>
      <c r="N226" s="232"/>
      <c r="O226" s="87"/>
      <c r="P226" s="87"/>
      <c r="Q226" s="87"/>
      <c r="R226" s="87"/>
      <c r="S226" s="87"/>
      <c r="T226" s="88"/>
      <c r="U226" s="40"/>
      <c r="V226" s="40"/>
      <c r="W226" s="40"/>
      <c r="X226" s="40"/>
      <c r="Y226" s="40"/>
      <c r="Z226" s="40"/>
      <c r="AA226" s="40"/>
      <c r="AB226" s="40"/>
      <c r="AC226" s="40"/>
      <c r="AD226" s="40"/>
      <c r="AE226" s="40"/>
      <c r="AT226" s="18" t="s">
        <v>280</v>
      </c>
      <c r="AU226" s="18" t="s">
        <v>80</v>
      </c>
    </row>
    <row r="227" spans="1:65" s="2" customFormat="1" ht="24.15" customHeight="1">
      <c r="A227" s="40"/>
      <c r="B227" s="41"/>
      <c r="C227" s="266" t="s">
        <v>596</v>
      </c>
      <c r="D227" s="266" t="s">
        <v>320</v>
      </c>
      <c r="E227" s="267" t="s">
        <v>1202</v>
      </c>
      <c r="F227" s="268" t="s">
        <v>1203</v>
      </c>
      <c r="G227" s="269" t="s">
        <v>270</v>
      </c>
      <c r="H227" s="270">
        <v>2</v>
      </c>
      <c r="I227" s="271"/>
      <c r="J227" s="272">
        <f>ROUND(I227*H227,2)</f>
        <v>0</v>
      </c>
      <c r="K227" s="268" t="s">
        <v>184</v>
      </c>
      <c r="L227" s="273"/>
      <c r="M227" s="274" t="s">
        <v>39</v>
      </c>
      <c r="N227" s="275" t="s">
        <v>53</v>
      </c>
      <c r="O227" s="87"/>
      <c r="P227" s="224">
        <f>O227*H227</f>
        <v>0</v>
      </c>
      <c r="Q227" s="224">
        <v>0.345</v>
      </c>
      <c r="R227" s="224">
        <f>Q227*H227</f>
        <v>0.69</v>
      </c>
      <c r="S227" s="224">
        <v>0</v>
      </c>
      <c r="T227" s="225">
        <f>S227*H227</f>
        <v>0</v>
      </c>
      <c r="U227" s="40"/>
      <c r="V227" s="40"/>
      <c r="W227" s="40"/>
      <c r="X227" s="40"/>
      <c r="Y227" s="40"/>
      <c r="Z227" s="40"/>
      <c r="AA227" s="40"/>
      <c r="AB227" s="40"/>
      <c r="AC227" s="40"/>
      <c r="AD227" s="40"/>
      <c r="AE227" s="40"/>
      <c r="AR227" s="226" t="s">
        <v>238</v>
      </c>
      <c r="AT227" s="226" t="s">
        <v>320</v>
      </c>
      <c r="AU227" s="226" t="s">
        <v>80</v>
      </c>
      <c r="AY227" s="18" t="s">
        <v>177</v>
      </c>
      <c r="BE227" s="227">
        <f>IF(N227="základní",J227,0)</f>
        <v>0</v>
      </c>
      <c r="BF227" s="227">
        <f>IF(N227="snížená",J227,0)</f>
        <v>0</v>
      </c>
      <c r="BG227" s="227">
        <f>IF(N227="zákl. přenesená",J227,0)</f>
        <v>0</v>
      </c>
      <c r="BH227" s="227">
        <f>IF(N227="sníž. přenesená",J227,0)</f>
        <v>0</v>
      </c>
      <c r="BI227" s="227">
        <f>IF(N227="nulová",J227,0)</f>
        <v>0</v>
      </c>
      <c r="BJ227" s="18" t="s">
        <v>185</v>
      </c>
      <c r="BK227" s="227">
        <f>ROUND(I227*H227,2)</f>
        <v>0</v>
      </c>
      <c r="BL227" s="18" t="s">
        <v>185</v>
      </c>
      <c r="BM227" s="226" t="s">
        <v>610</v>
      </c>
    </row>
    <row r="228" spans="1:47" s="2" customFormat="1" ht="12">
      <c r="A228" s="40"/>
      <c r="B228" s="41"/>
      <c r="C228" s="42"/>
      <c r="D228" s="228" t="s">
        <v>187</v>
      </c>
      <c r="E228" s="42"/>
      <c r="F228" s="229" t="s">
        <v>1203</v>
      </c>
      <c r="G228" s="42"/>
      <c r="H228" s="42"/>
      <c r="I228" s="230"/>
      <c r="J228" s="42"/>
      <c r="K228" s="42"/>
      <c r="L228" s="46"/>
      <c r="M228" s="231"/>
      <c r="N228" s="232"/>
      <c r="O228" s="87"/>
      <c r="P228" s="87"/>
      <c r="Q228" s="87"/>
      <c r="R228" s="87"/>
      <c r="S228" s="87"/>
      <c r="T228" s="88"/>
      <c r="U228" s="40"/>
      <c r="V228" s="40"/>
      <c r="W228" s="40"/>
      <c r="X228" s="40"/>
      <c r="Y228" s="40"/>
      <c r="Z228" s="40"/>
      <c r="AA228" s="40"/>
      <c r="AB228" s="40"/>
      <c r="AC228" s="40"/>
      <c r="AD228" s="40"/>
      <c r="AE228" s="40"/>
      <c r="AT228" s="18" t="s">
        <v>187</v>
      </c>
      <c r="AU228" s="18" t="s">
        <v>80</v>
      </c>
    </row>
    <row r="229" spans="1:65" s="2" customFormat="1" ht="24.15" customHeight="1">
      <c r="A229" s="40"/>
      <c r="B229" s="41"/>
      <c r="C229" s="266" t="s">
        <v>524</v>
      </c>
      <c r="D229" s="266" t="s">
        <v>320</v>
      </c>
      <c r="E229" s="267" t="s">
        <v>1204</v>
      </c>
      <c r="F229" s="268" t="s">
        <v>1205</v>
      </c>
      <c r="G229" s="269" t="s">
        <v>203</v>
      </c>
      <c r="H229" s="270">
        <v>7</v>
      </c>
      <c r="I229" s="271"/>
      <c r="J229" s="272">
        <f>ROUND(I229*H229,2)</f>
        <v>0</v>
      </c>
      <c r="K229" s="268" t="s">
        <v>184</v>
      </c>
      <c r="L229" s="273"/>
      <c r="M229" s="274" t="s">
        <v>39</v>
      </c>
      <c r="N229" s="275" t="s">
        <v>53</v>
      </c>
      <c r="O229" s="87"/>
      <c r="P229" s="224">
        <f>O229*H229</f>
        <v>0</v>
      </c>
      <c r="Q229" s="224">
        <v>0.04939</v>
      </c>
      <c r="R229" s="224">
        <f>Q229*H229</f>
        <v>0.34573000000000004</v>
      </c>
      <c r="S229" s="224">
        <v>0</v>
      </c>
      <c r="T229" s="225">
        <f>S229*H229</f>
        <v>0</v>
      </c>
      <c r="U229" s="40"/>
      <c r="V229" s="40"/>
      <c r="W229" s="40"/>
      <c r="X229" s="40"/>
      <c r="Y229" s="40"/>
      <c r="Z229" s="40"/>
      <c r="AA229" s="40"/>
      <c r="AB229" s="40"/>
      <c r="AC229" s="40"/>
      <c r="AD229" s="40"/>
      <c r="AE229" s="40"/>
      <c r="AR229" s="226" t="s">
        <v>238</v>
      </c>
      <c r="AT229" s="226" t="s">
        <v>320</v>
      </c>
      <c r="AU229" s="226" t="s">
        <v>80</v>
      </c>
      <c r="AY229" s="18" t="s">
        <v>177</v>
      </c>
      <c r="BE229" s="227">
        <f>IF(N229="základní",J229,0)</f>
        <v>0</v>
      </c>
      <c r="BF229" s="227">
        <f>IF(N229="snížená",J229,0)</f>
        <v>0</v>
      </c>
      <c r="BG229" s="227">
        <f>IF(N229="zákl. přenesená",J229,0)</f>
        <v>0</v>
      </c>
      <c r="BH229" s="227">
        <f>IF(N229="sníž. přenesená",J229,0)</f>
        <v>0</v>
      </c>
      <c r="BI229" s="227">
        <f>IF(N229="nulová",J229,0)</f>
        <v>0</v>
      </c>
      <c r="BJ229" s="18" t="s">
        <v>185</v>
      </c>
      <c r="BK229" s="227">
        <f>ROUND(I229*H229,2)</f>
        <v>0</v>
      </c>
      <c r="BL229" s="18" t="s">
        <v>185</v>
      </c>
      <c r="BM229" s="226" t="s">
        <v>616</v>
      </c>
    </row>
    <row r="230" spans="1:47" s="2" customFormat="1" ht="12">
      <c r="A230" s="40"/>
      <c r="B230" s="41"/>
      <c r="C230" s="42"/>
      <c r="D230" s="228" t="s">
        <v>187</v>
      </c>
      <c r="E230" s="42"/>
      <c r="F230" s="229" t="s">
        <v>1205</v>
      </c>
      <c r="G230" s="42"/>
      <c r="H230" s="42"/>
      <c r="I230" s="230"/>
      <c r="J230" s="42"/>
      <c r="K230" s="42"/>
      <c r="L230" s="46"/>
      <c r="M230" s="231"/>
      <c r="N230" s="232"/>
      <c r="O230" s="87"/>
      <c r="P230" s="87"/>
      <c r="Q230" s="87"/>
      <c r="R230" s="87"/>
      <c r="S230" s="87"/>
      <c r="T230" s="88"/>
      <c r="U230" s="40"/>
      <c r="V230" s="40"/>
      <c r="W230" s="40"/>
      <c r="X230" s="40"/>
      <c r="Y230" s="40"/>
      <c r="Z230" s="40"/>
      <c r="AA230" s="40"/>
      <c r="AB230" s="40"/>
      <c r="AC230" s="40"/>
      <c r="AD230" s="40"/>
      <c r="AE230" s="40"/>
      <c r="AT230" s="18" t="s">
        <v>187</v>
      </c>
      <c r="AU230" s="18" t="s">
        <v>80</v>
      </c>
    </row>
    <row r="231" spans="1:47" s="2" customFormat="1" ht="12">
      <c r="A231" s="40"/>
      <c r="B231" s="41"/>
      <c r="C231" s="42"/>
      <c r="D231" s="228" t="s">
        <v>280</v>
      </c>
      <c r="E231" s="42"/>
      <c r="F231" s="233" t="s">
        <v>1206</v>
      </c>
      <c r="G231" s="42"/>
      <c r="H231" s="42"/>
      <c r="I231" s="230"/>
      <c r="J231" s="42"/>
      <c r="K231" s="42"/>
      <c r="L231" s="46"/>
      <c r="M231" s="231"/>
      <c r="N231" s="232"/>
      <c r="O231" s="87"/>
      <c r="P231" s="87"/>
      <c r="Q231" s="87"/>
      <c r="R231" s="87"/>
      <c r="S231" s="87"/>
      <c r="T231" s="88"/>
      <c r="U231" s="40"/>
      <c r="V231" s="40"/>
      <c r="W231" s="40"/>
      <c r="X231" s="40"/>
      <c r="Y231" s="40"/>
      <c r="Z231" s="40"/>
      <c r="AA231" s="40"/>
      <c r="AB231" s="40"/>
      <c r="AC231" s="40"/>
      <c r="AD231" s="40"/>
      <c r="AE231" s="40"/>
      <c r="AT231" s="18" t="s">
        <v>280</v>
      </c>
      <c r="AU231" s="18" t="s">
        <v>80</v>
      </c>
    </row>
    <row r="232" spans="1:65" s="2" customFormat="1" ht="24.15" customHeight="1">
      <c r="A232" s="40"/>
      <c r="B232" s="41"/>
      <c r="C232" s="266" t="s">
        <v>607</v>
      </c>
      <c r="D232" s="266" t="s">
        <v>320</v>
      </c>
      <c r="E232" s="267" t="s">
        <v>1207</v>
      </c>
      <c r="F232" s="268" t="s">
        <v>1208</v>
      </c>
      <c r="G232" s="269" t="s">
        <v>203</v>
      </c>
      <c r="H232" s="270">
        <v>7</v>
      </c>
      <c r="I232" s="271"/>
      <c r="J232" s="272">
        <f>ROUND(I232*H232,2)</f>
        <v>0</v>
      </c>
      <c r="K232" s="268" t="s">
        <v>184</v>
      </c>
      <c r="L232" s="273"/>
      <c r="M232" s="274" t="s">
        <v>39</v>
      </c>
      <c r="N232" s="275" t="s">
        <v>53</v>
      </c>
      <c r="O232" s="87"/>
      <c r="P232" s="224">
        <f>O232*H232</f>
        <v>0</v>
      </c>
      <c r="Q232" s="224">
        <v>0.04939</v>
      </c>
      <c r="R232" s="224">
        <f>Q232*H232</f>
        <v>0.34573000000000004</v>
      </c>
      <c r="S232" s="224">
        <v>0</v>
      </c>
      <c r="T232" s="225">
        <f>S232*H232</f>
        <v>0</v>
      </c>
      <c r="U232" s="40"/>
      <c r="V232" s="40"/>
      <c r="W232" s="40"/>
      <c r="X232" s="40"/>
      <c r="Y232" s="40"/>
      <c r="Z232" s="40"/>
      <c r="AA232" s="40"/>
      <c r="AB232" s="40"/>
      <c r="AC232" s="40"/>
      <c r="AD232" s="40"/>
      <c r="AE232" s="40"/>
      <c r="AR232" s="226" t="s">
        <v>238</v>
      </c>
      <c r="AT232" s="226" t="s">
        <v>320</v>
      </c>
      <c r="AU232" s="226" t="s">
        <v>80</v>
      </c>
      <c r="AY232" s="18" t="s">
        <v>177</v>
      </c>
      <c r="BE232" s="227">
        <f>IF(N232="základní",J232,0)</f>
        <v>0</v>
      </c>
      <c r="BF232" s="227">
        <f>IF(N232="snížená",J232,0)</f>
        <v>0</v>
      </c>
      <c r="BG232" s="227">
        <f>IF(N232="zákl. přenesená",J232,0)</f>
        <v>0</v>
      </c>
      <c r="BH232" s="227">
        <f>IF(N232="sníž. přenesená",J232,0)</f>
        <v>0</v>
      </c>
      <c r="BI232" s="227">
        <f>IF(N232="nulová",J232,0)</f>
        <v>0</v>
      </c>
      <c r="BJ232" s="18" t="s">
        <v>185</v>
      </c>
      <c r="BK232" s="227">
        <f>ROUND(I232*H232,2)</f>
        <v>0</v>
      </c>
      <c r="BL232" s="18" t="s">
        <v>185</v>
      </c>
      <c r="BM232" s="226" t="s">
        <v>623</v>
      </c>
    </row>
    <row r="233" spans="1:47" s="2" customFormat="1" ht="12">
      <c r="A233" s="40"/>
      <c r="B233" s="41"/>
      <c r="C233" s="42"/>
      <c r="D233" s="228" t="s">
        <v>187</v>
      </c>
      <c r="E233" s="42"/>
      <c r="F233" s="229" t="s">
        <v>1208</v>
      </c>
      <c r="G233" s="42"/>
      <c r="H233" s="42"/>
      <c r="I233" s="230"/>
      <c r="J233" s="42"/>
      <c r="K233" s="42"/>
      <c r="L233" s="46"/>
      <c r="M233" s="231"/>
      <c r="N233" s="232"/>
      <c r="O233" s="87"/>
      <c r="P233" s="87"/>
      <c r="Q233" s="87"/>
      <c r="R233" s="87"/>
      <c r="S233" s="87"/>
      <c r="T233" s="88"/>
      <c r="U233" s="40"/>
      <c r="V233" s="40"/>
      <c r="W233" s="40"/>
      <c r="X233" s="40"/>
      <c r="Y233" s="40"/>
      <c r="Z233" s="40"/>
      <c r="AA233" s="40"/>
      <c r="AB233" s="40"/>
      <c r="AC233" s="40"/>
      <c r="AD233" s="40"/>
      <c r="AE233" s="40"/>
      <c r="AT233" s="18" t="s">
        <v>187</v>
      </c>
      <c r="AU233" s="18" t="s">
        <v>80</v>
      </c>
    </row>
    <row r="234" spans="1:47" s="2" customFormat="1" ht="12">
      <c r="A234" s="40"/>
      <c r="B234" s="41"/>
      <c r="C234" s="42"/>
      <c r="D234" s="228" t="s">
        <v>280</v>
      </c>
      <c r="E234" s="42"/>
      <c r="F234" s="233" t="s">
        <v>1206</v>
      </c>
      <c r="G234" s="42"/>
      <c r="H234" s="42"/>
      <c r="I234" s="230"/>
      <c r="J234" s="42"/>
      <c r="K234" s="42"/>
      <c r="L234" s="46"/>
      <c r="M234" s="231"/>
      <c r="N234" s="232"/>
      <c r="O234" s="87"/>
      <c r="P234" s="87"/>
      <c r="Q234" s="87"/>
      <c r="R234" s="87"/>
      <c r="S234" s="87"/>
      <c r="T234" s="88"/>
      <c r="U234" s="40"/>
      <c r="V234" s="40"/>
      <c r="W234" s="40"/>
      <c r="X234" s="40"/>
      <c r="Y234" s="40"/>
      <c r="Z234" s="40"/>
      <c r="AA234" s="40"/>
      <c r="AB234" s="40"/>
      <c r="AC234" s="40"/>
      <c r="AD234" s="40"/>
      <c r="AE234" s="40"/>
      <c r="AT234" s="18" t="s">
        <v>280</v>
      </c>
      <c r="AU234" s="18" t="s">
        <v>80</v>
      </c>
    </row>
    <row r="235" spans="1:65" s="2" customFormat="1" ht="24.15" customHeight="1">
      <c r="A235" s="40"/>
      <c r="B235" s="41"/>
      <c r="C235" s="266" t="s">
        <v>530</v>
      </c>
      <c r="D235" s="296" t="s">
        <v>320</v>
      </c>
      <c r="E235" s="267" t="s">
        <v>729</v>
      </c>
      <c r="F235" s="268" t="s">
        <v>421</v>
      </c>
      <c r="G235" s="269" t="s">
        <v>270</v>
      </c>
      <c r="H235" s="270">
        <v>2000</v>
      </c>
      <c r="I235" s="271"/>
      <c r="J235" s="272">
        <f>ROUND(I235*H235,2)</f>
        <v>0</v>
      </c>
      <c r="K235" s="268" t="s">
        <v>184</v>
      </c>
      <c r="L235" s="273"/>
      <c r="M235" s="274" t="s">
        <v>39</v>
      </c>
      <c r="N235" s="275" t="s">
        <v>53</v>
      </c>
      <c r="O235" s="87"/>
      <c r="P235" s="224">
        <f>O235*H235</f>
        <v>0</v>
      </c>
      <c r="Q235" s="224">
        <v>0.00123</v>
      </c>
      <c r="R235" s="224">
        <f>Q235*H235</f>
        <v>2.46</v>
      </c>
      <c r="S235" s="224">
        <v>0</v>
      </c>
      <c r="T235" s="225">
        <f>S235*H235</f>
        <v>0</v>
      </c>
      <c r="U235" s="40"/>
      <c r="V235" s="40"/>
      <c r="W235" s="40"/>
      <c r="X235" s="40"/>
      <c r="Y235" s="40"/>
      <c r="Z235" s="40"/>
      <c r="AA235" s="40"/>
      <c r="AB235" s="40"/>
      <c r="AC235" s="40"/>
      <c r="AD235" s="40"/>
      <c r="AE235" s="40"/>
      <c r="AR235" s="226" t="s">
        <v>238</v>
      </c>
      <c r="AT235" s="226" t="s">
        <v>320</v>
      </c>
      <c r="AU235" s="226" t="s">
        <v>80</v>
      </c>
      <c r="AY235" s="18" t="s">
        <v>177</v>
      </c>
      <c r="BE235" s="227">
        <f>IF(N235="základní",J235,0)</f>
        <v>0</v>
      </c>
      <c r="BF235" s="227">
        <f>IF(N235="snížená",J235,0)</f>
        <v>0</v>
      </c>
      <c r="BG235" s="227">
        <f>IF(N235="zákl. přenesená",J235,0)</f>
        <v>0</v>
      </c>
      <c r="BH235" s="227">
        <f>IF(N235="sníž. přenesená",J235,0)</f>
        <v>0</v>
      </c>
      <c r="BI235" s="227">
        <f>IF(N235="nulová",J235,0)</f>
        <v>0</v>
      </c>
      <c r="BJ235" s="18" t="s">
        <v>185</v>
      </c>
      <c r="BK235" s="227">
        <f>ROUND(I235*H235,2)</f>
        <v>0</v>
      </c>
      <c r="BL235" s="18" t="s">
        <v>185</v>
      </c>
      <c r="BM235" s="226" t="s">
        <v>626</v>
      </c>
    </row>
    <row r="236" spans="1:47" s="2" customFormat="1" ht="12">
      <c r="A236" s="40"/>
      <c r="B236" s="41"/>
      <c r="C236" s="42"/>
      <c r="D236" s="228" t="s">
        <v>187</v>
      </c>
      <c r="E236" s="42"/>
      <c r="F236" s="229" t="s">
        <v>421</v>
      </c>
      <c r="G236" s="42"/>
      <c r="H236" s="42"/>
      <c r="I236" s="230"/>
      <c r="J236" s="42"/>
      <c r="K236" s="42"/>
      <c r="L236" s="46"/>
      <c r="M236" s="231"/>
      <c r="N236" s="232"/>
      <c r="O236" s="87"/>
      <c r="P236" s="87"/>
      <c r="Q236" s="87"/>
      <c r="R236" s="87"/>
      <c r="S236" s="87"/>
      <c r="T236" s="88"/>
      <c r="U236" s="40"/>
      <c r="V236" s="40"/>
      <c r="W236" s="40"/>
      <c r="X236" s="40"/>
      <c r="Y236" s="40"/>
      <c r="Z236" s="40"/>
      <c r="AA236" s="40"/>
      <c r="AB236" s="40"/>
      <c r="AC236" s="40"/>
      <c r="AD236" s="40"/>
      <c r="AE236" s="40"/>
      <c r="AT236" s="18" t="s">
        <v>187</v>
      </c>
      <c r="AU236" s="18" t="s">
        <v>80</v>
      </c>
    </row>
    <row r="237" spans="1:51" s="14" customFormat="1" ht="12">
      <c r="A237" s="14"/>
      <c r="B237" s="244"/>
      <c r="C237" s="245"/>
      <c r="D237" s="228" t="s">
        <v>191</v>
      </c>
      <c r="E237" s="246" t="s">
        <v>39</v>
      </c>
      <c r="F237" s="247" t="s">
        <v>1140</v>
      </c>
      <c r="G237" s="245"/>
      <c r="H237" s="248">
        <v>2000</v>
      </c>
      <c r="I237" s="249"/>
      <c r="J237" s="245"/>
      <c r="K237" s="245"/>
      <c r="L237" s="250"/>
      <c r="M237" s="251"/>
      <c r="N237" s="252"/>
      <c r="O237" s="252"/>
      <c r="P237" s="252"/>
      <c r="Q237" s="252"/>
      <c r="R237" s="252"/>
      <c r="S237" s="252"/>
      <c r="T237" s="253"/>
      <c r="U237" s="14"/>
      <c r="V237" s="14"/>
      <c r="W237" s="14"/>
      <c r="X237" s="14"/>
      <c r="Y237" s="14"/>
      <c r="Z237" s="14"/>
      <c r="AA237" s="14"/>
      <c r="AB237" s="14"/>
      <c r="AC237" s="14"/>
      <c r="AD237" s="14"/>
      <c r="AE237" s="14"/>
      <c r="AT237" s="254" t="s">
        <v>191</v>
      </c>
      <c r="AU237" s="254" t="s">
        <v>80</v>
      </c>
      <c r="AV237" s="14" t="s">
        <v>89</v>
      </c>
      <c r="AW237" s="14" t="s">
        <v>41</v>
      </c>
      <c r="AX237" s="14" t="s">
        <v>80</v>
      </c>
      <c r="AY237" s="254" t="s">
        <v>177</v>
      </c>
    </row>
    <row r="238" spans="1:51" s="15" customFormat="1" ht="12">
      <c r="A238" s="15"/>
      <c r="B238" s="255"/>
      <c r="C238" s="256"/>
      <c r="D238" s="228" t="s">
        <v>191</v>
      </c>
      <c r="E238" s="257" t="s">
        <v>1139</v>
      </c>
      <c r="F238" s="258" t="s">
        <v>194</v>
      </c>
      <c r="G238" s="256"/>
      <c r="H238" s="259">
        <v>2000</v>
      </c>
      <c r="I238" s="260"/>
      <c r="J238" s="256"/>
      <c r="K238" s="256"/>
      <c r="L238" s="261"/>
      <c r="M238" s="262"/>
      <c r="N238" s="263"/>
      <c r="O238" s="263"/>
      <c r="P238" s="263"/>
      <c r="Q238" s="263"/>
      <c r="R238" s="263"/>
      <c r="S238" s="263"/>
      <c r="T238" s="264"/>
      <c r="U238" s="15"/>
      <c r="V238" s="15"/>
      <c r="W238" s="15"/>
      <c r="X238" s="15"/>
      <c r="Y238" s="15"/>
      <c r="Z238" s="15"/>
      <c r="AA238" s="15"/>
      <c r="AB238" s="15"/>
      <c r="AC238" s="15"/>
      <c r="AD238" s="15"/>
      <c r="AE238" s="15"/>
      <c r="AT238" s="265" t="s">
        <v>191</v>
      </c>
      <c r="AU238" s="265" t="s">
        <v>80</v>
      </c>
      <c r="AV238" s="15" t="s">
        <v>185</v>
      </c>
      <c r="AW238" s="15" t="s">
        <v>41</v>
      </c>
      <c r="AX238" s="15" t="s">
        <v>87</v>
      </c>
      <c r="AY238" s="265" t="s">
        <v>177</v>
      </c>
    </row>
    <row r="239" spans="1:65" s="2" customFormat="1" ht="16.5" customHeight="1">
      <c r="A239" s="40"/>
      <c r="B239" s="41"/>
      <c r="C239" s="266" t="s">
        <v>620</v>
      </c>
      <c r="D239" s="266" t="s">
        <v>320</v>
      </c>
      <c r="E239" s="267" t="s">
        <v>747</v>
      </c>
      <c r="F239" s="268" t="s">
        <v>748</v>
      </c>
      <c r="G239" s="269" t="s">
        <v>270</v>
      </c>
      <c r="H239" s="270">
        <v>60</v>
      </c>
      <c r="I239" s="271"/>
      <c r="J239" s="272">
        <f>ROUND(I239*H239,2)</f>
        <v>0</v>
      </c>
      <c r="K239" s="268" t="s">
        <v>184</v>
      </c>
      <c r="L239" s="273"/>
      <c r="M239" s="274" t="s">
        <v>39</v>
      </c>
      <c r="N239" s="275" t="s">
        <v>53</v>
      </c>
      <c r="O239" s="87"/>
      <c r="P239" s="224">
        <f>O239*H239</f>
        <v>0</v>
      </c>
      <c r="Q239" s="224">
        <v>0.00013</v>
      </c>
      <c r="R239" s="224">
        <f>Q239*H239</f>
        <v>0.0078</v>
      </c>
      <c r="S239" s="224">
        <v>0</v>
      </c>
      <c r="T239" s="225">
        <f>S239*H239</f>
        <v>0</v>
      </c>
      <c r="U239" s="40"/>
      <c r="V239" s="40"/>
      <c r="W239" s="40"/>
      <c r="X239" s="40"/>
      <c r="Y239" s="40"/>
      <c r="Z239" s="40"/>
      <c r="AA239" s="40"/>
      <c r="AB239" s="40"/>
      <c r="AC239" s="40"/>
      <c r="AD239" s="40"/>
      <c r="AE239" s="40"/>
      <c r="AR239" s="226" t="s">
        <v>238</v>
      </c>
      <c r="AT239" s="226" t="s">
        <v>320</v>
      </c>
      <c r="AU239" s="226" t="s">
        <v>80</v>
      </c>
      <c r="AY239" s="18" t="s">
        <v>177</v>
      </c>
      <c r="BE239" s="227">
        <f>IF(N239="základní",J239,0)</f>
        <v>0</v>
      </c>
      <c r="BF239" s="227">
        <f>IF(N239="snížená",J239,0)</f>
        <v>0</v>
      </c>
      <c r="BG239" s="227">
        <f>IF(N239="zákl. přenesená",J239,0)</f>
        <v>0</v>
      </c>
      <c r="BH239" s="227">
        <f>IF(N239="sníž. přenesená",J239,0)</f>
        <v>0</v>
      </c>
      <c r="BI239" s="227">
        <f>IF(N239="nulová",J239,0)</f>
        <v>0</v>
      </c>
      <c r="BJ239" s="18" t="s">
        <v>185</v>
      </c>
      <c r="BK239" s="227">
        <f>ROUND(I239*H239,2)</f>
        <v>0</v>
      </c>
      <c r="BL239" s="18" t="s">
        <v>185</v>
      </c>
      <c r="BM239" s="226" t="s">
        <v>631</v>
      </c>
    </row>
    <row r="240" spans="1:47" s="2" customFormat="1" ht="12">
      <c r="A240" s="40"/>
      <c r="B240" s="41"/>
      <c r="C240" s="42"/>
      <c r="D240" s="228" t="s">
        <v>187</v>
      </c>
      <c r="E240" s="42"/>
      <c r="F240" s="229" t="s">
        <v>748</v>
      </c>
      <c r="G240" s="42"/>
      <c r="H240" s="42"/>
      <c r="I240" s="230"/>
      <c r="J240" s="42"/>
      <c r="K240" s="42"/>
      <c r="L240" s="46"/>
      <c r="M240" s="231"/>
      <c r="N240" s="232"/>
      <c r="O240" s="87"/>
      <c r="P240" s="87"/>
      <c r="Q240" s="87"/>
      <c r="R240" s="87"/>
      <c r="S240" s="87"/>
      <c r="T240" s="88"/>
      <c r="U240" s="40"/>
      <c r="V240" s="40"/>
      <c r="W240" s="40"/>
      <c r="X240" s="40"/>
      <c r="Y240" s="40"/>
      <c r="Z240" s="40"/>
      <c r="AA240" s="40"/>
      <c r="AB240" s="40"/>
      <c r="AC240" s="40"/>
      <c r="AD240" s="40"/>
      <c r="AE240" s="40"/>
      <c r="AT240" s="18" t="s">
        <v>187</v>
      </c>
      <c r="AU240" s="18" t="s">
        <v>80</v>
      </c>
    </row>
    <row r="241" spans="1:47" s="2" customFormat="1" ht="12">
      <c r="A241" s="40"/>
      <c r="B241" s="41"/>
      <c r="C241" s="42"/>
      <c r="D241" s="228" t="s">
        <v>280</v>
      </c>
      <c r="E241" s="42"/>
      <c r="F241" s="233" t="s">
        <v>1209</v>
      </c>
      <c r="G241" s="42"/>
      <c r="H241" s="42"/>
      <c r="I241" s="230"/>
      <c r="J241" s="42"/>
      <c r="K241" s="42"/>
      <c r="L241" s="46"/>
      <c r="M241" s="231"/>
      <c r="N241" s="232"/>
      <c r="O241" s="87"/>
      <c r="P241" s="87"/>
      <c r="Q241" s="87"/>
      <c r="R241" s="87"/>
      <c r="S241" s="87"/>
      <c r="T241" s="88"/>
      <c r="U241" s="40"/>
      <c r="V241" s="40"/>
      <c r="W241" s="40"/>
      <c r="X241" s="40"/>
      <c r="Y241" s="40"/>
      <c r="Z241" s="40"/>
      <c r="AA241" s="40"/>
      <c r="AB241" s="40"/>
      <c r="AC241" s="40"/>
      <c r="AD241" s="40"/>
      <c r="AE241" s="40"/>
      <c r="AT241" s="18" t="s">
        <v>280</v>
      </c>
      <c r="AU241" s="18" t="s">
        <v>80</v>
      </c>
    </row>
    <row r="242" spans="1:51" s="14" customFormat="1" ht="12">
      <c r="A242" s="14"/>
      <c r="B242" s="244"/>
      <c r="C242" s="245"/>
      <c r="D242" s="228" t="s">
        <v>191</v>
      </c>
      <c r="E242" s="246" t="s">
        <v>39</v>
      </c>
      <c r="F242" s="247" t="s">
        <v>1210</v>
      </c>
      <c r="G242" s="245"/>
      <c r="H242" s="248">
        <v>60</v>
      </c>
      <c r="I242" s="249"/>
      <c r="J242" s="245"/>
      <c r="K242" s="245"/>
      <c r="L242" s="250"/>
      <c r="M242" s="251"/>
      <c r="N242" s="252"/>
      <c r="O242" s="252"/>
      <c r="P242" s="252"/>
      <c r="Q242" s="252"/>
      <c r="R242" s="252"/>
      <c r="S242" s="252"/>
      <c r="T242" s="253"/>
      <c r="U242" s="14"/>
      <c r="V242" s="14"/>
      <c r="W242" s="14"/>
      <c r="X242" s="14"/>
      <c r="Y242" s="14"/>
      <c r="Z242" s="14"/>
      <c r="AA242" s="14"/>
      <c r="AB242" s="14"/>
      <c r="AC242" s="14"/>
      <c r="AD242" s="14"/>
      <c r="AE242" s="14"/>
      <c r="AT242" s="254" t="s">
        <v>191</v>
      </c>
      <c r="AU242" s="254" t="s">
        <v>80</v>
      </c>
      <c r="AV242" s="14" t="s">
        <v>89</v>
      </c>
      <c r="AW242" s="14" t="s">
        <v>41</v>
      </c>
      <c r="AX242" s="14" t="s">
        <v>80</v>
      </c>
      <c r="AY242" s="254" t="s">
        <v>177</v>
      </c>
    </row>
    <row r="243" spans="1:51" s="15" customFormat="1" ht="12">
      <c r="A243" s="15"/>
      <c r="B243" s="255"/>
      <c r="C243" s="256"/>
      <c r="D243" s="228" t="s">
        <v>191</v>
      </c>
      <c r="E243" s="257" t="s">
        <v>39</v>
      </c>
      <c r="F243" s="258" t="s">
        <v>194</v>
      </c>
      <c r="G243" s="256"/>
      <c r="H243" s="259">
        <v>60</v>
      </c>
      <c r="I243" s="260"/>
      <c r="J243" s="256"/>
      <c r="K243" s="256"/>
      <c r="L243" s="261"/>
      <c r="M243" s="262"/>
      <c r="N243" s="263"/>
      <c r="O243" s="263"/>
      <c r="P243" s="263"/>
      <c r="Q243" s="263"/>
      <c r="R243" s="263"/>
      <c r="S243" s="263"/>
      <c r="T243" s="264"/>
      <c r="U243" s="15"/>
      <c r="V243" s="15"/>
      <c r="W243" s="15"/>
      <c r="X243" s="15"/>
      <c r="Y243" s="15"/>
      <c r="Z243" s="15"/>
      <c r="AA243" s="15"/>
      <c r="AB243" s="15"/>
      <c r="AC243" s="15"/>
      <c r="AD243" s="15"/>
      <c r="AE243" s="15"/>
      <c r="AT243" s="265" t="s">
        <v>191</v>
      </c>
      <c r="AU243" s="265" t="s">
        <v>80</v>
      </c>
      <c r="AV243" s="15" t="s">
        <v>185</v>
      </c>
      <c r="AW243" s="15" t="s">
        <v>41</v>
      </c>
      <c r="AX243" s="15" t="s">
        <v>87</v>
      </c>
      <c r="AY243" s="265" t="s">
        <v>177</v>
      </c>
    </row>
    <row r="244" spans="1:65" s="2" customFormat="1" ht="21.75" customHeight="1">
      <c r="A244" s="40"/>
      <c r="B244" s="41"/>
      <c r="C244" s="266" t="s">
        <v>535</v>
      </c>
      <c r="D244" s="296" t="s">
        <v>320</v>
      </c>
      <c r="E244" s="267" t="s">
        <v>750</v>
      </c>
      <c r="F244" s="268" t="s">
        <v>410</v>
      </c>
      <c r="G244" s="269" t="s">
        <v>270</v>
      </c>
      <c r="H244" s="270">
        <v>2790</v>
      </c>
      <c r="I244" s="271"/>
      <c r="J244" s="272">
        <f>ROUND(I244*H244,2)</f>
        <v>0</v>
      </c>
      <c r="K244" s="268" t="s">
        <v>184</v>
      </c>
      <c r="L244" s="273"/>
      <c r="M244" s="274" t="s">
        <v>39</v>
      </c>
      <c r="N244" s="275" t="s">
        <v>53</v>
      </c>
      <c r="O244" s="87"/>
      <c r="P244" s="224">
        <f>O244*H244</f>
        <v>0</v>
      </c>
      <c r="Q244" s="224">
        <v>0.00018</v>
      </c>
      <c r="R244" s="224">
        <f>Q244*H244</f>
        <v>0.5022</v>
      </c>
      <c r="S244" s="224">
        <v>0</v>
      </c>
      <c r="T244" s="225">
        <f>S244*H244</f>
        <v>0</v>
      </c>
      <c r="U244" s="40"/>
      <c r="V244" s="40"/>
      <c r="W244" s="40"/>
      <c r="X244" s="40"/>
      <c r="Y244" s="40"/>
      <c r="Z244" s="40"/>
      <c r="AA244" s="40"/>
      <c r="AB244" s="40"/>
      <c r="AC244" s="40"/>
      <c r="AD244" s="40"/>
      <c r="AE244" s="40"/>
      <c r="AR244" s="226" t="s">
        <v>238</v>
      </c>
      <c r="AT244" s="226" t="s">
        <v>320</v>
      </c>
      <c r="AU244" s="226" t="s">
        <v>80</v>
      </c>
      <c r="AY244" s="18" t="s">
        <v>177</v>
      </c>
      <c r="BE244" s="227">
        <f>IF(N244="základní",J244,0)</f>
        <v>0</v>
      </c>
      <c r="BF244" s="227">
        <f>IF(N244="snížená",J244,0)</f>
        <v>0</v>
      </c>
      <c r="BG244" s="227">
        <f>IF(N244="zákl. přenesená",J244,0)</f>
        <v>0</v>
      </c>
      <c r="BH244" s="227">
        <f>IF(N244="sníž. přenesená",J244,0)</f>
        <v>0</v>
      </c>
      <c r="BI244" s="227">
        <f>IF(N244="nulová",J244,0)</f>
        <v>0</v>
      </c>
      <c r="BJ244" s="18" t="s">
        <v>185</v>
      </c>
      <c r="BK244" s="227">
        <f>ROUND(I244*H244,2)</f>
        <v>0</v>
      </c>
      <c r="BL244" s="18" t="s">
        <v>185</v>
      </c>
      <c r="BM244" s="226" t="s">
        <v>637</v>
      </c>
    </row>
    <row r="245" spans="1:47" s="2" customFormat="1" ht="12">
      <c r="A245" s="40"/>
      <c r="B245" s="41"/>
      <c r="C245" s="42"/>
      <c r="D245" s="228" t="s">
        <v>187</v>
      </c>
      <c r="E245" s="42"/>
      <c r="F245" s="229" t="s">
        <v>410</v>
      </c>
      <c r="G245" s="42"/>
      <c r="H245" s="42"/>
      <c r="I245" s="230"/>
      <c r="J245" s="42"/>
      <c r="K245" s="42"/>
      <c r="L245" s="46"/>
      <c r="M245" s="231"/>
      <c r="N245" s="232"/>
      <c r="O245" s="87"/>
      <c r="P245" s="87"/>
      <c r="Q245" s="87"/>
      <c r="R245" s="87"/>
      <c r="S245" s="87"/>
      <c r="T245" s="88"/>
      <c r="U245" s="40"/>
      <c r="V245" s="40"/>
      <c r="W245" s="40"/>
      <c r="X245" s="40"/>
      <c r="Y245" s="40"/>
      <c r="Z245" s="40"/>
      <c r="AA245" s="40"/>
      <c r="AB245" s="40"/>
      <c r="AC245" s="40"/>
      <c r="AD245" s="40"/>
      <c r="AE245" s="40"/>
      <c r="AT245" s="18" t="s">
        <v>187</v>
      </c>
      <c r="AU245" s="18" t="s">
        <v>80</v>
      </c>
    </row>
    <row r="246" spans="1:51" s="14" customFormat="1" ht="12">
      <c r="A246" s="14"/>
      <c r="B246" s="244"/>
      <c r="C246" s="245"/>
      <c r="D246" s="228" t="s">
        <v>191</v>
      </c>
      <c r="E246" s="246" t="s">
        <v>39</v>
      </c>
      <c r="F246" s="247" t="s">
        <v>1211</v>
      </c>
      <c r="G246" s="245"/>
      <c r="H246" s="248">
        <v>2962</v>
      </c>
      <c r="I246" s="249"/>
      <c r="J246" s="245"/>
      <c r="K246" s="245"/>
      <c r="L246" s="250"/>
      <c r="M246" s="251"/>
      <c r="N246" s="252"/>
      <c r="O246" s="252"/>
      <c r="P246" s="252"/>
      <c r="Q246" s="252"/>
      <c r="R246" s="252"/>
      <c r="S246" s="252"/>
      <c r="T246" s="253"/>
      <c r="U246" s="14"/>
      <c r="V246" s="14"/>
      <c r="W246" s="14"/>
      <c r="X246" s="14"/>
      <c r="Y246" s="14"/>
      <c r="Z246" s="14"/>
      <c r="AA246" s="14"/>
      <c r="AB246" s="14"/>
      <c r="AC246" s="14"/>
      <c r="AD246" s="14"/>
      <c r="AE246" s="14"/>
      <c r="AT246" s="254" t="s">
        <v>191</v>
      </c>
      <c r="AU246" s="254" t="s">
        <v>80</v>
      </c>
      <c r="AV246" s="14" t="s">
        <v>89</v>
      </c>
      <c r="AW246" s="14" t="s">
        <v>41</v>
      </c>
      <c r="AX246" s="14" t="s">
        <v>80</v>
      </c>
      <c r="AY246" s="254" t="s">
        <v>177</v>
      </c>
    </row>
    <row r="247" spans="1:51" s="14" customFormat="1" ht="12">
      <c r="A247" s="14"/>
      <c r="B247" s="244"/>
      <c r="C247" s="245"/>
      <c r="D247" s="228" t="s">
        <v>191</v>
      </c>
      <c r="E247" s="246" t="s">
        <v>39</v>
      </c>
      <c r="F247" s="247" t="s">
        <v>1212</v>
      </c>
      <c r="G247" s="245"/>
      <c r="H247" s="248">
        <v>-172</v>
      </c>
      <c r="I247" s="249"/>
      <c r="J247" s="245"/>
      <c r="K247" s="245"/>
      <c r="L247" s="250"/>
      <c r="M247" s="251"/>
      <c r="N247" s="252"/>
      <c r="O247" s="252"/>
      <c r="P247" s="252"/>
      <c r="Q247" s="252"/>
      <c r="R247" s="252"/>
      <c r="S247" s="252"/>
      <c r="T247" s="253"/>
      <c r="U247" s="14"/>
      <c r="V247" s="14"/>
      <c r="W247" s="14"/>
      <c r="X247" s="14"/>
      <c r="Y247" s="14"/>
      <c r="Z247" s="14"/>
      <c r="AA247" s="14"/>
      <c r="AB247" s="14"/>
      <c r="AC247" s="14"/>
      <c r="AD247" s="14"/>
      <c r="AE247" s="14"/>
      <c r="AT247" s="254" t="s">
        <v>191</v>
      </c>
      <c r="AU247" s="254" t="s">
        <v>80</v>
      </c>
      <c r="AV247" s="14" t="s">
        <v>89</v>
      </c>
      <c r="AW247" s="14" t="s">
        <v>41</v>
      </c>
      <c r="AX247" s="14" t="s">
        <v>80</v>
      </c>
      <c r="AY247" s="254" t="s">
        <v>177</v>
      </c>
    </row>
    <row r="248" spans="1:51" s="15" customFormat="1" ht="12">
      <c r="A248" s="15"/>
      <c r="B248" s="255"/>
      <c r="C248" s="256"/>
      <c r="D248" s="228" t="s">
        <v>191</v>
      </c>
      <c r="E248" s="257" t="s">
        <v>1135</v>
      </c>
      <c r="F248" s="258" t="s">
        <v>194</v>
      </c>
      <c r="G248" s="256"/>
      <c r="H248" s="259">
        <v>2790</v>
      </c>
      <c r="I248" s="260"/>
      <c r="J248" s="256"/>
      <c r="K248" s="256"/>
      <c r="L248" s="261"/>
      <c r="M248" s="262"/>
      <c r="N248" s="263"/>
      <c r="O248" s="263"/>
      <c r="P248" s="263"/>
      <c r="Q248" s="263"/>
      <c r="R248" s="263"/>
      <c r="S248" s="263"/>
      <c r="T248" s="264"/>
      <c r="U248" s="15"/>
      <c r="V248" s="15"/>
      <c r="W248" s="15"/>
      <c r="X248" s="15"/>
      <c r="Y248" s="15"/>
      <c r="Z248" s="15"/>
      <c r="AA248" s="15"/>
      <c r="AB248" s="15"/>
      <c r="AC248" s="15"/>
      <c r="AD248" s="15"/>
      <c r="AE248" s="15"/>
      <c r="AT248" s="265" t="s">
        <v>191</v>
      </c>
      <c r="AU248" s="265" t="s">
        <v>80</v>
      </c>
      <c r="AV248" s="15" t="s">
        <v>185</v>
      </c>
      <c r="AW248" s="15" t="s">
        <v>41</v>
      </c>
      <c r="AX248" s="15" t="s">
        <v>87</v>
      </c>
      <c r="AY248" s="265" t="s">
        <v>177</v>
      </c>
    </row>
    <row r="249" spans="1:65" s="2" customFormat="1" ht="21.75" customHeight="1">
      <c r="A249" s="40"/>
      <c r="B249" s="41"/>
      <c r="C249" s="266" t="s">
        <v>628</v>
      </c>
      <c r="D249" s="296" t="s">
        <v>320</v>
      </c>
      <c r="E249" s="267" t="s">
        <v>756</v>
      </c>
      <c r="F249" s="268" t="s">
        <v>414</v>
      </c>
      <c r="G249" s="269" t="s">
        <v>270</v>
      </c>
      <c r="H249" s="270">
        <v>172</v>
      </c>
      <c r="I249" s="271"/>
      <c r="J249" s="272">
        <f>ROUND(I249*H249,2)</f>
        <v>0</v>
      </c>
      <c r="K249" s="268" t="s">
        <v>184</v>
      </c>
      <c r="L249" s="273"/>
      <c r="M249" s="274" t="s">
        <v>39</v>
      </c>
      <c r="N249" s="275" t="s">
        <v>53</v>
      </c>
      <c r="O249" s="87"/>
      <c r="P249" s="224">
        <f>O249*H249</f>
        <v>0</v>
      </c>
      <c r="Q249" s="224">
        <v>0.00021</v>
      </c>
      <c r="R249" s="224">
        <f>Q249*H249</f>
        <v>0.03612</v>
      </c>
      <c r="S249" s="224">
        <v>0</v>
      </c>
      <c r="T249" s="225">
        <f>S249*H249</f>
        <v>0</v>
      </c>
      <c r="U249" s="40"/>
      <c r="V249" s="40"/>
      <c r="W249" s="40"/>
      <c r="X249" s="40"/>
      <c r="Y249" s="40"/>
      <c r="Z249" s="40"/>
      <c r="AA249" s="40"/>
      <c r="AB249" s="40"/>
      <c r="AC249" s="40"/>
      <c r="AD249" s="40"/>
      <c r="AE249" s="40"/>
      <c r="AR249" s="226" t="s">
        <v>238</v>
      </c>
      <c r="AT249" s="226" t="s">
        <v>320</v>
      </c>
      <c r="AU249" s="226" t="s">
        <v>80</v>
      </c>
      <c r="AY249" s="18" t="s">
        <v>177</v>
      </c>
      <c r="BE249" s="227">
        <f>IF(N249="základní",J249,0)</f>
        <v>0</v>
      </c>
      <c r="BF249" s="227">
        <f>IF(N249="snížená",J249,0)</f>
        <v>0</v>
      </c>
      <c r="BG249" s="227">
        <f>IF(N249="zákl. přenesená",J249,0)</f>
        <v>0</v>
      </c>
      <c r="BH249" s="227">
        <f>IF(N249="sníž. přenesená",J249,0)</f>
        <v>0</v>
      </c>
      <c r="BI249" s="227">
        <f>IF(N249="nulová",J249,0)</f>
        <v>0</v>
      </c>
      <c r="BJ249" s="18" t="s">
        <v>185</v>
      </c>
      <c r="BK249" s="227">
        <f>ROUND(I249*H249,2)</f>
        <v>0</v>
      </c>
      <c r="BL249" s="18" t="s">
        <v>185</v>
      </c>
      <c r="BM249" s="226" t="s">
        <v>1213</v>
      </c>
    </row>
    <row r="250" spans="1:47" s="2" customFormat="1" ht="12">
      <c r="A250" s="40"/>
      <c r="B250" s="41"/>
      <c r="C250" s="42"/>
      <c r="D250" s="228" t="s">
        <v>187</v>
      </c>
      <c r="E250" s="42"/>
      <c r="F250" s="229" t="s">
        <v>414</v>
      </c>
      <c r="G250" s="42"/>
      <c r="H250" s="42"/>
      <c r="I250" s="230"/>
      <c r="J250" s="42"/>
      <c r="K250" s="42"/>
      <c r="L250" s="46"/>
      <c r="M250" s="231"/>
      <c r="N250" s="232"/>
      <c r="O250" s="87"/>
      <c r="P250" s="87"/>
      <c r="Q250" s="87"/>
      <c r="R250" s="87"/>
      <c r="S250" s="87"/>
      <c r="T250" s="88"/>
      <c r="U250" s="40"/>
      <c r="V250" s="40"/>
      <c r="W250" s="40"/>
      <c r="X250" s="40"/>
      <c r="Y250" s="40"/>
      <c r="Z250" s="40"/>
      <c r="AA250" s="40"/>
      <c r="AB250" s="40"/>
      <c r="AC250" s="40"/>
      <c r="AD250" s="40"/>
      <c r="AE250" s="40"/>
      <c r="AT250" s="18" t="s">
        <v>187</v>
      </c>
      <c r="AU250" s="18" t="s">
        <v>80</v>
      </c>
    </row>
    <row r="251" spans="1:51" s="14" customFormat="1" ht="12">
      <c r="A251" s="14"/>
      <c r="B251" s="244"/>
      <c r="C251" s="245"/>
      <c r="D251" s="228" t="s">
        <v>191</v>
      </c>
      <c r="E251" s="246" t="s">
        <v>39</v>
      </c>
      <c r="F251" s="247" t="s">
        <v>1214</v>
      </c>
      <c r="G251" s="245"/>
      <c r="H251" s="248">
        <v>132</v>
      </c>
      <c r="I251" s="249"/>
      <c r="J251" s="245"/>
      <c r="K251" s="245"/>
      <c r="L251" s="250"/>
      <c r="M251" s="251"/>
      <c r="N251" s="252"/>
      <c r="O251" s="252"/>
      <c r="P251" s="252"/>
      <c r="Q251" s="252"/>
      <c r="R251" s="252"/>
      <c r="S251" s="252"/>
      <c r="T251" s="253"/>
      <c r="U251" s="14"/>
      <c r="V251" s="14"/>
      <c r="W251" s="14"/>
      <c r="X251" s="14"/>
      <c r="Y251" s="14"/>
      <c r="Z251" s="14"/>
      <c r="AA251" s="14"/>
      <c r="AB251" s="14"/>
      <c r="AC251" s="14"/>
      <c r="AD251" s="14"/>
      <c r="AE251" s="14"/>
      <c r="AT251" s="254" t="s">
        <v>191</v>
      </c>
      <c r="AU251" s="254" t="s">
        <v>80</v>
      </c>
      <c r="AV251" s="14" t="s">
        <v>89</v>
      </c>
      <c r="AW251" s="14" t="s">
        <v>41</v>
      </c>
      <c r="AX251" s="14" t="s">
        <v>80</v>
      </c>
      <c r="AY251" s="254" t="s">
        <v>177</v>
      </c>
    </row>
    <row r="252" spans="1:51" s="14" customFormat="1" ht="12">
      <c r="A252" s="14"/>
      <c r="B252" s="244"/>
      <c r="C252" s="245"/>
      <c r="D252" s="228" t="s">
        <v>191</v>
      </c>
      <c r="E252" s="246" t="s">
        <v>39</v>
      </c>
      <c r="F252" s="247" t="s">
        <v>1215</v>
      </c>
      <c r="G252" s="245"/>
      <c r="H252" s="248">
        <v>40</v>
      </c>
      <c r="I252" s="249"/>
      <c r="J252" s="245"/>
      <c r="K252" s="245"/>
      <c r="L252" s="250"/>
      <c r="M252" s="251"/>
      <c r="N252" s="252"/>
      <c r="O252" s="252"/>
      <c r="P252" s="252"/>
      <c r="Q252" s="252"/>
      <c r="R252" s="252"/>
      <c r="S252" s="252"/>
      <c r="T252" s="253"/>
      <c r="U252" s="14"/>
      <c r="V252" s="14"/>
      <c r="W252" s="14"/>
      <c r="X252" s="14"/>
      <c r="Y252" s="14"/>
      <c r="Z252" s="14"/>
      <c r="AA252" s="14"/>
      <c r="AB252" s="14"/>
      <c r="AC252" s="14"/>
      <c r="AD252" s="14"/>
      <c r="AE252" s="14"/>
      <c r="AT252" s="254" t="s">
        <v>191</v>
      </c>
      <c r="AU252" s="254" t="s">
        <v>80</v>
      </c>
      <c r="AV252" s="14" t="s">
        <v>89</v>
      </c>
      <c r="AW252" s="14" t="s">
        <v>41</v>
      </c>
      <c r="AX252" s="14" t="s">
        <v>80</v>
      </c>
      <c r="AY252" s="254" t="s">
        <v>177</v>
      </c>
    </row>
    <row r="253" spans="1:51" s="15" customFormat="1" ht="12">
      <c r="A253" s="15"/>
      <c r="B253" s="255"/>
      <c r="C253" s="256"/>
      <c r="D253" s="228" t="s">
        <v>191</v>
      </c>
      <c r="E253" s="257" t="s">
        <v>1137</v>
      </c>
      <c r="F253" s="258" t="s">
        <v>194</v>
      </c>
      <c r="G253" s="256"/>
      <c r="H253" s="259">
        <v>172</v>
      </c>
      <c r="I253" s="260"/>
      <c r="J253" s="256"/>
      <c r="K253" s="256"/>
      <c r="L253" s="261"/>
      <c r="M253" s="262"/>
      <c r="N253" s="263"/>
      <c r="O253" s="263"/>
      <c r="P253" s="263"/>
      <c r="Q253" s="263"/>
      <c r="R253" s="263"/>
      <c r="S253" s="263"/>
      <c r="T253" s="264"/>
      <c r="U253" s="15"/>
      <c r="V253" s="15"/>
      <c r="W253" s="15"/>
      <c r="X253" s="15"/>
      <c r="Y253" s="15"/>
      <c r="Z253" s="15"/>
      <c r="AA253" s="15"/>
      <c r="AB253" s="15"/>
      <c r="AC253" s="15"/>
      <c r="AD253" s="15"/>
      <c r="AE253" s="15"/>
      <c r="AT253" s="265" t="s">
        <v>191</v>
      </c>
      <c r="AU253" s="265" t="s">
        <v>80</v>
      </c>
      <c r="AV253" s="15" t="s">
        <v>185</v>
      </c>
      <c r="AW253" s="15" t="s">
        <v>41</v>
      </c>
      <c r="AX253" s="15" t="s">
        <v>87</v>
      </c>
      <c r="AY253" s="265" t="s">
        <v>177</v>
      </c>
    </row>
    <row r="254" spans="1:65" s="2" customFormat="1" ht="16.5" customHeight="1">
      <c r="A254" s="40"/>
      <c r="B254" s="41"/>
      <c r="C254" s="266" t="s">
        <v>427</v>
      </c>
      <c r="D254" s="266" t="s">
        <v>320</v>
      </c>
      <c r="E254" s="267" t="s">
        <v>800</v>
      </c>
      <c r="F254" s="268" t="s">
        <v>801</v>
      </c>
      <c r="G254" s="269" t="s">
        <v>270</v>
      </c>
      <c r="H254" s="270">
        <v>15</v>
      </c>
      <c r="I254" s="271"/>
      <c r="J254" s="272">
        <f>ROUND(I254*H254,2)</f>
        <v>0</v>
      </c>
      <c r="K254" s="268" t="s">
        <v>184</v>
      </c>
      <c r="L254" s="273"/>
      <c r="M254" s="274" t="s">
        <v>39</v>
      </c>
      <c r="N254" s="275" t="s">
        <v>53</v>
      </c>
      <c r="O254" s="87"/>
      <c r="P254" s="224">
        <f>O254*H254</f>
        <v>0</v>
      </c>
      <c r="Q254" s="224">
        <v>0</v>
      </c>
      <c r="R254" s="224">
        <f>Q254*H254</f>
        <v>0</v>
      </c>
      <c r="S254" s="224">
        <v>0</v>
      </c>
      <c r="T254" s="225">
        <f>S254*H254</f>
        <v>0</v>
      </c>
      <c r="U254" s="40"/>
      <c r="V254" s="40"/>
      <c r="W254" s="40"/>
      <c r="X254" s="40"/>
      <c r="Y254" s="40"/>
      <c r="Z254" s="40"/>
      <c r="AA254" s="40"/>
      <c r="AB254" s="40"/>
      <c r="AC254" s="40"/>
      <c r="AD254" s="40"/>
      <c r="AE254" s="40"/>
      <c r="AR254" s="226" t="s">
        <v>238</v>
      </c>
      <c r="AT254" s="226" t="s">
        <v>320</v>
      </c>
      <c r="AU254" s="226" t="s">
        <v>80</v>
      </c>
      <c r="AY254" s="18" t="s">
        <v>177</v>
      </c>
      <c r="BE254" s="227">
        <f>IF(N254="základní",J254,0)</f>
        <v>0</v>
      </c>
      <c r="BF254" s="227">
        <f>IF(N254="snížená",J254,0)</f>
        <v>0</v>
      </c>
      <c r="BG254" s="227">
        <f>IF(N254="zákl. přenesená",J254,0)</f>
        <v>0</v>
      </c>
      <c r="BH254" s="227">
        <f>IF(N254="sníž. přenesená",J254,0)</f>
        <v>0</v>
      </c>
      <c r="BI254" s="227">
        <f>IF(N254="nulová",J254,0)</f>
        <v>0</v>
      </c>
      <c r="BJ254" s="18" t="s">
        <v>185</v>
      </c>
      <c r="BK254" s="227">
        <f>ROUND(I254*H254,2)</f>
        <v>0</v>
      </c>
      <c r="BL254" s="18" t="s">
        <v>185</v>
      </c>
      <c r="BM254" s="226" t="s">
        <v>1216</v>
      </c>
    </row>
    <row r="255" spans="1:47" s="2" customFormat="1" ht="12">
      <c r="A255" s="40"/>
      <c r="B255" s="41"/>
      <c r="C255" s="42"/>
      <c r="D255" s="228" t="s">
        <v>187</v>
      </c>
      <c r="E255" s="42"/>
      <c r="F255" s="229" t="s">
        <v>801</v>
      </c>
      <c r="G255" s="42"/>
      <c r="H255" s="42"/>
      <c r="I255" s="230"/>
      <c r="J255" s="42"/>
      <c r="K255" s="42"/>
      <c r="L255" s="46"/>
      <c r="M255" s="231"/>
      <c r="N255" s="232"/>
      <c r="O255" s="87"/>
      <c r="P255" s="87"/>
      <c r="Q255" s="87"/>
      <c r="R255" s="87"/>
      <c r="S255" s="87"/>
      <c r="T255" s="88"/>
      <c r="U255" s="40"/>
      <c r="V255" s="40"/>
      <c r="W255" s="40"/>
      <c r="X255" s="40"/>
      <c r="Y255" s="40"/>
      <c r="Z255" s="40"/>
      <c r="AA255" s="40"/>
      <c r="AB255" s="40"/>
      <c r="AC255" s="40"/>
      <c r="AD255" s="40"/>
      <c r="AE255" s="40"/>
      <c r="AT255" s="18" t="s">
        <v>187</v>
      </c>
      <c r="AU255" s="18" t="s">
        <v>80</v>
      </c>
    </row>
    <row r="256" spans="1:65" s="2" customFormat="1" ht="16.5" customHeight="1">
      <c r="A256" s="40"/>
      <c r="B256" s="41"/>
      <c r="C256" s="266" t="s">
        <v>641</v>
      </c>
      <c r="D256" s="266" t="s">
        <v>320</v>
      </c>
      <c r="E256" s="267" t="s">
        <v>803</v>
      </c>
      <c r="F256" s="268" t="s">
        <v>804</v>
      </c>
      <c r="G256" s="269" t="s">
        <v>270</v>
      </c>
      <c r="H256" s="270">
        <v>15</v>
      </c>
      <c r="I256" s="271"/>
      <c r="J256" s="272">
        <f>ROUND(I256*H256,2)</f>
        <v>0</v>
      </c>
      <c r="K256" s="268" t="s">
        <v>184</v>
      </c>
      <c r="L256" s="273"/>
      <c r="M256" s="274" t="s">
        <v>39</v>
      </c>
      <c r="N256" s="275" t="s">
        <v>53</v>
      </c>
      <c r="O256" s="87"/>
      <c r="P256" s="224">
        <f>O256*H256</f>
        <v>0</v>
      </c>
      <c r="Q256" s="224">
        <v>0.397</v>
      </c>
      <c r="R256" s="224">
        <f>Q256*H256</f>
        <v>5.955</v>
      </c>
      <c r="S256" s="224">
        <v>0</v>
      </c>
      <c r="T256" s="225">
        <f>S256*H256</f>
        <v>0</v>
      </c>
      <c r="U256" s="40"/>
      <c r="V256" s="40"/>
      <c r="W256" s="40"/>
      <c r="X256" s="40"/>
      <c r="Y256" s="40"/>
      <c r="Z256" s="40"/>
      <c r="AA256" s="40"/>
      <c r="AB256" s="40"/>
      <c r="AC256" s="40"/>
      <c r="AD256" s="40"/>
      <c r="AE256" s="40"/>
      <c r="AR256" s="226" t="s">
        <v>238</v>
      </c>
      <c r="AT256" s="226" t="s">
        <v>320</v>
      </c>
      <c r="AU256" s="226" t="s">
        <v>80</v>
      </c>
      <c r="AY256" s="18" t="s">
        <v>177</v>
      </c>
      <c r="BE256" s="227">
        <f>IF(N256="základní",J256,0)</f>
        <v>0</v>
      </c>
      <c r="BF256" s="227">
        <f>IF(N256="snížená",J256,0)</f>
        <v>0</v>
      </c>
      <c r="BG256" s="227">
        <f>IF(N256="zákl. přenesená",J256,0)</f>
        <v>0</v>
      </c>
      <c r="BH256" s="227">
        <f>IF(N256="sníž. přenesená",J256,0)</f>
        <v>0</v>
      </c>
      <c r="BI256" s="227">
        <f>IF(N256="nulová",J256,0)</f>
        <v>0</v>
      </c>
      <c r="BJ256" s="18" t="s">
        <v>185</v>
      </c>
      <c r="BK256" s="227">
        <f>ROUND(I256*H256,2)</f>
        <v>0</v>
      </c>
      <c r="BL256" s="18" t="s">
        <v>185</v>
      </c>
      <c r="BM256" s="226" t="s">
        <v>1217</v>
      </c>
    </row>
    <row r="257" spans="1:47" s="2" customFormat="1" ht="12">
      <c r="A257" s="40"/>
      <c r="B257" s="41"/>
      <c r="C257" s="42"/>
      <c r="D257" s="228" t="s">
        <v>187</v>
      </c>
      <c r="E257" s="42"/>
      <c r="F257" s="229" t="s">
        <v>804</v>
      </c>
      <c r="G257" s="42"/>
      <c r="H257" s="42"/>
      <c r="I257" s="230"/>
      <c r="J257" s="42"/>
      <c r="K257" s="42"/>
      <c r="L257" s="46"/>
      <c r="M257" s="231"/>
      <c r="N257" s="232"/>
      <c r="O257" s="87"/>
      <c r="P257" s="87"/>
      <c r="Q257" s="87"/>
      <c r="R257" s="87"/>
      <c r="S257" s="87"/>
      <c r="T257" s="88"/>
      <c r="U257" s="40"/>
      <c r="V257" s="40"/>
      <c r="W257" s="40"/>
      <c r="X257" s="40"/>
      <c r="Y257" s="40"/>
      <c r="Z257" s="40"/>
      <c r="AA257" s="40"/>
      <c r="AB257" s="40"/>
      <c r="AC257" s="40"/>
      <c r="AD257" s="40"/>
      <c r="AE257" s="40"/>
      <c r="AT257" s="18" t="s">
        <v>187</v>
      </c>
      <c r="AU257" s="18" t="s">
        <v>80</v>
      </c>
    </row>
    <row r="258" spans="1:65" s="2" customFormat="1" ht="16.5" customHeight="1">
      <c r="A258" s="40"/>
      <c r="B258" s="41"/>
      <c r="C258" s="266" t="s">
        <v>543</v>
      </c>
      <c r="D258" s="266" t="s">
        <v>320</v>
      </c>
      <c r="E258" s="267" t="s">
        <v>1218</v>
      </c>
      <c r="F258" s="268" t="s">
        <v>1219</v>
      </c>
      <c r="G258" s="269" t="s">
        <v>211</v>
      </c>
      <c r="H258" s="270">
        <v>0.6</v>
      </c>
      <c r="I258" s="271"/>
      <c r="J258" s="272">
        <f>ROUND(I258*H258,2)</f>
        <v>0</v>
      </c>
      <c r="K258" s="268" t="s">
        <v>184</v>
      </c>
      <c r="L258" s="273"/>
      <c r="M258" s="274" t="s">
        <v>39</v>
      </c>
      <c r="N258" s="275" t="s">
        <v>53</v>
      </c>
      <c r="O258" s="87"/>
      <c r="P258" s="224">
        <f>O258*H258</f>
        <v>0</v>
      </c>
      <c r="Q258" s="224">
        <v>0.55</v>
      </c>
      <c r="R258" s="224">
        <f>Q258*H258</f>
        <v>0.33</v>
      </c>
      <c r="S258" s="224">
        <v>0</v>
      </c>
      <c r="T258" s="225">
        <f>S258*H258</f>
        <v>0</v>
      </c>
      <c r="U258" s="40"/>
      <c r="V258" s="40"/>
      <c r="W258" s="40"/>
      <c r="X258" s="40"/>
      <c r="Y258" s="40"/>
      <c r="Z258" s="40"/>
      <c r="AA258" s="40"/>
      <c r="AB258" s="40"/>
      <c r="AC258" s="40"/>
      <c r="AD258" s="40"/>
      <c r="AE258" s="40"/>
      <c r="AR258" s="226" t="s">
        <v>238</v>
      </c>
      <c r="AT258" s="226" t="s">
        <v>320</v>
      </c>
      <c r="AU258" s="226" t="s">
        <v>80</v>
      </c>
      <c r="AY258" s="18" t="s">
        <v>177</v>
      </c>
      <c r="BE258" s="227">
        <f>IF(N258="základní",J258,0)</f>
        <v>0</v>
      </c>
      <c r="BF258" s="227">
        <f>IF(N258="snížená",J258,0)</f>
        <v>0</v>
      </c>
      <c r="BG258" s="227">
        <f>IF(N258="zákl. přenesená",J258,0)</f>
        <v>0</v>
      </c>
      <c r="BH258" s="227">
        <f>IF(N258="sníž. přenesená",J258,0)</f>
        <v>0</v>
      </c>
      <c r="BI258" s="227">
        <f>IF(N258="nulová",J258,0)</f>
        <v>0</v>
      </c>
      <c r="BJ258" s="18" t="s">
        <v>185</v>
      </c>
      <c r="BK258" s="227">
        <f>ROUND(I258*H258,2)</f>
        <v>0</v>
      </c>
      <c r="BL258" s="18" t="s">
        <v>185</v>
      </c>
      <c r="BM258" s="226" t="s">
        <v>656</v>
      </c>
    </row>
    <row r="259" spans="1:47" s="2" customFormat="1" ht="12">
      <c r="A259" s="40"/>
      <c r="B259" s="41"/>
      <c r="C259" s="42"/>
      <c r="D259" s="228" t="s">
        <v>187</v>
      </c>
      <c r="E259" s="42"/>
      <c r="F259" s="229" t="s">
        <v>1219</v>
      </c>
      <c r="G259" s="42"/>
      <c r="H259" s="42"/>
      <c r="I259" s="230"/>
      <c r="J259" s="42"/>
      <c r="K259" s="42"/>
      <c r="L259" s="46"/>
      <c r="M259" s="231"/>
      <c r="N259" s="232"/>
      <c r="O259" s="87"/>
      <c r="P259" s="87"/>
      <c r="Q259" s="87"/>
      <c r="R259" s="87"/>
      <c r="S259" s="87"/>
      <c r="T259" s="88"/>
      <c r="U259" s="40"/>
      <c r="V259" s="40"/>
      <c r="W259" s="40"/>
      <c r="X259" s="40"/>
      <c r="Y259" s="40"/>
      <c r="Z259" s="40"/>
      <c r="AA259" s="40"/>
      <c r="AB259" s="40"/>
      <c r="AC259" s="40"/>
      <c r="AD259" s="40"/>
      <c r="AE259" s="40"/>
      <c r="AT259" s="18" t="s">
        <v>187</v>
      </c>
      <c r="AU259" s="18" t="s">
        <v>80</v>
      </c>
    </row>
    <row r="260" spans="1:47" s="2" customFormat="1" ht="12">
      <c r="A260" s="40"/>
      <c r="B260" s="41"/>
      <c r="C260" s="42"/>
      <c r="D260" s="228" t="s">
        <v>280</v>
      </c>
      <c r="E260" s="42"/>
      <c r="F260" s="233" t="s">
        <v>1220</v>
      </c>
      <c r="G260" s="42"/>
      <c r="H260" s="42"/>
      <c r="I260" s="230"/>
      <c r="J260" s="42"/>
      <c r="K260" s="42"/>
      <c r="L260" s="46"/>
      <c r="M260" s="231"/>
      <c r="N260" s="232"/>
      <c r="O260" s="87"/>
      <c r="P260" s="87"/>
      <c r="Q260" s="87"/>
      <c r="R260" s="87"/>
      <c r="S260" s="87"/>
      <c r="T260" s="88"/>
      <c r="U260" s="40"/>
      <c r="V260" s="40"/>
      <c r="W260" s="40"/>
      <c r="X260" s="40"/>
      <c r="Y260" s="40"/>
      <c r="Z260" s="40"/>
      <c r="AA260" s="40"/>
      <c r="AB260" s="40"/>
      <c r="AC260" s="40"/>
      <c r="AD260" s="40"/>
      <c r="AE260" s="40"/>
      <c r="AT260" s="18" t="s">
        <v>280</v>
      </c>
      <c r="AU260" s="18" t="s">
        <v>80</v>
      </c>
    </row>
    <row r="261" spans="1:65" s="2" customFormat="1" ht="16.5" customHeight="1">
      <c r="A261" s="40"/>
      <c r="B261" s="41"/>
      <c r="C261" s="266" t="s">
        <v>653</v>
      </c>
      <c r="D261" s="266" t="s">
        <v>320</v>
      </c>
      <c r="E261" s="267" t="s">
        <v>1221</v>
      </c>
      <c r="F261" s="268" t="s">
        <v>1222</v>
      </c>
      <c r="G261" s="269" t="s">
        <v>211</v>
      </c>
      <c r="H261" s="270">
        <v>0.12</v>
      </c>
      <c r="I261" s="271"/>
      <c r="J261" s="272">
        <f>ROUND(I261*H261,2)</f>
        <v>0</v>
      </c>
      <c r="K261" s="268" t="s">
        <v>184</v>
      </c>
      <c r="L261" s="273"/>
      <c r="M261" s="274" t="s">
        <v>39</v>
      </c>
      <c r="N261" s="275" t="s">
        <v>53</v>
      </c>
      <c r="O261" s="87"/>
      <c r="P261" s="224">
        <f>O261*H261</f>
        <v>0</v>
      </c>
      <c r="Q261" s="224">
        <v>0.55</v>
      </c>
      <c r="R261" s="224">
        <f>Q261*H261</f>
        <v>0.066</v>
      </c>
      <c r="S261" s="224">
        <v>0</v>
      </c>
      <c r="T261" s="225">
        <f>S261*H261</f>
        <v>0</v>
      </c>
      <c r="U261" s="40"/>
      <c r="V261" s="40"/>
      <c r="W261" s="40"/>
      <c r="X261" s="40"/>
      <c r="Y261" s="40"/>
      <c r="Z261" s="40"/>
      <c r="AA261" s="40"/>
      <c r="AB261" s="40"/>
      <c r="AC261" s="40"/>
      <c r="AD261" s="40"/>
      <c r="AE261" s="40"/>
      <c r="AR261" s="226" t="s">
        <v>238</v>
      </c>
      <c r="AT261" s="226" t="s">
        <v>320</v>
      </c>
      <c r="AU261" s="226" t="s">
        <v>80</v>
      </c>
      <c r="AY261" s="18" t="s">
        <v>177</v>
      </c>
      <c r="BE261" s="227">
        <f>IF(N261="základní",J261,0)</f>
        <v>0</v>
      </c>
      <c r="BF261" s="227">
        <f>IF(N261="snížená",J261,0)</f>
        <v>0</v>
      </c>
      <c r="BG261" s="227">
        <f>IF(N261="zákl. přenesená",J261,0)</f>
        <v>0</v>
      </c>
      <c r="BH261" s="227">
        <f>IF(N261="sníž. přenesená",J261,0)</f>
        <v>0</v>
      </c>
      <c r="BI261" s="227">
        <f>IF(N261="nulová",J261,0)</f>
        <v>0</v>
      </c>
      <c r="BJ261" s="18" t="s">
        <v>185</v>
      </c>
      <c r="BK261" s="227">
        <f>ROUND(I261*H261,2)</f>
        <v>0</v>
      </c>
      <c r="BL261" s="18" t="s">
        <v>185</v>
      </c>
      <c r="BM261" s="226" t="s">
        <v>662</v>
      </c>
    </row>
    <row r="262" spans="1:47" s="2" customFormat="1" ht="12">
      <c r="A262" s="40"/>
      <c r="B262" s="41"/>
      <c r="C262" s="42"/>
      <c r="D262" s="228" t="s">
        <v>187</v>
      </c>
      <c r="E262" s="42"/>
      <c r="F262" s="229" t="s">
        <v>1222</v>
      </c>
      <c r="G262" s="42"/>
      <c r="H262" s="42"/>
      <c r="I262" s="230"/>
      <c r="J262" s="42"/>
      <c r="K262" s="42"/>
      <c r="L262" s="46"/>
      <c r="M262" s="231"/>
      <c r="N262" s="232"/>
      <c r="O262" s="87"/>
      <c r="P262" s="87"/>
      <c r="Q262" s="87"/>
      <c r="R262" s="87"/>
      <c r="S262" s="87"/>
      <c r="T262" s="88"/>
      <c r="U262" s="40"/>
      <c r="V262" s="40"/>
      <c r="W262" s="40"/>
      <c r="X262" s="40"/>
      <c r="Y262" s="40"/>
      <c r="Z262" s="40"/>
      <c r="AA262" s="40"/>
      <c r="AB262" s="40"/>
      <c r="AC262" s="40"/>
      <c r="AD262" s="40"/>
      <c r="AE262" s="40"/>
      <c r="AT262" s="18" t="s">
        <v>187</v>
      </c>
      <c r="AU262" s="18" t="s">
        <v>80</v>
      </c>
    </row>
    <row r="263" spans="1:47" s="2" customFormat="1" ht="12">
      <c r="A263" s="40"/>
      <c r="B263" s="41"/>
      <c r="C263" s="42"/>
      <c r="D263" s="228" t="s">
        <v>280</v>
      </c>
      <c r="E263" s="42"/>
      <c r="F263" s="233" t="s">
        <v>1220</v>
      </c>
      <c r="G263" s="42"/>
      <c r="H263" s="42"/>
      <c r="I263" s="230"/>
      <c r="J263" s="42"/>
      <c r="K263" s="42"/>
      <c r="L263" s="46"/>
      <c r="M263" s="231"/>
      <c r="N263" s="232"/>
      <c r="O263" s="87"/>
      <c r="P263" s="87"/>
      <c r="Q263" s="87"/>
      <c r="R263" s="87"/>
      <c r="S263" s="87"/>
      <c r="T263" s="88"/>
      <c r="U263" s="40"/>
      <c r="V263" s="40"/>
      <c r="W263" s="40"/>
      <c r="X263" s="40"/>
      <c r="Y263" s="40"/>
      <c r="Z263" s="40"/>
      <c r="AA263" s="40"/>
      <c r="AB263" s="40"/>
      <c r="AC263" s="40"/>
      <c r="AD263" s="40"/>
      <c r="AE263" s="40"/>
      <c r="AT263" s="18" t="s">
        <v>280</v>
      </c>
      <c r="AU263" s="18" t="s">
        <v>80</v>
      </c>
    </row>
    <row r="264" spans="1:65" s="2" customFormat="1" ht="55.5" customHeight="1">
      <c r="A264" s="40"/>
      <c r="B264" s="41"/>
      <c r="C264" s="215" t="s">
        <v>549</v>
      </c>
      <c r="D264" s="215" t="s">
        <v>180</v>
      </c>
      <c r="E264" s="216" t="s">
        <v>357</v>
      </c>
      <c r="F264" s="217" t="s">
        <v>358</v>
      </c>
      <c r="G264" s="218" t="s">
        <v>304</v>
      </c>
      <c r="H264" s="219">
        <v>2940.15</v>
      </c>
      <c r="I264" s="220"/>
      <c r="J264" s="221">
        <f>ROUND(I264*H264,2)</f>
        <v>0</v>
      </c>
      <c r="K264" s="217" t="s">
        <v>184</v>
      </c>
      <c r="L264" s="46"/>
      <c r="M264" s="222" t="s">
        <v>39</v>
      </c>
      <c r="N264" s="223" t="s">
        <v>53</v>
      </c>
      <c r="O264" s="87"/>
      <c r="P264" s="224">
        <f>O264*H264</f>
        <v>0</v>
      </c>
      <c r="Q264" s="224">
        <v>0</v>
      </c>
      <c r="R264" s="224">
        <f>Q264*H264</f>
        <v>0</v>
      </c>
      <c r="S264" s="224">
        <v>0</v>
      </c>
      <c r="T264" s="225">
        <f>S264*H264</f>
        <v>0</v>
      </c>
      <c r="U264" s="40"/>
      <c r="V264" s="40"/>
      <c r="W264" s="40"/>
      <c r="X264" s="40"/>
      <c r="Y264" s="40"/>
      <c r="Z264" s="40"/>
      <c r="AA264" s="40"/>
      <c r="AB264" s="40"/>
      <c r="AC264" s="40"/>
      <c r="AD264" s="40"/>
      <c r="AE264" s="40"/>
      <c r="AR264" s="226" t="s">
        <v>185</v>
      </c>
      <c r="AT264" s="226" t="s">
        <v>180</v>
      </c>
      <c r="AU264" s="226" t="s">
        <v>80</v>
      </c>
      <c r="AY264" s="18" t="s">
        <v>177</v>
      </c>
      <c r="BE264" s="227">
        <f>IF(N264="základní",J264,0)</f>
        <v>0</v>
      </c>
      <c r="BF264" s="227">
        <f>IF(N264="snížená",J264,0)</f>
        <v>0</v>
      </c>
      <c r="BG264" s="227">
        <f>IF(N264="zákl. přenesená",J264,0)</f>
        <v>0</v>
      </c>
      <c r="BH264" s="227">
        <f>IF(N264="sníž. přenesená",J264,0)</f>
        <v>0</v>
      </c>
      <c r="BI264" s="227">
        <f>IF(N264="nulová",J264,0)</f>
        <v>0</v>
      </c>
      <c r="BJ264" s="18" t="s">
        <v>185</v>
      </c>
      <c r="BK264" s="227">
        <f>ROUND(I264*H264,2)</f>
        <v>0</v>
      </c>
      <c r="BL264" s="18" t="s">
        <v>185</v>
      </c>
      <c r="BM264" s="226" t="s">
        <v>669</v>
      </c>
    </row>
    <row r="265" spans="1:47" s="2" customFormat="1" ht="12">
      <c r="A265" s="40"/>
      <c r="B265" s="41"/>
      <c r="C265" s="42"/>
      <c r="D265" s="228" t="s">
        <v>187</v>
      </c>
      <c r="E265" s="42"/>
      <c r="F265" s="229" t="s">
        <v>360</v>
      </c>
      <c r="G265" s="42"/>
      <c r="H265" s="42"/>
      <c r="I265" s="230"/>
      <c r="J265" s="42"/>
      <c r="K265" s="42"/>
      <c r="L265" s="46"/>
      <c r="M265" s="231"/>
      <c r="N265" s="232"/>
      <c r="O265" s="87"/>
      <c r="P265" s="87"/>
      <c r="Q265" s="87"/>
      <c r="R265" s="87"/>
      <c r="S265" s="87"/>
      <c r="T265" s="88"/>
      <c r="U265" s="40"/>
      <c r="V265" s="40"/>
      <c r="W265" s="40"/>
      <c r="X265" s="40"/>
      <c r="Y265" s="40"/>
      <c r="Z265" s="40"/>
      <c r="AA265" s="40"/>
      <c r="AB265" s="40"/>
      <c r="AC265" s="40"/>
      <c r="AD265" s="40"/>
      <c r="AE265" s="40"/>
      <c r="AT265" s="18" t="s">
        <v>187</v>
      </c>
      <c r="AU265" s="18" t="s">
        <v>80</v>
      </c>
    </row>
    <row r="266" spans="1:47" s="2" customFormat="1" ht="12">
      <c r="A266" s="40"/>
      <c r="B266" s="41"/>
      <c r="C266" s="42"/>
      <c r="D266" s="228" t="s">
        <v>189</v>
      </c>
      <c r="E266" s="42"/>
      <c r="F266" s="233" t="s">
        <v>354</v>
      </c>
      <c r="G266" s="42"/>
      <c r="H266" s="42"/>
      <c r="I266" s="230"/>
      <c r="J266" s="42"/>
      <c r="K266" s="42"/>
      <c r="L266" s="46"/>
      <c r="M266" s="231"/>
      <c r="N266" s="232"/>
      <c r="O266" s="87"/>
      <c r="P266" s="87"/>
      <c r="Q266" s="87"/>
      <c r="R266" s="87"/>
      <c r="S266" s="87"/>
      <c r="T266" s="88"/>
      <c r="U266" s="40"/>
      <c r="V266" s="40"/>
      <c r="W266" s="40"/>
      <c r="X266" s="40"/>
      <c r="Y266" s="40"/>
      <c r="Z266" s="40"/>
      <c r="AA266" s="40"/>
      <c r="AB266" s="40"/>
      <c r="AC266" s="40"/>
      <c r="AD266" s="40"/>
      <c r="AE266" s="40"/>
      <c r="AT266" s="18" t="s">
        <v>189</v>
      </c>
      <c r="AU266" s="18" t="s">
        <v>80</v>
      </c>
    </row>
    <row r="267" spans="1:47" s="2" customFormat="1" ht="12">
      <c r="A267" s="40"/>
      <c r="B267" s="41"/>
      <c r="C267" s="42"/>
      <c r="D267" s="228" t="s">
        <v>280</v>
      </c>
      <c r="E267" s="42"/>
      <c r="F267" s="233" t="s">
        <v>1223</v>
      </c>
      <c r="G267" s="42"/>
      <c r="H267" s="42"/>
      <c r="I267" s="230"/>
      <c r="J267" s="42"/>
      <c r="K267" s="42"/>
      <c r="L267" s="46"/>
      <c r="M267" s="231"/>
      <c r="N267" s="232"/>
      <c r="O267" s="87"/>
      <c r="P267" s="87"/>
      <c r="Q267" s="87"/>
      <c r="R267" s="87"/>
      <c r="S267" s="87"/>
      <c r="T267" s="88"/>
      <c r="U267" s="40"/>
      <c r="V267" s="40"/>
      <c r="W267" s="40"/>
      <c r="X267" s="40"/>
      <c r="Y267" s="40"/>
      <c r="Z267" s="40"/>
      <c r="AA267" s="40"/>
      <c r="AB267" s="40"/>
      <c r="AC267" s="40"/>
      <c r="AD267" s="40"/>
      <c r="AE267" s="40"/>
      <c r="AT267" s="18" t="s">
        <v>280</v>
      </c>
      <c r="AU267" s="18" t="s">
        <v>80</v>
      </c>
    </row>
    <row r="268" spans="1:51" s="14" customFormat="1" ht="12">
      <c r="A268" s="14"/>
      <c r="B268" s="244"/>
      <c r="C268" s="245"/>
      <c r="D268" s="228" t="s">
        <v>191</v>
      </c>
      <c r="E268" s="246" t="s">
        <v>39</v>
      </c>
      <c r="F268" s="247" t="s">
        <v>1224</v>
      </c>
      <c r="G268" s="245"/>
      <c r="H268" s="248">
        <v>1410.15</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191</v>
      </c>
      <c r="AU268" s="254" t="s">
        <v>80</v>
      </c>
      <c r="AV268" s="14" t="s">
        <v>89</v>
      </c>
      <c r="AW268" s="14" t="s">
        <v>41</v>
      </c>
      <c r="AX268" s="14" t="s">
        <v>80</v>
      </c>
      <c r="AY268" s="254" t="s">
        <v>177</v>
      </c>
    </row>
    <row r="269" spans="1:51" s="14" customFormat="1" ht="12">
      <c r="A269" s="14"/>
      <c r="B269" s="244"/>
      <c r="C269" s="245"/>
      <c r="D269" s="228" t="s">
        <v>191</v>
      </c>
      <c r="E269" s="246" t="s">
        <v>39</v>
      </c>
      <c r="F269" s="247" t="s">
        <v>1225</v>
      </c>
      <c r="G269" s="245"/>
      <c r="H269" s="248">
        <v>1530</v>
      </c>
      <c r="I269" s="249"/>
      <c r="J269" s="245"/>
      <c r="K269" s="245"/>
      <c r="L269" s="250"/>
      <c r="M269" s="251"/>
      <c r="N269" s="252"/>
      <c r="O269" s="252"/>
      <c r="P269" s="252"/>
      <c r="Q269" s="252"/>
      <c r="R269" s="252"/>
      <c r="S269" s="252"/>
      <c r="T269" s="253"/>
      <c r="U269" s="14"/>
      <c r="V269" s="14"/>
      <c r="W269" s="14"/>
      <c r="X269" s="14"/>
      <c r="Y269" s="14"/>
      <c r="Z269" s="14"/>
      <c r="AA269" s="14"/>
      <c r="AB269" s="14"/>
      <c r="AC269" s="14"/>
      <c r="AD269" s="14"/>
      <c r="AE269" s="14"/>
      <c r="AT269" s="254" t="s">
        <v>191</v>
      </c>
      <c r="AU269" s="254" t="s">
        <v>80</v>
      </c>
      <c r="AV269" s="14" t="s">
        <v>89</v>
      </c>
      <c r="AW269" s="14" t="s">
        <v>41</v>
      </c>
      <c r="AX269" s="14" t="s">
        <v>80</v>
      </c>
      <c r="AY269" s="254" t="s">
        <v>177</v>
      </c>
    </row>
    <row r="270" spans="1:51" s="15" customFormat="1" ht="12">
      <c r="A270" s="15"/>
      <c r="B270" s="255"/>
      <c r="C270" s="256"/>
      <c r="D270" s="228" t="s">
        <v>191</v>
      </c>
      <c r="E270" s="257" t="s">
        <v>39</v>
      </c>
      <c r="F270" s="258" t="s">
        <v>194</v>
      </c>
      <c r="G270" s="256"/>
      <c r="H270" s="259">
        <v>2940.15</v>
      </c>
      <c r="I270" s="260"/>
      <c r="J270" s="256"/>
      <c r="K270" s="256"/>
      <c r="L270" s="261"/>
      <c r="M270" s="262"/>
      <c r="N270" s="263"/>
      <c r="O270" s="263"/>
      <c r="P270" s="263"/>
      <c r="Q270" s="263"/>
      <c r="R270" s="263"/>
      <c r="S270" s="263"/>
      <c r="T270" s="264"/>
      <c r="U270" s="15"/>
      <c r="V270" s="15"/>
      <c r="W270" s="15"/>
      <c r="X270" s="15"/>
      <c r="Y270" s="15"/>
      <c r="Z270" s="15"/>
      <c r="AA270" s="15"/>
      <c r="AB270" s="15"/>
      <c r="AC270" s="15"/>
      <c r="AD270" s="15"/>
      <c r="AE270" s="15"/>
      <c r="AT270" s="265" t="s">
        <v>191</v>
      </c>
      <c r="AU270" s="265" t="s">
        <v>80</v>
      </c>
      <c r="AV270" s="15" t="s">
        <v>185</v>
      </c>
      <c r="AW270" s="15" t="s">
        <v>41</v>
      </c>
      <c r="AX270" s="15" t="s">
        <v>87</v>
      </c>
      <c r="AY270" s="265" t="s">
        <v>177</v>
      </c>
    </row>
    <row r="271" spans="1:65" s="2" customFormat="1" ht="21.75" customHeight="1">
      <c r="A271" s="40"/>
      <c r="B271" s="41"/>
      <c r="C271" s="215" t="s">
        <v>666</v>
      </c>
      <c r="D271" s="215" t="s">
        <v>180</v>
      </c>
      <c r="E271" s="216" t="s">
        <v>374</v>
      </c>
      <c r="F271" s="217" t="s">
        <v>375</v>
      </c>
      <c r="G271" s="218" t="s">
        <v>304</v>
      </c>
      <c r="H271" s="219">
        <v>1530</v>
      </c>
      <c r="I271" s="220"/>
      <c r="J271" s="221">
        <f>ROUND(I271*H271,2)</f>
        <v>0</v>
      </c>
      <c r="K271" s="217" t="s">
        <v>184</v>
      </c>
      <c r="L271" s="46"/>
      <c r="M271" s="222" t="s">
        <v>39</v>
      </c>
      <c r="N271" s="223" t="s">
        <v>53</v>
      </c>
      <c r="O271" s="87"/>
      <c r="P271" s="224">
        <f>O271*H271</f>
        <v>0</v>
      </c>
      <c r="Q271" s="224">
        <v>0</v>
      </c>
      <c r="R271" s="224">
        <f>Q271*H271</f>
        <v>0</v>
      </c>
      <c r="S271" s="224">
        <v>0</v>
      </c>
      <c r="T271" s="225">
        <f>S271*H271</f>
        <v>0</v>
      </c>
      <c r="U271" s="40"/>
      <c r="V271" s="40"/>
      <c r="W271" s="40"/>
      <c r="X271" s="40"/>
      <c r="Y271" s="40"/>
      <c r="Z271" s="40"/>
      <c r="AA271" s="40"/>
      <c r="AB271" s="40"/>
      <c r="AC271" s="40"/>
      <c r="AD271" s="40"/>
      <c r="AE271" s="40"/>
      <c r="AR271" s="226" t="s">
        <v>185</v>
      </c>
      <c r="AT271" s="226" t="s">
        <v>180</v>
      </c>
      <c r="AU271" s="226" t="s">
        <v>80</v>
      </c>
      <c r="AY271" s="18" t="s">
        <v>177</v>
      </c>
      <c r="BE271" s="227">
        <f>IF(N271="základní",J271,0)</f>
        <v>0</v>
      </c>
      <c r="BF271" s="227">
        <f>IF(N271="snížená",J271,0)</f>
        <v>0</v>
      </c>
      <c r="BG271" s="227">
        <f>IF(N271="zákl. přenesená",J271,0)</f>
        <v>0</v>
      </c>
      <c r="BH271" s="227">
        <f>IF(N271="sníž. přenesená",J271,0)</f>
        <v>0</v>
      </c>
      <c r="BI271" s="227">
        <f>IF(N271="nulová",J271,0)</f>
        <v>0</v>
      </c>
      <c r="BJ271" s="18" t="s">
        <v>185</v>
      </c>
      <c r="BK271" s="227">
        <f>ROUND(I271*H271,2)</f>
        <v>0</v>
      </c>
      <c r="BL271" s="18" t="s">
        <v>185</v>
      </c>
      <c r="BM271" s="226" t="s">
        <v>674</v>
      </c>
    </row>
    <row r="272" spans="1:47" s="2" customFormat="1" ht="12">
      <c r="A272" s="40"/>
      <c r="B272" s="41"/>
      <c r="C272" s="42"/>
      <c r="D272" s="228" t="s">
        <v>187</v>
      </c>
      <c r="E272" s="42"/>
      <c r="F272" s="229" t="s">
        <v>377</v>
      </c>
      <c r="G272" s="42"/>
      <c r="H272" s="42"/>
      <c r="I272" s="230"/>
      <c r="J272" s="42"/>
      <c r="K272" s="42"/>
      <c r="L272" s="46"/>
      <c r="M272" s="231"/>
      <c r="N272" s="232"/>
      <c r="O272" s="87"/>
      <c r="P272" s="87"/>
      <c r="Q272" s="87"/>
      <c r="R272" s="87"/>
      <c r="S272" s="87"/>
      <c r="T272" s="88"/>
      <c r="U272" s="40"/>
      <c r="V272" s="40"/>
      <c r="W272" s="40"/>
      <c r="X272" s="40"/>
      <c r="Y272" s="40"/>
      <c r="Z272" s="40"/>
      <c r="AA272" s="40"/>
      <c r="AB272" s="40"/>
      <c r="AC272" s="40"/>
      <c r="AD272" s="40"/>
      <c r="AE272" s="40"/>
      <c r="AT272" s="18" t="s">
        <v>187</v>
      </c>
      <c r="AU272" s="18" t="s">
        <v>80</v>
      </c>
    </row>
    <row r="273" spans="1:47" s="2" customFormat="1" ht="12">
      <c r="A273" s="40"/>
      <c r="B273" s="41"/>
      <c r="C273" s="42"/>
      <c r="D273" s="228" t="s">
        <v>189</v>
      </c>
      <c r="E273" s="42"/>
      <c r="F273" s="233" t="s">
        <v>378</v>
      </c>
      <c r="G273" s="42"/>
      <c r="H273" s="42"/>
      <c r="I273" s="230"/>
      <c r="J273" s="42"/>
      <c r="K273" s="42"/>
      <c r="L273" s="46"/>
      <c r="M273" s="231"/>
      <c r="N273" s="232"/>
      <c r="O273" s="87"/>
      <c r="P273" s="87"/>
      <c r="Q273" s="87"/>
      <c r="R273" s="87"/>
      <c r="S273" s="87"/>
      <c r="T273" s="88"/>
      <c r="U273" s="40"/>
      <c r="V273" s="40"/>
      <c r="W273" s="40"/>
      <c r="X273" s="40"/>
      <c r="Y273" s="40"/>
      <c r="Z273" s="40"/>
      <c r="AA273" s="40"/>
      <c r="AB273" s="40"/>
      <c r="AC273" s="40"/>
      <c r="AD273" s="40"/>
      <c r="AE273" s="40"/>
      <c r="AT273" s="18" t="s">
        <v>189</v>
      </c>
      <c r="AU273" s="18" t="s">
        <v>80</v>
      </c>
    </row>
    <row r="274" spans="1:47" s="2" customFormat="1" ht="12">
      <c r="A274" s="40"/>
      <c r="B274" s="41"/>
      <c r="C274" s="42"/>
      <c r="D274" s="228" t="s">
        <v>280</v>
      </c>
      <c r="E274" s="42"/>
      <c r="F274" s="233" t="s">
        <v>1223</v>
      </c>
      <c r="G274" s="42"/>
      <c r="H274" s="42"/>
      <c r="I274" s="230"/>
      <c r="J274" s="42"/>
      <c r="K274" s="42"/>
      <c r="L274" s="46"/>
      <c r="M274" s="231"/>
      <c r="N274" s="232"/>
      <c r="O274" s="87"/>
      <c r="P274" s="87"/>
      <c r="Q274" s="87"/>
      <c r="R274" s="87"/>
      <c r="S274" s="87"/>
      <c r="T274" s="88"/>
      <c r="U274" s="40"/>
      <c r="V274" s="40"/>
      <c r="W274" s="40"/>
      <c r="X274" s="40"/>
      <c r="Y274" s="40"/>
      <c r="Z274" s="40"/>
      <c r="AA274" s="40"/>
      <c r="AB274" s="40"/>
      <c r="AC274" s="40"/>
      <c r="AD274" s="40"/>
      <c r="AE274" s="40"/>
      <c r="AT274" s="18" t="s">
        <v>280</v>
      </c>
      <c r="AU274" s="18" t="s">
        <v>80</v>
      </c>
    </row>
    <row r="275" spans="1:51" s="14" customFormat="1" ht="12">
      <c r="A275" s="14"/>
      <c r="B275" s="244"/>
      <c r="C275" s="245"/>
      <c r="D275" s="228" t="s">
        <v>191</v>
      </c>
      <c r="E275" s="246" t="s">
        <v>39</v>
      </c>
      <c r="F275" s="247" t="s">
        <v>1226</v>
      </c>
      <c r="G275" s="245"/>
      <c r="H275" s="248">
        <v>1530</v>
      </c>
      <c r="I275" s="249"/>
      <c r="J275" s="245"/>
      <c r="K275" s="245"/>
      <c r="L275" s="250"/>
      <c r="M275" s="251"/>
      <c r="N275" s="252"/>
      <c r="O275" s="252"/>
      <c r="P275" s="252"/>
      <c r="Q275" s="252"/>
      <c r="R275" s="252"/>
      <c r="S275" s="252"/>
      <c r="T275" s="253"/>
      <c r="U275" s="14"/>
      <c r="V275" s="14"/>
      <c r="W275" s="14"/>
      <c r="X275" s="14"/>
      <c r="Y275" s="14"/>
      <c r="Z275" s="14"/>
      <c r="AA275" s="14"/>
      <c r="AB275" s="14"/>
      <c r="AC275" s="14"/>
      <c r="AD275" s="14"/>
      <c r="AE275" s="14"/>
      <c r="AT275" s="254" t="s">
        <v>191</v>
      </c>
      <c r="AU275" s="254" t="s">
        <v>80</v>
      </c>
      <c r="AV275" s="14" t="s">
        <v>89</v>
      </c>
      <c r="AW275" s="14" t="s">
        <v>41</v>
      </c>
      <c r="AX275" s="14" t="s">
        <v>80</v>
      </c>
      <c r="AY275" s="254" t="s">
        <v>177</v>
      </c>
    </row>
    <row r="276" spans="1:51" s="15" customFormat="1" ht="12">
      <c r="A276" s="15"/>
      <c r="B276" s="255"/>
      <c r="C276" s="256"/>
      <c r="D276" s="228" t="s">
        <v>191</v>
      </c>
      <c r="E276" s="257" t="s">
        <v>39</v>
      </c>
      <c r="F276" s="258" t="s">
        <v>194</v>
      </c>
      <c r="G276" s="256"/>
      <c r="H276" s="259">
        <v>1530</v>
      </c>
      <c r="I276" s="260"/>
      <c r="J276" s="256"/>
      <c r="K276" s="256"/>
      <c r="L276" s="261"/>
      <c r="M276" s="262"/>
      <c r="N276" s="263"/>
      <c r="O276" s="263"/>
      <c r="P276" s="263"/>
      <c r="Q276" s="263"/>
      <c r="R276" s="263"/>
      <c r="S276" s="263"/>
      <c r="T276" s="264"/>
      <c r="U276" s="15"/>
      <c r="V276" s="15"/>
      <c r="W276" s="15"/>
      <c r="X276" s="15"/>
      <c r="Y276" s="15"/>
      <c r="Z276" s="15"/>
      <c r="AA276" s="15"/>
      <c r="AB276" s="15"/>
      <c r="AC276" s="15"/>
      <c r="AD276" s="15"/>
      <c r="AE276" s="15"/>
      <c r="AT276" s="265" t="s">
        <v>191</v>
      </c>
      <c r="AU276" s="265" t="s">
        <v>80</v>
      </c>
      <c r="AV276" s="15" t="s">
        <v>185</v>
      </c>
      <c r="AW276" s="15" t="s">
        <v>41</v>
      </c>
      <c r="AX276" s="15" t="s">
        <v>87</v>
      </c>
      <c r="AY276" s="265" t="s">
        <v>177</v>
      </c>
    </row>
    <row r="277" spans="1:65" s="2" customFormat="1" ht="21.75" customHeight="1">
      <c r="A277" s="40"/>
      <c r="B277" s="41"/>
      <c r="C277" s="215" t="s">
        <v>553</v>
      </c>
      <c r="D277" s="215" t="s">
        <v>180</v>
      </c>
      <c r="E277" s="216" t="s">
        <v>380</v>
      </c>
      <c r="F277" s="217" t="s">
        <v>381</v>
      </c>
      <c r="G277" s="218" t="s">
        <v>304</v>
      </c>
      <c r="H277" s="219">
        <v>1530</v>
      </c>
      <c r="I277" s="220"/>
      <c r="J277" s="221">
        <f>ROUND(I277*H277,2)</f>
        <v>0</v>
      </c>
      <c r="K277" s="217" t="s">
        <v>184</v>
      </c>
      <c r="L277" s="46"/>
      <c r="M277" s="222" t="s">
        <v>39</v>
      </c>
      <c r="N277" s="223" t="s">
        <v>53</v>
      </c>
      <c r="O277" s="87"/>
      <c r="P277" s="224">
        <f>O277*H277</f>
        <v>0</v>
      </c>
      <c r="Q277" s="224">
        <v>0</v>
      </c>
      <c r="R277" s="224">
        <f>Q277*H277</f>
        <v>0</v>
      </c>
      <c r="S277" s="224">
        <v>0</v>
      </c>
      <c r="T277" s="225">
        <f>S277*H277</f>
        <v>0</v>
      </c>
      <c r="U277" s="40"/>
      <c r="V277" s="40"/>
      <c r="W277" s="40"/>
      <c r="X277" s="40"/>
      <c r="Y277" s="40"/>
      <c r="Z277" s="40"/>
      <c r="AA277" s="40"/>
      <c r="AB277" s="40"/>
      <c r="AC277" s="40"/>
      <c r="AD277" s="40"/>
      <c r="AE277" s="40"/>
      <c r="AR277" s="226" t="s">
        <v>185</v>
      </c>
      <c r="AT277" s="226" t="s">
        <v>180</v>
      </c>
      <c r="AU277" s="226" t="s">
        <v>80</v>
      </c>
      <c r="AY277" s="18" t="s">
        <v>177</v>
      </c>
      <c r="BE277" s="227">
        <f>IF(N277="základní",J277,0)</f>
        <v>0</v>
      </c>
      <c r="BF277" s="227">
        <f>IF(N277="snížená",J277,0)</f>
        <v>0</v>
      </c>
      <c r="BG277" s="227">
        <f>IF(N277="zákl. přenesená",J277,0)</f>
        <v>0</v>
      </c>
      <c r="BH277" s="227">
        <f>IF(N277="sníž. přenesená",J277,0)</f>
        <v>0</v>
      </c>
      <c r="BI277" s="227">
        <f>IF(N277="nulová",J277,0)</f>
        <v>0</v>
      </c>
      <c r="BJ277" s="18" t="s">
        <v>185</v>
      </c>
      <c r="BK277" s="227">
        <f>ROUND(I277*H277,2)</f>
        <v>0</v>
      </c>
      <c r="BL277" s="18" t="s">
        <v>185</v>
      </c>
      <c r="BM277" s="226" t="s">
        <v>680</v>
      </c>
    </row>
    <row r="278" spans="1:47" s="2" customFormat="1" ht="12">
      <c r="A278" s="40"/>
      <c r="B278" s="41"/>
      <c r="C278" s="42"/>
      <c r="D278" s="228" t="s">
        <v>187</v>
      </c>
      <c r="E278" s="42"/>
      <c r="F278" s="229" t="s">
        <v>383</v>
      </c>
      <c r="G278" s="42"/>
      <c r="H278" s="42"/>
      <c r="I278" s="230"/>
      <c r="J278" s="42"/>
      <c r="K278" s="42"/>
      <c r="L278" s="46"/>
      <c r="M278" s="231"/>
      <c r="N278" s="232"/>
      <c r="O278" s="87"/>
      <c r="P278" s="87"/>
      <c r="Q278" s="87"/>
      <c r="R278" s="87"/>
      <c r="S278" s="87"/>
      <c r="T278" s="88"/>
      <c r="U278" s="40"/>
      <c r="V278" s="40"/>
      <c r="W278" s="40"/>
      <c r="X278" s="40"/>
      <c r="Y278" s="40"/>
      <c r="Z278" s="40"/>
      <c r="AA278" s="40"/>
      <c r="AB278" s="40"/>
      <c r="AC278" s="40"/>
      <c r="AD278" s="40"/>
      <c r="AE278" s="40"/>
      <c r="AT278" s="18" t="s">
        <v>187</v>
      </c>
      <c r="AU278" s="18" t="s">
        <v>80</v>
      </c>
    </row>
    <row r="279" spans="1:47" s="2" customFormat="1" ht="12">
      <c r="A279" s="40"/>
      <c r="B279" s="41"/>
      <c r="C279" s="42"/>
      <c r="D279" s="228" t="s">
        <v>189</v>
      </c>
      <c r="E279" s="42"/>
      <c r="F279" s="233" t="s">
        <v>384</v>
      </c>
      <c r="G279" s="42"/>
      <c r="H279" s="42"/>
      <c r="I279" s="230"/>
      <c r="J279" s="42"/>
      <c r="K279" s="42"/>
      <c r="L279" s="46"/>
      <c r="M279" s="231"/>
      <c r="N279" s="232"/>
      <c r="O279" s="87"/>
      <c r="P279" s="87"/>
      <c r="Q279" s="87"/>
      <c r="R279" s="87"/>
      <c r="S279" s="87"/>
      <c r="T279" s="88"/>
      <c r="U279" s="40"/>
      <c r="V279" s="40"/>
      <c r="W279" s="40"/>
      <c r="X279" s="40"/>
      <c r="Y279" s="40"/>
      <c r="Z279" s="40"/>
      <c r="AA279" s="40"/>
      <c r="AB279" s="40"/>
      <c r="AC279" s="40"/>
      <c r="AD279" s="40"/>
      <c r="AE279" s="40"/>
      <c r="AT279" s="18" t="s">
        <v>189</v>
      </c>
      <c r="AU279" s="18" t="s">
        <v>80</v>
      </c>
    </row>
    <row r="280" spans="1:47" s="2" customFormat="1" ht="12">
      <c r="A280" s="40"/>
      <c r="B280" s="41"/>
      <c r="C280" s="42"/>
      <c r="D280" s="228" t="s">
        <v>280</v>
      </c>
      <c r="E280" s="42"/>
      <c r="F280" s="233" t="s">
        <v>1223</v>
      </c>
      <c r="G280" s="42"/>
      <c r="H280" s="42"/>
      <c r="I280" s="230"/>
      <c r="J280" s="42"/>
      <c r="K280" s="42"/>
      <c r="L280" s="46"/>
      <c r="M280" s="231"/>
      <c r="N280" s="232"/>
      <c r="O280" s="87"/>
      <c r="P280" s="87"/>
      <c r="Q280" s="87"/>
      <c r="R280" s="87"/>
      <c r="S280" s="87"/>
      <c r="T280" s="88"/>
      <c r="U280" s="40"/>
      <c r="V280" s="40"/>
      <c r="W280" s="40"/>
      <c r="X280" s="40"/>
      <c r="Y280" s="40"/>
      <c r="Z280" s="40"/>
      <c r="AA280" s="40"/>
      <c r="AB280" s="40"/>
      <c r="AC280" s="40"/>
      <c r="AD280" s="40"/>
      <c r="AE280" s="40"/>
      <c r="AT280" s="18" t="s">
        <v>280</v>
      </c>
      <c r="AU280" s="18" t="s">
        <v>80</v>
      </c>
    </row>
    <row r="281" spans="1:51" s="14" customFormat="1" ht="12">
      <c r="A281" s="14"/>
      <c r="B281" s="244"/>
      <c r="C281" s="245"/>
      <c r="D281" s="228" t="s">
        <v>191</v>
      </c>
      <c r="E281" s="246" t="s">
        <v>39</v>
      </c>
      <c r="F281" s="247" t="s">
        <v>1226</v>
      </c>
      <c r="G281" s="245"/>
      <c r="H281" s="248">
        <v>1530</v>
      </c>
      <c r="I281" s="249"/>
      <c r="J281" s="245"/>
      <c r="K281" s="245"/>
      <c r="L281" s="250"/>
      <c r="M281" s="251"/>
      <c r="N281" s="252"/>
      <c r="O281" s="252"/>
      <c r="P281" s="252"/>
      <c r="Q281" s="252"/>
      <c r="R281" s="252"/>
      <c r="S281" s="252"/>
      <c r="T281" s="253"/>
      <c r="U281" s="14"/>
      <c r="V281" s="14"/>
      <c r="W281" s="14"/>
      <c r="X281" s="14"/>
      <c r="Y281" s="14"/>
      <c r="Z281" s="14"/>
      <c r="AA281" s="14"/>
      <c r="AB281" s="14"/>
      <c r="AC281" s="14"/>
      <c r="AD281" s="14"/>
      <c r="AE281" s="14"/>
      <c r="AT281" s="254" t="s">
        <v>191</v>
      </c>
      <c r="AU281" s="254" t="s">
        <v>80</v>
      </c>
      <c r="AV281" s="14" t="s">
        <v>89</v>
      </c>
      <c r="AW281" s="14" t="s">
        <v>41</v>
      </c>
      <c r="AX281" s="14" t="s">
        <v>80</v>
      </c>
      <c r="AY281" s="254" t="s">
        <v>177</v>
      </c>
    </row>
    <row r="282" spans="1:51" s="15" customFormat="1" ht="12">
      <c r="A282" s="15"/>
      <c r="B282" s="255"/>
      <c r="C282" s="256"/>
      <c r="D282" s="228" t="s">
        <v>191</v>
      </c>
      <c r="E282" s="257" t="s">
        <v>39</v>
      </c>
      <c r="F282" s="258" t="s">
        <v>194</v>
      </c>
      <c r="G282" s="256"/>
      <c r="H282" s="259">
        <v>1530</v>
      </c>
      <c r="I282" s="260"/>
      <c r="J282" s="256"/>
      <c r="K282" s="256"/>
      <c r="L282" s="261"/>
      <c r="M282" s="262"/>
      <c r="N282" s="263"/>
      <c r="O282" s="263"/>
      <c r="P282" s="263"/>
      <c r="Q282" s="263"/>
      <c r="R282" s="263"/>
      <c r="S282" s="263"/>
      <c r="T282" s="264"/>
      <c r="U282" s="15"/>
      <c r="V282" s="15"/>
      <c r="W282" s="15"/>
      <c r="X282" s="15"/>
      <c r="Y282" s="15"/>
      <c r="Z282" s="15"/>
      <c r="AA282" s="15"/>
      <c r="AB282" s="15"/>
      <c r="AC282" s="15"/>
      <c r="AD282" s="15"/>
      <c r="AE282" s="15"/>
      <c r="AT282" s="265" t="s">
        <v>191</v>
      </c>
      <c r="AU282" s="265" t="s">
        <v>80</v>
      </c>
      <c r="AV282" s="15" t="s">
        <v>185</v>
      </c>
      <c r="AW282" s="15" t="s">
        <v>41</v>
      </c>
      <c r="AX282" s="15" t="s">
        <v>87</v>
      </c>
      <c r="AY282" s="265" t="s">
        <v>177</v>
      </c>
    </row>
    <row r="283" spans="1:65" s="2" customFormat="1" ht="16.5" customHeight="1">
      <c r="A283" s="40"/>
      <c r="B283" s="41"/>
      <c r="C283" s="215" t="s">
        <v>677</v>
      </c>
      <c r="D283" s="215" t="s">
        <v>180</v>
      </c>
      <c r="E283" s="216" t="s">
        <v>386</v>
      </c>
      <c r="F283" s="217" t="s">
        <v>387</v>
      </c>
      <c r="G283" s="218" t="s">
        <v>304</v>
      </c>
      <c r="H283" s="219">
        <v>0.586</v>
      </c>
      <c r="I283" s="220"/>
      <c r="J283" s="221">
        <f>ROUND(I283*H283,2)</f>
        <v>0</v>
      </c>
      <c r="K283" s="217" t="s">
        <v>184</v>
      </c>
      <c r="L283" s="46"/>
      <c r="M283" s="222" t="s">
        <v>39</v>
      </c>
      <c r="N283" s="223" t="s">
        <v>53</v>
      </c>
      <c r="O283" s="87"/>
      <c r="P283" s="224">
        <f>O283*H283</f>
        <v>0</v>
      </c>
      <c r="Q283" s="224">
        <v>0</v>
      </c>
      <c r="R283" s="224">
        <f>Q283*H283</f>
        <v>0</v>
      </c>
      <c r="S283" s="224">
        <v>0</v>
      </c>
      <c r="T283" s="225">
        <f>S283*H283</f>
        <v>0</v>
      </c>
      <c r="U283" s="40"/>
      <c r="V283" s="40"/>
      <c r="W283" s="40"/>
      <c r="X283" s="40"/>
      <c r="Y283" s="40"/>
      <c r="Z283" s="40"/>
      <c r="AA283" s="40"/>
      <c r="AB283" s="40"/>
      <c r="AC283" s="40"/>
      <c r="AD283" s="40"/>
      <c r="AE283" s="40"/>
      <c r="AR283" s="226" t="s">
        <v>185</v>
      </c>
      <c r="AT283" s="226" t="s">
        <v>180</v>
      </c>
      <c r="AU283" s="226" t="s">
        <v>80</v>
      </c>
      <c r="AY283" s="18" t="s">
        <v>177</v>
      </c>
      <c r="BE283" s="227">
        <f>IF(N283="základní",J283,0)</f>
        <v>0</v>
      </c>
      <c r="BF283" s="227">
        <f>IF(N283="snížená",J283,0)</f>
        <v>0</v>
      </c>
      <c r="BG283" s="227">
        <f>IF(N283="zákl. přenesená",J283,0)</f>
        <v>0</v>
      </c>
      <c r="BH283" s="227">
        <f>IF(N283="sníž. přenesená",J283,0)</f>
        <v>0</v>
      </c>
      <c r="BI283" s="227">
        <f>IF(N283="nulová",J283,0)</f>
        <v>0</v>
      </c>
      <c r="BJ283" s="18" t="s">
        <v>185</v>
      </c>
      <c r="BK283" s="227">
        <f>ROUND(I283*H283,2)</f>
        <v>0</v>
      </c>
      <c r="BL283" s="18" t="s">
        <v>185</v>
      </c>
      <c r="BM283" s="226" t="s">
        <v>686</v>
      </c>
    </row>
    <row r="284" spans="1:47" s="2" customFormat="1" ht="12">
      <c r="A284" s="40"/>
      <c r="B284" s="41"/>
      <c r="C284" s="42"/>
      <c r="D284" s="228" t="s">
        <v>187</v>
      </c>
      <c r="E284" s="42"/>
      <c r="F284" s="229" t="s">
        <v>389</v>
      </c>
      <c r="G284" s="42"/>
      <c r="H284" s="42"/>
      <c r="I284" s="230"/>
      <c r="J284" s="42"/>
      <c r="K284" s="42"/>
      <c r="L284" s="46"/>
      <c r="M284" s="231"/>
      <c r="N284" s="232"/>
      <c r="O284" s="87"/>
      <c r="P284" s="87"/>
      <c r="Q284" s="87"/>
      <c r="R284" s="87"/>
      <c r="S284" s="87"/>
      <c r="T284" s="88"/>
      <c r="U284" s="40"/>
      <c r="V284" s="40"/>
      <c r="W284" s="40"/>
      <c r="X284" s="40"/>
      <c r="Y284" s="40"/>
      <c r="Z284" s="40"/>
      <c r="AA284" s="40"/>
      <c r="AB284" s="40"/>
      <c r="AC284" s="40"/>
      <c r="AD284" s="40"/>
      <c r="AE284" s="40"/>
      <c r="AT284" s="18" t="s">
        <v>187</v>
      </c>
      <c r="AU284" s="18" t="s">
        <v>80</v>
      </c>
    </row>
    <row r="285" spans="1:47" s="2" customFormat="1" ht="12">
      <c r="A285" s="40"/>
      <c r="B285" s="41"/>
      <c r="C285" s="42"/>
      <c r="D285" s="228" t="s">
        <v>189</v>
      </c>
      <c r="E285" s="42"/>
      <c r="F285" s="233" t="s">
        <v>384</v>
      </c>
      <c r="G285" s="42"/>
      <c r="H285" s="42"/>
      <c r="I285" s="230"/>
      <c r="J285" s="42"/>
      <c r="K285" s="42"/>
      <c r="L285" s="46"/>
      <c r="M285" s="231"/>
      <c r="N285" s="232"/>
      <c r="O285" s="87"/>
      <c r="P285" s="87"/>
      <c r="Q285" s="87"/>
      <c r="R285" s="87"/>
      <c r="S285" s="87"/>
      <c r="T285" s="88"/>
      <c r="U285" s="40"/>
      <c r="V285" s="40"/>
      <c r="W285" s="40"/>
      <c r="X285" s="40"/>
      <c r="Y285" s="40"/>
      <c r="Z285" s="40"/>
      <c r="AA285" s="40"/>
      <c r="AB285" s="40"/>
      <c r="AC285" s="40"/>
      <c r="AD285" s="40"/>
      <c r="AE285" s="40"/>
      <c r="AT285" s="18" t="s">
        <v>189</v>
      </c>
      <c r="AU285" s="18" t="s">
        <v>80</v>
      </c>
    </row>
    <row r="286" spans="1:47" s="2" customFormat="1" ht="12">
      <c r="A286" s="40"/>
      <c r="B286" s="41"/>
      <c r="C286" s="42"/>
      <c r="D286" s="228" t="s">
        <v>280</v>
      </c>
      <c r="E286" s="42"/>
      <c r="F286" s="233" t="s">
        <v>1227</v>
      </c>
      <c r="G286" s="42"/>
      <c r="H286" s="42"/>
      <c r="I286" s="230"/>
      <c r="J286" s="42"/>
      <c r="K286" s="42"/>
      <c r="L286" s="46"/>
      <c r="M286" s="231"/>
      <c r="N286" s="232"/>
      <c r="O286" s="87"/>
      <c r="P286" s="87"/>
      <c r="Q286" s="87"/>
      <c r="R286" s="87"/>
      <c r="S286" s="87"/>
      <c r="T286" s="88"/>
      <c r="U286" s="40"/>
      <c r="V286" s="40"/>
      <c r="W286" s="40"/>
      <c r="X286" s="40"/>
      <c r="Y286" s="40"/>
      <c r="Z286" s="40"/>
      <c r="AA286" s="40"/>
      <c r="AB286" s="40"/>
      <c r="AC286" s="40"/>
      <c r="AD286" s="40"/>
      <c r="AE286" s="40"/>
      <c r="AT286" s="18" t="s">
        <v>280</v>
      </c>
      <c r="AU286" s="18" t="s">
        <v>80</v>
      </c>
    </row>
    <row r="287" spans="1:51" s="14" customFormat="1" ht="12">
      <c r="A287" s="14"/>
      <c r="B287" s="244"/>
      <c r="C287" s="245"/>
      <c r="D287" s="228" t="s">
        <v>191</v>
      </c>
      <c r="E287" s="246" t="s">
        <v>39</v>
      </c>
      <c r="F287" s="247" t="s">
        <v>1228</v>
      </c>
      <c r="G287" s="245"/>
      <c r="H287" s="248">
        <v>0.586</v>
      </c>
      <c r="I287" s="249"/>
      <c r="J287" s="245"/>
      <c r="K287" s="245"/>
      <c r="L287" s="250"/>
      <c r="M287" s="251"/>
      <c r="N287" s="252"/>
      <c r="O287" s="252"/>
      <c r="P287" s="252"/>
      <c r="Q287" s="252"/>
      <c r="R287" s="252"/>
      <c r="S287" s="252"/>
      <c r="T287" s="253"/>
      <c r="U287" s="14"/>
      <c r="V287" s="14"/>
      <c r="W287" s="14"/>
      <c r="X287" s="14"/>
      <c r="Y287" s="14"/>
      <c r="Z287" s="14"/>
      <c r="AA287" s="14"/>
      <c r="AB287" s="14"/>
      <c r="AC287" s="14"/>
      <c r="AD287" s="14"/>
      <c r="AE287" s="14"/>
      <c r="AT287" s="254" t="s">
        <v>191</v>
      </c>
      <c r="AU287" s="254" t="s">
        <v>80</v>
      </c>
      <c r="AV287" s="14" t="s">
        <v>89</v>
      </c>
      <c r="AW287" s="14" t="s">
        <v>41</v>
      </c>
      <c r="AX287" s="14" t="s">
        <v>80</v>
      </c>
      <c r="AY287" s="254" t="s">
        <v>177</v>
      </c>
    </row>
    <row r="288" spans="1:51" s="15" customFormat="1" ht="12">
      <c r="A288" s="15"/>
      <c r="B288" s="255"/>
      <c r="C288" s="256"/>
      <c r="D288" s="228" t="s">
        <v>191</v>
      </c>
      <c r="E288" s="257" t="s">
        <v>39</v>
      </c>
      <c r="F288" s="258" t="s">
        <v>194</v>
      </c>
      <c r="G288" s="256"/>
      <c r="H288" s="259">
        <v>0.586</v>
      </c>
      <c r="I288" s="260"/>
      <c r="J288" s="256"/>
      <c r="K288" s="256"/>
      <c r="L288" s="261"/>
      <c r="M288" s="262"/>
      <c r="N288" s="263"/>
      <c r="O288" s="263"/>
      <c r="P288" s="263"/>
      <c r="Q288" s="263"/>
      <c r="R288" s="263"/>
      <c r="S288" s="263"/>
      <c r="T288" s="264"/>
      <c r="U288" s="15"/>
      <c r="V288" s="15"/>
      <c r="W288" s="15"/>
      <c r="X288" s="15"/>
      <c r="Y288" s="15"/>
      <c r="Z288" s="15"/>
      <c r="AA288" s="15"/>
      <c r="AB288" s="15"/>
      <c r="AC288" s="15"/>
      <c r="AD288" s="15"/>
      <c r="AE288" s="15"/>
      <c r="AT288" s="265" t="s">
        <v>191</v>
      </c>
      <c r="AU288" s="265" t="s">
        <v>80</v>
      </c>
      <c r="AV288" s="15" t="s">
        <v>185</v>
      </c>
      <c r="AW288" s="15" t="s">
        <v>41</v>
      </c>
      <c r="AX288" s="15" t="s">
        <v>87</v>
      </c>
      <c r="AY288" s="265" t="s">
        <v>177</v>
      </c>
    </row>
    <row r="289" spans="1:65" s="2" customFormat="1" ht="16.5" customHeight="1">
      <c r="A289" s="40"/>
      <c r="B289" s="41"/>
      <c r="C289" s="215" t="s">
        <v>559</v>
      </c>
      <c r="D289" s="215" t="s">
        <v>180</v>
      </c>
      <c r="E289" s="216" t="s">
        <v>849</v>
      </c>
      <c r="F289" s="217" t="s">
        <v>850</v>
      </c>
      <c r="G289" s="218" t="s">
        <v>304</v>
      </c>
      <c r="H289" s="219">
        <v>5.6</v>
      </c>
      <c r="I289" s="220"/>
      <c r="J289" s="221">
        <f>ROUND(I289*H289,2)</f>
        <v>0</v>
      </c>
      <c r="K289" s="217" t="s">
        <v>184</v>
      </c>
      <c r="L289" s="46"/>
      <c r="M289" s="222" t="s">
        <v>39</v>
      </c>
      <c r="N289" s="223" t="s">
        <v>53</v>
      </c>
      <c r="O289" s="87"/>
      <c r="P289" s="224">
        <f>O289*H289</f>
        <v>0</v>
      </c>
      <c r="Q289" s="224">
        <v>0</v>
      </c>
      <c r="R289" s="224">
        <f>Q289*H289</f>
        <v>0</v>
      </c>
      <c r="S289" s="224">
        <v>0</v>
      </c>
      <c r="T289" s="225">
        <f>S289*H289</f>
        <v>0</v>
      </c>
      <c r="U289" s="40"/>
      <c r="V289" s="40"/>
      <c r="W289" s="40"/>
      <c r="X289" s="40"/>
      <c r="Y289" s="40"/>
      <c r="Z289" s="40"/>
      <c r="AA289" s="40"/>
      <c r="AB289" s="40"/>
      <c r="AC289" s="40"/>
      <c r="AD289" s="40"/>
      <c r="AE289" s="40"/>
      <c r="AR289" s="226" t="s">
        <v>185</v>
      </c>
      <c r="AT289" s="226" t="s">
        <v>180</v>
      </c>
      <c r="AU289" s="226" t="s">
        <v>80</v>
      </c>
      <c r="AY289" s="18" t="s">
        <v>177</v>
      </c>
      <c r="BE289" s="227">
        <f>IF(N289="základní",J289,0)</f>
        <v>0</v>
      </c>
      <c r="BF289" s="227">
        <f>IF(N289="snížená",J289,0)</f>
        <v>0</v>
      </c>
      <c r="BG289" s="227">
        <f>IF(N289="zákl. přenesená",J289,0)</f>
        <v>0</v>
      </c>
      <c r="BH289" s="227">
        <f>IF(N289="sníž. přenesená",J289,0)</f>
        <v>0</v>
      </c>
      <c r="BI289" s="227">
        <f>IF(N289="nulová",J289,0)</f>
        <v>0</v>
      </c>
      <c r="BJ289" s="18" t="s">
        <v>185</v>
      </c>
      <c r="BK289" s="227">
        <f>ROUND(I289*H289,2)</f>
        <v>0</v>
      </c>
      <c r="BL289" s="18" t="s">
        <v>185</v>
      </c>
      <c r="BM289" s="226" t="s">
        <v>693</v>
      </c>
    </row>
    <row r="290" spans="1:47" s="2" customFormat="1" ht="12">
      <c r="A290" s="40"/>
      <c r="B290" s="41"/>
      <c r="C290" s="42"/>
      <c r="D290" s="228" t="s">
        <v>187</v>
      </c>
      <c r="E290" s="42"/>
      <c r="F290" s="229" t="s">
        <v>852</v>
      </c>
      <c r="G290" s="42"/>
      <c r="H290" s="42"/>
      <c r="I290" s="230"/>
      <c r="J290" s="42"/>
      <c r="K290" s="42"/>
      <c r="L290" s="46"/>
      <c r="M290" s="231"/>
      <c r="N290" s="232"/>
      <c r="O290" s="87"/>
      <c r="P290" s="87"/>
      <c r="Q290" s="87"/>
      <c r="R290" s="87"/>
      <c r="S290" s="87"/>
      <c r="T290" s="88"/>
      <c r="U290" s="40"/>
      <c r="V290" s="40"/>
      <c r="W290" s="40"/>
      <c r="X290" s="40"/>
      <c r="Y290" s="40"/>
      <c r="Z290" s="40"/>
      <c r="AA290" s="40"/>
      <c r="AB290" s="40"/>
      <c r="AC290" s="40"/>
      <c r="AD290" s="40"/>
      <c r="AE290" s="40"/>
      <c r="AT290" s="18" t="s">
        <v>187</v>
      </c>
      <c r="AU290" s="18" t="s">
        <v>80</v>
      </c>
    </row>
    <row r="291" spans="1:47" s="2" customFormat="1" ht="12">
      <c r="A291" s="40"/>
      <c r="B291" s="41"/>
      <c r="C291" s="42"/>
      <c r="D291" s="228" t="s">
        <v>189</v>
      </c>
      <c r="E291" s="42"/>
      <c r="F291" s="233" t="s">
        <v>384</v>
      </c>
      <c r="G291" s="42"/>
      <c r="H291" s="42"/>
      <c r="I291" s="230"/>
      <c r="J291" s="42"/>
      <c r="K291" s="42"/>
      <c r="L291" s="46"/>
      <c r="M291" s="231"/>
      <c r="N291" s="232"/>
      <c r="O291" s="87"/>
      <c r="P291" s="87"/>
      <c r="Q291" s="87"/>
      <c r="R291" s="87"/>
      <c r="S291" s="87"/>
      <c r="T291" s="88"/>
      <c r="U291" s="40"/>
      <c r="V291" s="40"/>
      <c r="W291" s="40"/>
      <c r="X291" s="40"/>
      <c r="Y291" s="40"/>
      <c r="Z291" s="40"/>
      <c r="AA291" s="40"/>
      <c r="AB291" s="40"/>
      <c r="AC291" s="40"/>
      <c r="AD291" s="40"/>
      <c r="AE291" s="40"/>
      <c r="AT291" s="18" t="s">
        <v>189</v>
      </c>
      <c r="AU291" s="18" t="s">
        <v>80</v>
      </c>
    </row>
    <row r="292" spans="1:47" s="2" customFormat="1" ht="12">
      <c r="A292" s="40"/>
      <c r="B292" s="41"/>
      <c r="C292" s="42"/>
      <c r="D292" s="228" t="s">
        <v>280</v>
      </c>
      <c r="E292" s="42"/>
      <c r="F292" s="233" t="s">
        <v>1229</v>
      </c>
      <c r="G292" s="42"/>
      <c r="H292" s="42"/>
      <c r="I292" s="230"/>
      <c r="J292" s="42"/>
      <c r="K292" s="42"/>
      <c r="L292" s="46"/>
      <c r="M292" s="231"/>
      <c r="N292" s="232"/>
      <c r="O292" s="87"/>
      <c r="P292" s="87"/>
      <c r="Q292" s="87"/>
      <c r="R292" s="87"/>
      <c r="S292" s="87"/>
      <c r="T292" s="88"/>
      <c r="U292" s="40"/>
      <c r="V292" s="40"/>
      <c r="W292" s="40"/>
      <c r="X292" s="40"/>
      <c r="Y292" s="40"/>
      <c r="Z292" s="40"/>
      <c r="AA292" s="40"/>
      <c r="AB292" s="40"/>
      <c r="AC292" s="40"/>
      <c r="AD292" s="40"/>
      <c r="AE292" s="40"/>
      <c r="AT292" s="18" t="s">
        <v>280</v>
      </c>
      <c r="AU292" s="18" t="s">
        <v>80</v>
      </c>
    </row>
    <row r="293" spans="1:65" s="2" customFormat="1" ht="62.7" customHeight="1">
      <c r="A293" s="40"/>
      <c r="B293" s="41"/>
      <c r="C293" s="215" t="s">
        <v>690</v>
      </c>
      <c r="D293" s="215" t="s">
        <v>180</v>
      </c>
      <c r="E293" s="216" t="s">
        <v>350</v>
      </c>
      <c r="F293" s="217" t="s">
        <v>351</v>
      </c>
      <c r="G293" s="218" t="s">
        <v>270</v>
      </c>
      <c r="H293" s="219">
        <v>1</v>
      </c>
      <c r="I293" s="220"/>
      <c r="J293" s="221">
        <f>ROUND(I293*H293,2)</f>
        <v>0</v>
      </c>
      <c r="K293" s="217" t="s">
        <v>184</v>
      </c>
      <c r="L293" s="46"/>
      <c r="M293" s="222" t="s">
        <v>39</v>
      </c>
      <c r="N293" s="223" t="s">
        <v>53</v>
      </c>
      <c r="O293" s="87"/>
      <c r="P293" s="224">
        <f>O293*H293</f>
        <v>0</v>
      </c>
      <c r="Q293" s="224">
        <v>0</v>
      </c>
      <c r="R293" s="224">
        <f>Q293*H293</f>
        <v>0</v>
      </c>
      <c r="S293" s="224">
        <v>0</v>
      </c>
      <c r="T293" s="225">
        <f>S293*H293</f>
        <v>0</v>
      </c>
      <c r="U293" s="40"/>
      <c r="V293" s="40"/>
      <c r="W293" s="40"/>
      <c r="X293" s="40"/>
      <c r="Y293" s="40"/>
      <c r="Z293" s="40"/>
      <c r="AA293" s="40"/>
      <c r="AB293" s="40"/>
      <c r="AC293" s="40"/>
      <c r="AD293" s="40"/>
      <c r="AE293" s="40"/>
      <c r="AR293" s="226" t="s">
        <v>185</v>
      </c>
      <c r="AT293" s="226" t="s">
        <v>180</v>
      </c>
      <c r="AU293" s="226" t="s">
        <v>80</v>
      </c>
      <c r="AY293" s="18" t="s">
        <v>177</v>
      </c>
      <c r="BE293" s="227">
        <f>IF(N293="základní",J293,0)</f>
        <v>0</v>
      </c>
      <c r="BF293" s="227">
        <f>IF(N293="snížená",J293,0)</f>
        <v>0</v>
      </c>
      <c r="BG293" s="227">
        <f>IF(N293="zákl. přenesená",J293,0)</f>
        <v>0</v>
      </c>
      <c r="BH293" s="227">
        <f>IF(N293="sníž. přenesená",J293,0)</f>
        <v>0</v>
      </c>
      <c r="BI293" s="227">
        <f>IF(N293="nulová",J293,0)</f>
        <v>0</v>
      </c>
      <c r="BJ293" s="18" t="s">
        <v>185</v>
      </c>
      <c r="BK293" s="227">
        <f>ROUND(I293*H293,2)</f>
        <v>0</v>
      </c>
      <c r="BL293" s="18" t="s">
        <v>185</v>
      </c>
      <c r="BM293" s="226" t="s">
        <v>699</v>
      </c>
    </row>
    <row r="294" spans="1:47" s="2" customFormat="1" ht="12">
      <c r="A294" s="40"/>
      <c r="B294" s="41"/>
      <c r="C294" s="42"/>
      <c r="D294" s="228" t="s">
        <v>187</v>
      </c>
      <c r="E294" s="42"/>
      <c r="F294" s="229" t="s">
        <v>353</v>
      </c>
      <c r="G294" s="42"/>
      <c r="H294" s="42"/>
      <c r="I294" s="230"/>
      <c r="J294" s="42"/>
      <c r="K294" s="42"/>
      <c r="L294" s="46"/>
      <c r="M294" s="231"/>
      <c r="N294" s="232"/>
      <c r="O294" s="87"/>
      <c r="P294" s="87"/>
      <c r="Q294" s="87"/>
      <c r="R294" s="87"/>
      <c r="S294" s="87"/>
      <c r="T294" s="88"/>
      <c r="U294" s="40"/>
      <c r="V294" s="40"/>
      <c r="W294" s="40"/>
      <c r="X294" s="40"/>
      <c r="Y294" s="40"/>
      <c r="Z294" s="40"/>
      <c r="AA294" s="40"/>
      <c r="AB294" s="40"/>
      <c r="AC294" s="40"/>
      <c r="AD294" s="40"/>
      <c r="AE294" s="40"/>
      <c r="AT294" s="18" t="s">
        <v>187</v>
      </c>
      <c r="AU294" s="18" t="s">
        <v>80</v>
      </c>
    </row>
    <row r="295" spans="1:47" s="2" customFormat="1" ht="12">
      <c r="A295" s="40"/>
      <c r="B295" s="41"/>
      <c r="C295" s="42"/>
      <c r="D295" s="228" t="s">
        <v>189</v>
      </c>
      <c r="E295" s="42"/>
      <c r="F295" s="233" t="s">
        <v>354</v>
      </c>
      <c r="G295" s="42"/>
      <c r="H295" s="42"/>
      <c r="I295" s="230"/>
      <c r="J295" s="42"/>
      <c r="K295" s="42"/>
      <c r="L295" s="46"/>
      <c r="M295" s="231"/>
      <c r="N295" s="232"/>
      <c r="O295" s="87"/>
      <c r="P295" s="87"/>
      <c r="Q295" s="87"/>
      <c r="R295" s="87"/>
      <c r="S295" s="87"/>
      <c r="T295" s="88"/>
      <c r="U295" s="40"/>
      <c r="V295" s="40"/>
      <c r="W295" s="40"/>
      <c r="X295" s="40"/>
      <c r="Y295" s="40"/>
      <c r="Z295" s="40"/>
      <c r="AA295" s="40"/>
      <c r="AB295" s="40"/>
      <c r="AC295" s="40"/>
      <c r="AD295" s="40"/>
      <c r="AE295" s="40"/>
      <c r="AT295" s="18" t="s">
        <v>189</v>
      </c>
      <c r="AU295" s="18" t="s">
        <v>80</v>
      </c>
    </row>
    <row r="296" spans="1:47" s="2" customFormat="1" ht="12">
      <c r="A296" s="40"/>
      <c r="B296" s="41"/>
      <c r="C296" s="42"/>
      <c r="D296" s="228" t="s">
        <v>280</v>
      </c>
      <c r="E296" s="42"/>
      <c r="F296" s="233" t="s">
        <v>1230</v>
      </c>
      <c r="G296" s="42"/>
      <c r="H296" s="42"/>
      <c r="I296" s="230"/>
      <c r="J296" s="42"/>
      <c r="K296" s="42"/>
      <c r="L296" s="46"/>
      <c r="M296" s="231"/>
      <c r="N296" s="232"/>
      <c r="O296" s="87"/>
      <c r="P296" s="87"/>
      <c r="Q296" s="87"/>
      <c r="R296" s="87"/>
      <c r="S296" s="87"/>
      <c r="T296" s="88"/>
      <c r="U296" s="40"/>
      <c r="V296" s="40"/>
      <c r="W296" s="40"/>
      <c r="X296" s="40"/>
      <c r="Y296" s="40"/>
      <c r="Z296" s="40"/>
      <c r="AA296" s="40"/>
      <c r="AB296" s="40"/>
      <c r="AC296" s="40"/>
      <c r="AD296" s="40"/>
      <c r="AE296" s="40"/>
      <c r="AT296" s="18" t="s">
        <v>280</v>
      </c>
      <c r="AU296" s="18" t="s">
        <v>80</v>
      </c>
    </row>
    <row r="297" spans="1:65" s="2" customFormat="1" ht="62.7" customHeight="1">
      <c r="A297" s="40"/>
      <c r="B297" s="41"/>
      <c r="C297" s="215" t="s">
        <v>565</v>
      </c>
      <c r="D297" s="215" t="s">
        <v>180</v>
      </c>
      <c r="E297" s="216" t="s">
        <v>1231</v>
      </c>
      <c r="F297" s="217" t="s">
        <v>1232</v>
      </c>
      <c r="G297" s="218" t="s">
        <v>304</v>
      </c>
      <c r="H297" s="219">
        <v>6.26</v>
      </c>
      <c r="I297" s="220"/>
      <c r="J297" s="221">
        <f>ROUND(I297*H297,2)</f>
        <v>0</v>
      </c>
      <c r="K297" s="217" t="s">
        <v>184</v>
      </c>
      <c r="L297" s="46"/>
      <c r="M297" s="222" t="s">
        <v>39</v>
      </c>
      <c r="N297" s="223" t="s">
        <v>53</v>
      </c>
      <c r="O297" s="87"/>
      <c r="P297" s="224">
        <f>O297*H297</f>
        <v>0</v>
      </c>
      <c r="Q297" s="224">
        <v>0</v>
      </c>
      <c r="R297" s="224">
        <f>Q297*H297</f>
        <v>0</v>
      </c>
      <c r="S297" s="224">
        <v>0</v>
      </c>
      <c r="T297" s="225">
        <f>S297*H297</f>
        <v>0</v>
      </c>
      <c r="U297" s="40"/>
      <c r="V297" s="40"/>
      <c r="W297" s="40"/>
      <c r="X297" s="40"/>
      <c r="Y297" s="40"/>
      <c r="Z297" s="40"/>
      <c r="AA297" s="40"/>
      <c r="AB297" s="40"/>
      <c r="AC297" s="40"/>
      <c r="AD297" s="40"/>
      <c r="AE297" s="40"/>
      <c r="AR297" s="226" t="s">
        <v>185</v>
      </c>
      <c r="AT297" s="226" t="s">
        <v>180</v>
      </c>
      <c r="AU297" s="226" t="s">
        <v>80</v>
      </c>
      <c r="AY297" s="18" t="s">
        <v>177</v>
      </c>
      <c r="BE297" s="227">
        <f>IF(N297="základní",J297,0)</f>
        <v>0</v>
      </c>
      <c r="BF297" s="227">
        <f>IF(N297="snížená",J297,0)</f>
        <v>0</v>
      </c>
      <c r="BG297" s="227">
        <f>IF(N297="zákl. přenesená",J297,0)</f>
        <v>0</v>
      </c>
      <c r="BH297" s="227">
        <f>IF(N297="sníž. přenesená",J297,0)</f>
        <v>0</v>
      </c>
      <c r="BI297" s="227">
        <f>IF(N297="nulová",J297,0)</f>
        <v>0</v>
      </c>
      <c r="BJ297" s="18" t="s">
        <v>185</v>
      </c>
      <c r="BK297" s="227">
        <f>ROUND(I297*H297,2)</f>
        <v>0</v>
      </c>
      <c r="BL297" s="18" t="s">
        <v>185</v>
      </c>
      <c r="BM297" s="226" t="s">
        <v>415</v>
      </c>
    </row>
    <row r="298" spans="1:47" s="2" customFormat="1" ht="12">
      <c r="A298" s="40"/>
      <c r="B298" s="41"/>
      <c r="C298" s="42"/>
      <c r="D298" s="228" t="s">
        <v>187</v>
      </c>
      <c r="E298" s="42"/>
      <c r="F298" s="229" t="s">
        <v>1233</v>
      </c>
      <c r="G298" s="42"/>
      <c r="H298" s="42"/>
      <c r="I298" s="230"/>
      <c r="J298" s="42"/>
      <c r="K298" s="42"/>
      <c r="L298" s="46"/>
      <c r="M298" s="231"/>
      <c r="N298" s="232"/>
      <c r="O298" s="87"/>
      <c r="P298" s="87"/>
      <c r="Q298" s="87"/>
      <c r="R298" s="87"/>
      <c r="S298" s="87"/>
      <c r="T298" s="88"/>
      <c r="U298" s="40"/>
      <c r="V298" s="40"/>
      <c r="W298" s="40"/>
      <c r="X298" s="40"/>
      <c r="Y298" s="40"/>
      <c r="Z298" s="40"/>
      <c r="AA298" s="40"/>
      <c r="AB298" s="40"/>
      <c r="AC298" s="40"/>
      <c r="AD298" s="40"/>
      <c r="AE298" s="40"/>
      <c r="AT298" s="18" t="s">
        <v>187</v>
      </c>
      <c r="AU298" s="18" t="s">
        <v>80</v>
      </c>
    </row>
    <row r="299" spans="1:47" s="2" customFormat="1" ht="12">
      <c r="A299" s="40"/>
      <c r="B299" s="41"/>
      <c r="C299" s="42"/>
      <c r="D299" s="228" t="s">
        <v>189</v>
      </c>
      <c r="E299" s="42"/>
      <c r="F299" s="233" t="s">
        <v>1234</v>
      </c>
      <c r="G299" s="42"/>
      <c r="H299" s="42"/>
      <c r="I299" s="230"/>
      <c r="J299" s="42"/>
      <c r="K299" s="42"/>
      <c r="L299" s="46"/>
      <c r="M299" s="231"/>
      <c r="N299" s="232"/>
      <c r="O299" s="87"/>
      <c r="P299" s="87"/>
      <c r="Q299" s="87"/>
      <c r="R299" s="87"/>
      <c r="S299" s="87"/>
      <c r="T299" s="88"/>
      <c r="U299" s="40"/>
      <c r="V299" s="40"/>
      <c r="W299" s="40"/>
      <c r="X299" s="40"/>
      <c r="Y299" s="40"/>
      <c r="Z299" s="40"/>
      <c r="AA299" s="40"/>
      <c r="AB299" s="40"/>
      <c r="AC299" s="40"/>
      <c r="AD299" s="40"/>
      <c r="AE299" s="40"/>
      <c r="AT299" s="18" t="s">
        <v>189</v>
      </c>
      <c r="AU299" s="18" t="s">
        <v>80</v>
      </c>
    </row>
    <row r="300" spans="1:51" s="14" customFormat="1" ht="12">
      <c r="A300" s="14"/>
      <c r="B300" s="244"/>
      <c r="C300" s="245"/>
      <c r="D300" s="228" t="s">
        <v>191</v>
      </c>
      <c r="E300" s="246" t="s">
        <v>39</v>
      </c>
      <c r="F300" s="247" t="s">
        <v>1235</v>
      </c>
      <c r="G300" s="245"/>
      <c r="H300" s="248">
        <v>4.93</v>
      </c>
      <c r="I300" s="249"/>
      <c r="J300" s="245"/>
      <c r="K300" s="245"/>
      <c r="L300" s="250"/>
      <c r="M300" s="251"/>
      <c r="N300" s="252"/>
      <c r="O300" s="252"/>
      <c r="P300" s="252"/>
      <c r="Q300" s="252"/>
      <c r="R300" s="252"/>
      <c r="S300" s="252"/>
      <c r="T300" s="253"/>
      <c r="U300" s="14"/>
      <c r="V300" s="14"/>
      <c r="W300" s="14"/>
      <c r="X300" s="14"/>
      <c r="Y300" s="14"/>
      <c r="Z300" s="14"/>
      <c r="AA300" s="14"/>
      <c r="AB300" s="14"/>
      <c r="AC300" s="14"/>
      <c r="AD300" s="14"/>
      <c r="AE300" s="14"/>
      <c r="AT300" s="254" t="s">
        <v>191</v>
      </c>
      <c r="AU300" s="254" t="s">
        <v>80</v>
      </c>
      <c r="AV300" s="14" t="s">
        <v>89</v>
      </c>
      <c r="AW300" s="14" t="s">
        <v>41</v>
      </c>
      <c r="AX300" s="14" t="s">
        <v>80</v>
      </c>
      <c r="AY300" s="254" t="s">
        <v>177</v>
      </c>
    </row>
    <row r="301" spans="1:51" s="14" customFormat="1" ht="12">
      <c r="A301" s="14"/>
      <c r="B301" s="244"/>
      <c r="C301" s="245"/>
      <c r="D301" s="228" t="s">
        <v>191</v>
      </c>
      <c r="E301" s="246" t="s">
        <v>39</v>
      </c>
      <c r="F301" s="247" t="s">
        <v>1236</v>
      </c>
      <c r="G301" s="245"/>
      <c r="H301" s="248">
        <v>1.33</v>
      </c>
      <c r="I301" s="249"/>
      <c r="J301" s="245"/>
      <c r="K301" s="245"/>
      <c r="L301" s="250"/>
      <c r="M301" s="251"/>
      <c r="N301" s="252"/>
      <c r="O301" s="252"/>
      <c r="P301" s="252"/>
      <c r="Q301" s="252"/>
      <c r="R301" s="252"/>
      <c r="S301" s="252"/>
      <c r="T301" s="253"/>
      <c r="U301" s="14"/>
      <c r="V301" s="14"/>
      <c r="W301" s="14"/>
      <c r="X301" s="14"/>
      <c r="Y301" s="14"/>
      <c r="Z301" s="14"/>
      <c r="AA301" s="14"/>
      <c r="AB301" s="14"/>
      <c r="AC301" s="14"/>
      <c r="AD301" s="14"/>
      <c r="AE301" s="14"/>
      <c r="AT301" s="254" t="s">
        <v>191</v>
      </c>
      <c r="AU301" s="254" t="s">
        <v>80</v>
      </c>
      <c r="AV301" s="14" t="s">
        <v>89</v>
      </c>
      <c r="AW301" s="14" t="s">
        <v>41</v>
      </c>
      <c r="AX301" s="14" t="s">
        <v>80</v>
      </c>
      <c r="AY301" s="254" t="s">
        <v>177</v>
      </c>
    </row>
    <row r="302" spans="1:51" s="15" customFormat="1" ht="12">
      <c r="A302" s="15"/>
      <c r="B302" s="255"/>
      <c r="C302" s="256"/>
      <c r="D302" s="228" t="s">
        <v>191</v>
      </c>
      <c r="E302" s="257" t="s">
        <v>39</v>
      </c>
      <c r="F302" s="258" t="s">
        <v>194</v>
      </c>
      <c r="G302" s="256"/>
      <c r="H302" s="259">
        <v>6.26</v>
      </c>
      <c r="I302" s="260"/>
      <c r="J302" s="256"/>
      <c r="K302" s="256"/>
      <c r="L302" s="261"/>
      <c r="M302" s="298"/>
      <c r="N302" s="299"/>
      <c r="O302" s="299"/>
      <c r="P302" s="299"/>
      <c r="Q302" s="299"/>
      <c r="R302" s="299"/>
      <c r="S302" s="299"/>
      <c r="T302" s="300"/>
      <c r="U302" s="15"/>
      <c r="V302" s="15"/>
      <c r="W302" s="15"/>
      <c r="X302" s="15"/>
      <c r="Y302" s="15"/>
      <c r="Z302" s="15"/>
      <c r="AA302" s="15"/>
      <c r="AB302" s="15"/>
      <c r="AC302" s="15"/>
      <c r="AD302" s="15"/>
      <c r="AE302" s="15"/>
      <c r="AT302" s="265" t="s">
        <v>191</v>
      </c>
      <c r="AU302" s="265" t="s">
        <v>80</v>
      </c>
      <c r="AV302" s="15" t="s">
        <v>185</v>
      </c>
      <c r="AW302" s="15" t="s">
        <v>41</v>
      </c>
      <c r="AX302" s="15" t="s">
        <v>87</v>
      </c>
      <c r="AY302" s="265" t="s">
        <v>177</v>
      </c>
    </row>
    <row r="303" spans="1:31" s="2" customFormat="1" ht="6.95" customHeight="1">
      <c r="A303" s="40"/>
      <c r="B303" s="62"/>
      <c r="C303" s="63"/>
      <c r="D303" s="63"/>
      <c r="E303" s="63"/>
      <c r="F303" s="63"/>
      <c r="G303" s="63"/>
      <c r="H303" s="63"/>
      <c r="I303" s="63"/>
      <c r="J303" s="63"/>
      <c r="K303" s="63"/>
      <c r="L303" s="46"/>
      <c r="M303" s="40"/>
      <c r="O303" s="40"/>
      <c r="P303" s="40"/>
      <c r="Q303" s="40"/>
      <c r="R303" s="40"/>
      <c r="S303" s="40"/>
      <c r="T303" s="40"/>
      <c r="U303" s="40"/>
      <c r="V303" s="40"/>
      <c r="W303" s="40"/>
      <c r="X303" s="40"/>
      <c r="Y303" s="40"/>
      <c r="Z303" s="40"/>
      <c r="AA303" s="40"/>
      <c r="AB303" s="40"/>
      <c r="AC303" s="40"/>
      <c r="AD303" s="40"/>
      <c r="AE303" s="40"/>
    </row>
  </sheetData>
  <sheetProtection password="CDD6" sheet="1" objects="1" scenarios="1" formatColumns="0" formatRows="0" autoFilter="0"/>
  <autoFilter ref="C84:K302"/>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115</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412</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1237</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39</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39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ROUND((SUM(BE88:BE165)),2)</f>
        <v>0</v>
      </c>
      <c r="G35" s="40"/>
      <c r="H35" s="40"/>
      <c r="I35" s="160">
        <v>0.21</v>
      </c>
      <c r="J35" s="159">
        <f>ROUND(((SUM(BE88:BE165))*I35),2)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ROUND((SUM(BF88:BF165)),2)</f>
        <v>0</v>
      </c>
      <c r="G36" s="40"/>
      <c r="H36" s="40"/>
      <c r="I36" s="160">
        <v>0.15</v>
      </c>
      <c r="J36" s="159">
        <f>ROUND(((SUM(BF88:BF165))*I36),2)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ROUND((SUM(BG88:BG165)),2)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ROUND((SUM(BH88:BH165)),2)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ROUND((SUM(BI88:BI165)),2)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412</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Č26_zn1 - Odstranění porostů u 2.TK Trmice-Řehlovice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J88</f>
        <v>0</v>
      </c>
      <c r="K63" s="42"/>
      <c r="L63" s="147"/>
      <c r="S63" s="40"/>
      <c r="T63" s="40"/>
      <c r="U63" s="40"/>
      <c r="V63" s="40"/>
      <c r="W63" s="40"/>
      <c r="X63" s="40"/>
      <c r="Y63" s="40"/>
      <c r="Z63" s="40"/>
      <c r="AA63" s="40"/>
      <c r="AB63" s="40"/>
      <c r="AC63" s="40"/>
      <c r="AD63" s="40"/>
      <c r="AE63" s="40"/>
      <c r="AU63" s="18" t="s">
        <v>158</v>
      </c>
    </row>
    <row r="64" spans="1:31" s="9" customFormat="1" ht="24.95" customHeight="1" hidden="1">
      <c r="A64" s="9"/>
      <c r="B64" s="177"/>
      <c r="C64" s="178"/>
      <c r="D64" s="179" t="s">
        <v>159</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8"/>
      <c r="D65" s="184" t="s">
        <v>160</v>
      </c>
      <c r="E65" s="185"/>
      <c r="F65" s="185"/>
      <c r="G65" s="185"/>
      <c r="H65" s="185"/>
      <c r="I65" s="185"/>
      <c r="J65" s="186">
        <f>J90</f>
        <v>0</v>
      </c>
      <c r="K65" s="128"/>
      <c r="L65" s="187"/>
      <c r="S65" s="10"/>
      <c r="T65" s="10"/>
      <c r="U65" s="10"/>
      <c r="V65" s="10"/>
      <c r="W65" s="10"/>
      <c r="X65" s="10"/>
      <c r="Y65" s="10"/>
      <c r="Z65" s="10"/>
      <c r="AA65" s="10"/>
      <c r="AB65" s="10"/>
      <c r="AC65" s="10"/>
      <c r="AD65" s="10"/>
      <c r="AE65" s="10"/>
    </row>
    <row r="66" spans="1:31" s="9" customFormat="1" ht="24.95" customHeight="1" hidden="1">
      <c r="A66" s="9"/>
      <c r="B66" s="177"/>
      <c r="C66" s="178"/>
      <c r="D66" s="179" t="s">
        <v>161</v>
      </c>
      <c r="E66" s="180"/>
      <c r="F66" s="180"/>
      <c r="G66" s="180"/>
      <c r="H66" s="180"/>
      <c r="I66" s="180"/>
      <c r="J66" s="181">
        <f>J153</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2"/>
      <c r="C68" s="63"/>
      <c r="D68" s="63"/>
      <c r="E68" s="63"/>
      <c r="F68" s="63"/>
      <c r="G68" s="63"/>
      <c r="H68" s="63"/>
      <c r="I68" s="63"/>
      <c r="J68" s="63"/>
      <c r="K68" s="63"/>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4"/>
      <c r="C72" s="65"/>
      <c r="D72" s="65"/>
      <c r="E72" s="65"/>
      <c r="F72" s="65"/>
      <c r="G72" s="65"/>
      <c r="H72" s="65"/>
      <c r="I72" s="65"/>
      <c r="J72" s="65"/>
      <c r="K72" s="65"/>
      <c r="L72" s="147"/>
      <c r="S72" s="40"/>
      <c r="T72" s="40"/>
      <c r="U72" s="40"/>
      <c r="V72" s="40"/>
      <c r="W72" s="40"/>
      <c r="X72" s="40"/>
      <c r="Y72" s="40"/>
      <c r="Z72" s="40"/>
      <c r="AA72" s="40"/>
      <c r="AB72" s="40"/>
      <c r="AC72" s="40"/>
      <c r="AD72" s="40"/>
      <c r="AE72" s="40"/>
    </row>
    <row r="73" spans="1:31" s="2" customFormat="1" ht="24.95" customHeight="1">
      <c r="A73" s="40"/>
      <c r="B73" s="41"/>
      <c r="C73" s="24" t="s">
        <v>162</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26.25" customHeight="1">
      <c r="A76" s="40"/>
      <c r="B76" s="41"/>
      <c r="C76" s="42"/>
      <c r="D76" s="42"/>
      <c r="E76" s="172" t="str">
        <f>E7</f>
        <v>Oprava staničních kolejí v žst. Řehlovice - změna č.1 po prohlídce staveniště</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150</v>
      </c>
      <c r="D77" s="23"/>
      <c r="E77" s="23"/>
      <c r="F77" s="23"/>
      <c r="G77" s="23"/>
      <c r="H77" s="23"/>
      <c r="I77" s="23"/>
      <c r="J77" s="23"/>
      <c r="K77" s="23"/>
      <c r="L77" s="21"/>
    </row>
    <row r="78" spans="1:31" s="2" customFormat="1" ht="16.5" customHeight="1">
      <c r="A78" s="40"/>
      <c r="B78" s="41"/>
      <c r="C78" s="42"/>
      <c r="D78" s="42"/>
      <c r="E78" s="172" t="s">
        <v>412</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152</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2" t="str">
        <f>E11</f>
        <v>Č26_zn1 - Odstranění porostů u 2.TK Trmice-Řehlovice</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žst. Řehlovice</v>
      </c>
      <c r="G82" s="42"/>
      <c r="H82" s="42"/>
      <c r="I82" s="33" t="s">
        <v>24</v>
      </c>
      <c r="J82" s="75" t="str">
        <f>IF(J14="","",J14)</f>
        <v>24. 1. 2023</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54.45" customHeight="1">
      <c r="A85" s="40"/>
      <c r="B85" s="41"/>
      <c r="C85" s="33" t="s">
        <v>36</v>
      </c>
      <c r="D85" s="42"/>
      <c r="E85" s="42"/>
      <c r="F85" s="28" t="str">
        <f>IF(E20="","",E20)</f>
        <v>Vyplň údaj</v>
      </c>
      <c r="G85" s="42"/>
      <c r="H85" s="42"/>
      <c r="I85" s="33" t="s">
        <v>42</v>
      </c>
      <c r="J85" s="38" t="str">
        <f>E26</f>
        <v>Ing.Horák Jiří, 602155923, horak@spravazeleznic.cz</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163</v>
      </c>
      <c r="D87" s="191" t="s">
        <v>65</v>
      </c>
      <c r="E87" s="191" t="s">
        <v>61</v>
      </c>
      <c r="F87" s="191" t="s">
        <v>62</v>
      </c>
      <c r="G87" s="191" t="s">
        <v>164</v>
      </c>
      <c r="H87" s="191" t="s">
        <v>165</v>
      </c>
      <c r="I87" s="191" t="s">
        <v>166</v>
      </c>
      <c r="J87" s="191" t="s">
        <v>157</v>
      </c>
      <c r="K87" s="192" t="s">
        <v>167</v>
      </c>
      <c r="L87" s="193"/>
      <c r="M87" s="95" t="s">
        <v>39</v>
      </c>
      <c r="N87" s="96" t="s">
        <v>50</v>
      </c>
      <c r="O87" s="96" t="s">
        <v>168</v>
      </c>
      <c r="P87" s="96" t="s">
        <v>169</v>
      </c>
      <c r="Q87" s="96" t="s">
        <v>170</v>
      </c>
      <c r="R87" s="96" t="s">
        <v>171</v>
      </c>
      <c r="S87" s="96" t="s">
        <v>172</v>
      </c>
      <c r="T87" s="97" t="s">
        <v>173</v>
      </c>
      <c r="U87" s="188"/>
      <c r="V87" s="188"/>
      <c r="W87" s="188"/>
      <c r="X87" s="188"/>
      <c r="Y87" s="188"/>
      <c r="Z87" s="188"/>
      <c r="AA87" s="188"/>
      <c r="AB87" s="188"/>
      <c r="AC87" s="188"/>
      <c r="AD87" s="188"/>
      <c r="AE87" s="188"/>
    </row>
    <row r="88" spans="1:63" s="2" customFormat="1" ht="22.8" customHeight="1">
      <c r="A88" s="40"/>
      <c r="B88" s="41"/>
      <c r="C88" s="102" t="s">
        <v>174</v>
      </c>
      <c r="D88" s="42"/>
      <c r="E88" s="42"/>
      <c r="F88" s="42"/>
      <c r="G88" s="42"/>
      <c r="H88" s="42"/>
      <c r="I88" s="42"/>
      <c r="J88" s="194">
        <f>BK88</f>
        <v>0</v>
      </c>
      <c r="K88" s="42"/>
      <c r="L88" s="46"/>
      <c r="M88" s="98"/>
      <c r="N88" s="195"/>
      <c r="O88" s="99"/>
      <c r="P88" s="196">
        <f>P89+P153</f>
        <v>0</v>
      </c>
      <c r="Q88" s="99"/>
      <c r="R88" s="196">
        <f>R89+R153</f>
        <v>0</v>
      </c>
      <c r="S88" s="99"/>
      <c r="T88" s="197">
        <f>T89+T153</f>
        <v>0</v>
      </c>
      <c r="U88" s="40"/>
      <c r="V88" s="40"/>
      <c r="W88" s="40"/>
      <c r="X88" s="40"/>
      <c r="Y88" s="40"/>
      <c r="Z88" s="40"/>
      <c r="AA88" s="40"/>
      <c r="AB88" s="40"/>
      <c r="AC88" s="40"/>
      <c r="AD88" s="40"/>
      <c r="AE88" s="40"/>
      <c r="AT88" s="18" t="s">
        <v>79</v>
      </c>
      <c r="AU88" s="18" t="s">
        <v>158</v>
      </c>
      <c r="BK88" s="198">
        <f>BK89+BK153</f>
        <v>0</v>
      </c>
    </row>
    <row r="89" spans="1:63" s="12" customFormat="1" ht="25.9" customHeight="1">
      <c r="A89" s="12"/>
      <c r="B89" s="199"/>
      <c r="C89" s="200"/>
      <c r="D89" s="201" t="s">
        <v>79</v>
      </c>
      <c r="E89" s="202" t="s">
        <v>175</v>
      </c>
      <c r="F89" s="202" t="s">
        <v>176</v>
      </c>
      <c r="G89" s="200"/>
      <c r="H89" s="200"/>
      <c r="I89" s="203"/>
      <c r="J89" s="204">
        <f>BK89</f>
        <v>0</v>
      </c>
      <c r="K89" s="200"/>
      <c r="L89" s="205"/>
      <c r="M89" s="206"/>
      <c r="N89" s="207"/>
      <c r="O89" s="207"/>
      <c r="P89" s="208">
        <f>P90</f>
        <v>0</v>
      </c>
      <c r="Q89" s="207"/>
      <c r="R89" s="208">
        <f>R90</f>
        <v>0</v>
      </c>
      <c r="S89" s="207"/>
      <c r="T89" s="209">
        <f>T90</f>
        <v>0</v>
      </c>
      <c r="U89" s="12"/>
      <c r="V89" s="12"/>
      <c r="W89" s="12"/>
      <c r="X89" s="12"/>
      <c r="Y89" s="12"/>
      <c r="Z89" s="12"/>
      <c r="AA89" s="12"/>
      <c r="AB89" s="12"/>
      <c r="AC89" s="12"/>
      <c r="AD89" s="12"/>
      <c r="AE89" s="12"/>
      <c r="AR89" s="210" t="s">
        <v>87</v>
      </c>
      <c r="AT89" s="211" t="s">
        <v>79</v>
      </c>
      <c r="AU89" s="211" t="s">
        <v>80</v>
      </c>
      <c r="AY89" s="210" t="s">
        <v>177</v>
      </c>
      <c r="BK89" s="212">
        <f>BK90</f>
        <v>0</v>
      </c>
    </row>
    <row r="90" spans="1:63" s="12" customFormat="1" ht="22.8" customHeight="1">
      <c r="A90" s="12"/>
      <c r="B90" s="199"/>
      <c r="C90" s="200"/>
      <c r="D90" s="201" t="s">
        <v>79</v>
      </c>
      <c r="E90" s="213" t="s">
        <v>178</v>
      </c>
      <c r="F90" s="213" t="s">
        <v>179</v>
      </c>
      <c r="G90" s="200"/>
      <c r="H90" s="200"/>
      <c r="I90" s="203"/>
      <c r="J90" s="214">
        <f>BK90</f>
        <v>0</v>
      </c>
      <c r="K90" s="200"/>
      <c r="L90" s="205"/>
      <c r="M90" s="206"/>
      <c r="N90" s="207"/>
      <c r="O90" s="207"/>
      <c r="P90" s="208">
        <f>SUM(P91:P152)</f>
        <v>0</v>
      </c>
      <c r="Q90" s="207"/>
      <c r="R90" s="208">
        <f>SUM(R91:R152)</f>
        <v>0</v>
      </c>
      <c r="S90" s="207"/>
      <c r="T90" s="209">
        <f>SUM(T91:T152)</f>
        <v>0</v>
      </c>
      <c r="U90" s="12"/>
      <c r="V90" s="12"/>
      <c r="W90" s="12"/>
      <c r="X90" s="12"/>
      <c r="Y90" s="12"/>
      <c r="Z90" s="12"/>
      <c r="AA90" s="12"/>
      <c r="AB90" s="12"/>
      <c r="AC90" s="12"/>
      <c r="AD90" s="12"/>
      <c r="AE90" s="12"/>
      <c r="AR90" s="210" t="s">
        <v>87</v>
      </c>
      <c r="AT90" s="211" t="s">
        <v>79</v>
      </c>
      <c r="AU90" s="211" t="s">
        <v>87</v>
      </c>
      <c r="AY90" s="210" t="s">
        <v>177</v>
      </c>
      <c r="BK90" s="212">
        <f>SUM(BK91:BK152)</f>
        <v>0</v>
      </c>
    </row>
    <row r="91" spans="1:65" s="2" customFormat="1" ht="24.15" customHeight="1">
      <c r="A91" s="40"/>
      <c r="B91" s="41"/>
      <c r="C91" s="215" t="s">
        <v>87</v>
      </c>
      <c r="D91" s="215" t="s">
        <v>180</v>
      </c>
      <c r="E91" s="216" t="s">
        <v>1238</v>
      </c>
      <c r="F91" s="217" t="s">
        <v>1239</v>
      </c>
      <c r="G91" s="218" t="s">
        <v>183</v>
      </c>
      <c r="H91" s="219">
        <v>900</v>
      </c>
      <c r="I91" s="220"/>
      <c r="J91" s="221">
        <f>ROUND(I91*H91,2)</f>
        <v>0</v>
      </c>
      <c r="K91" s="217" t="s">
        <v>184</v>
      </c>
      <c r="L91" s="46"/>
      <c r="M91" s="222" t="s">
        <v>39</v>
      </c>
      <c r="N91" s="223" t="s">
        <v>53</v>
      </c>
      <c r="O91" s="87"/>
      <c r="P91" s="224">
        <f>O91*H91</f>
        <v>0</v>
      </c>
      <c r="Q91" s="224">
        <v>0</v>
      </c>
      <c r="R91" s="224">
        <f>Q91*H91</f>
        <v>0</v>
      </c>
      <c r="S91" s="224">
        <v>0</v>
      </c>
      <c r="T91" s="225">
        <f>S91*H91</f>
        <v>0</v>
      </c>
      <c r="U91" s="40"/>
      <c r="V91" s="40"/>
      <c r="W91" s="40"/>
      <c r="X91" s="40"/>
      <c r="Y91" s="40"/>
      <c r="Z91" s="40"/>
      <c r="AA91" s="40"/>
      <c r="AB91" s="40"/>
      <c r="AC91" s="40"/>
      <c r="AD91" s="40"/>
      <c r="AE91" s="40"/>
      <c r="AR91" s="226" t="s">
        <v>185</v>
      </c>
      <c r="AT91" s="226" t="s">
        <v>180</v>
      </c>
      <c r="AU91" s="226" t="s">
        <v>89</v>
      </c>
      <c r="AY91" s="18" t="s">
        <v>177</v>
      </c>
      <c r="BE91" s="227">
        <f>IF(N91="základní",J91,0)</f>
        <v>0</v>
      </c>
      <c r="BF91" s="227">
        <f>IF(N91="snížená",J91,0)</f>
        <v>0</v>
      </c>
      <c r="BG91" s="227">
        <f>IF(N91="zákl. přenesená",J91,0)</f>
        <v>0</v>
      </c>
      <c r="BH91" s="227">
        <f>IF(N91="sníž. přenesená",J91,0)</f>
        <v>0</v>
      </c>
      <c r="BI91" s="227">
        <f>IF(N91="nulová",J91,0)</f>
        <v>0</v>
      </c>
      <c r="BJ91" s="18" t="s">
        <v>185</v>
      </c>
      <c r="BK91" s="227">
        <f>ROUND(I91*H91,2)</f>
        <v>0</v>
      </c>
      <c r="BL91" s="18" t="s">
        <v>185</v>
      </c>
      <c r="BM91" s="226" t="s">
        <v>1240</v>
      </c>
    </row>
    <row r="92" spans="1:47" s="2" customFormat="1" ht="12">
      <c r="A92" s="40"/>
      <c r="B92" s="41"/>
      <c r="C92" s="42"/>
      <c r="D92" s="228" t="s">
        <v>187</v>
      </c>
      <c r="E92" s="42"/>
      <c r="F92" s="229" t="s">
        <v>1241</v>
      </c>
      <c r="G92" s="42"/>
      <c r="H92" s="42"/>
      <c r="I92" s="230"/>
      <c r="J92" s="42"/>
      <c r="K92" s="42"/>
      <c r="L92" s="46"/>
      <c r="M92" s="231"/>
      <c r="N92" s="232"/>
      <c r="O92" s="87"/>
      <c r="P92" s="87"/>
      <c r="Q92" s="87"/>
      <c r="R92" s="87"/>
      <c r="S92" s="87"/>
      <c r="T92" s="88"/>
      <c r="U92" s="40"/>
      <c r="V92" s="40"/>
      <c r="W92" s="40"/>
      <c r="X92" s="40"/>
      <c r="Y92" s="40"/>
      <c r="Z92" s="40"/>
      <c r="AA92" s="40"/>
      <c r="AB92" s="40"/>
      <c r="AC92" s="40"/>
      <c r="AD92" s="40"/>
      <c r="AE92" s="40"/>
      <c r="AT92" s="18" t="s">
        <v>187</v>
      </c>
      <c r="AU92" s="18" t="s">
        <v>89</v>
      </c>
    </row>
    <row r="93" spans="1:51" s="13" customFormat="1" ht="12">
      <c r="A93" s="13"/>
      <c r="B93" s="234"/>
      <c r="C93" s="235"/>
      <c r="D93" s="228" t="s">
        <v>191</v>
      </c>
      <c r="E93" s="236" t="s">
        <v>39</v>
      </c>
      <c r="F93" s="237" t="s">
        <v>1242</v>
      </c>
      <c r="G93" s="235"/>
      <c r="H93" s="236" t="s">
        <v>39</v>
      </c>
      <c r="I93" s="238"/>
      <c r="J93" s="235"/>
      <c r="K93" s="235"/>
      <c r="L93" s="239"/>
      <c r="M93" s="240"/>
      <c r="N93" s="241"/>
      <c r="O93" s="241"/>
      <c r="P93" s="241"/>
      <c r="Q93" s="241"/>
      <c r="R93" s="241"/>
      <c r="S93" s="241"/>
      <c r="T93" s="242"/>
      <c r="U93" s="13"/>
      <c r="V93" s="13"/>
      <c r="W93" s="13"/>
      <c r="X93" s="13"/>
      <c r="Y93" s="13"/>
      <c r="Z93" s="13"/>
      <c r="AA93" s="13"/>
      <c r="AB93" s="13"/>
      <c r="AC93" s="13"/>
      <c r="AD93" s="13"/>
      <c r="AE93" s="13"/>
      <c r="AT93" s="243" t="s">
        <v>191</v>
      </c>
      <c r="AU93" s="243" t="s">
        <v>89</v>
      </c>
      <c r="AV93" s="13" t="s">
        <v>87</v>
      </c>
      <c r="AW93" s="13" t="s">
        <v>41</v>
      </c>
      <c r="AX93" s="13" t="s">
        <v>80</v>
      </c>
      <c r="AY93" s="243" t="s">
        <v>177</v>
      </c>
    </row>
    <row r="94" spans="1:51" s="14" customFormat="1" ht="12">
      <c r="A94" s="14"/>
      <c r="B94" s="244"/>
      <c r="C94" s="245"/>
      <c r="D94" s="228" t="s">
        <v>191</v>
      </c>
      <c r="E94" s="246" t="s">
        <v>39</v>
      </c>
      <c r="F94" s="247" t="s">
        <v>1243</v>
      </c>
      <c r="G94" s="245"/>
      <c r="H94" s="248">
        <v>300</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191</v>
      </c>
      <c r="AU94" s="254" t="s">
        <v>89</v>
      </c>
      <c r="AV94" s="14" t="s">
        <v>89</v>
      </c>
      <c r="AW94" s="14" t="s">
        <v>41</v>
      </c>
      <c r="AX94" s="14" t="s">
        <v>80</v>
      </c>
      <c r="AY94" s="254" t="s">
        <v>177</v>
      </c>
    </row>
    <row r="95" spans="1:51" s="13" customFormat="1" ht="12">
      <c r="A95" s="13"/>
      <c r="B95" s="234"/>
      <c r="C95" s="235"/>
      <c r="D95" s="228" t="s">
        <v>191</v>
      </c>
      <c r="E95" s="236" t="s">
        <v>39</v>
      </c>
      <c r="F95" s="237" t="s">
        <v>1244</v>
      </c>
      <c r="G95" s="235"/>
      <c r="H95" s="236" t="s">
        <v>39</v>
      </c>
      <c r="I95" s="238"/>
      <c r="J95" s="235"/>
      <c r="K95" s="235"/>
      <c r="L95" s="239"/>
      <c r="M95" s="240"/>
      <c r="N95" s="241"/>
      <c r="O95" s="241"/>
      <c r="P95" s="241"/>
      <c r="Q95" s="241"/>
      <c r="R95" s="241"/>
      <c r="S95" s="241"/>
      <c r="T95" s="242"/>
      <c r="U95" s="13"/>
      <c r="V95" s="13"/>
      <c r="W95" s="13"/>
      <c r="X95" s="13"/>
      <c r="Y95" s="13"/>
      <c r="Z95" s="13"/>
      <c r="AA95" s="13"/>
      <c r="AB95" s="13"/>
      <c r="AC95" s="13"/>
      <c r="AD95" s="13"/>
      <c r="AE95" s="13"/>
      <c r="AT95" s="243" t="s">
        <v>191</v>
      </c>
      <c r="AU95" s="243" t="s">
        <v>89</v>
      </c>
      <c r="AV95" s="13" t="s">
        <v>87</v>
      </c>
      <c r="AW95" s="13" t="s">
        <v>41</v>
      </c>
      <c r="AX95" s="13" t="s">
        <v>80</v>
      </c>
      <c r="AY95" s="243" t="s">
        <v>177</v>
      </c>
    </row>
    <row r="96" spans="1:51" s="14" customFormat="1" ht="12">
      <c r="A96" s="14"/>
      <c r="B96" s="244"/>
      <c r="C96" s="245"/>
      <c r="D96" s="228" t="s">
        <v>191</v>
      </c>
      <c r="E96" s="246" t="s">
        <v>39</v>
      </c>
      <c r="F96" s="247" t="s">
        <v>1245</v>
      </c>
      <c r="G96" s="245"/>
      <c r="H96" s="248">
        <v>200</v>
      </c>
      <c r="I96" s="249"/>
      <c r="J96" s="245"/>
      <c r="K96" s="245"/>
      <c r="L96" s="250"/>
      <c r="M96" s="251"/>
      <c r="N96" s="252"/>
      <c r="O96" s="252"/>
      <c r="P96" s="252"/>
      <c r="Q96" s="252"/>
      <c r="R96" s="252"/>
      <c r="S96" s="252"/>
      <c r="T96" s="253"/>
      <c r="U96" s="14"/>
      <c r="V96" s="14"/>
      <c r="W96" s="14"/>
      <c r="X96" s="14"/>
      <c r="Y96" s="14"/>
      <c r="Z96" s="14"/>
      <c r="AA96" s="14"/>
      <c r="AB96" s="14"/>
      <c r="AC96" s="14"/>
      <c r="AD96" s="14"/>
      <c r="AE96" s="14"/>
      <c r="AT96" s="254" t="s">
        <v>191</v>
      </c>
      <c r="AU96" s="254" t="s">
        <v>89</v>
      </c>
      <c r="AV96" s="14" t="s">
        <v>89</v>
      </c>
      <c r="AW96" s="14" t="s">
        <v>41</v>
      </c>
      <c r="AX96" s="14" t="s">
        <v>80</v>
      </c>
      <c r="AY96" s="254" t="s">
        <v>177</v>
      </c>
    </row>
    <row r="97" spans="1:51" s="14" customFormat="1" ht="12">
      <c r="A97" s="14"/>
      <c r="B97" s="244"/>
      <c r="C97" s="245"/>
      <c r="D97" s="228" t="s">
        <v>191</v>
      </c>
      <c r="E97" s="246" t="s">
        <v>39</v>
      </c>
      <c r="F97" s="247" t="s">
        <v>1246</v>
      </c>
      <c r="G97" s="245"/>
      <c r="H97" s="248">
        <v>100</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191</v>
      </c>
      <c r="AU97" s="254" t="s">
        <v>89</v>
      </c>
      <c r="AV97" s="14" t="s">
        <v>89</v>
      </c>
      <c r="AW97" s="14" t="s">
        <v>41</v>
      </c>
      <c r="AX97" s="14" t="s">
        <v>80</v>
      </c>
      <c r="AY97" s="254" t="s">
        <v>177</v>
      </c>
    </row>
    <row r="98" spans="1:51" s="14" customFormat="1" ht="12">
      <c r="A98" s="14"/>
      <c r="B98" s="244"/>
      <c r="C98" s="245"/>
      <c r="D98" s="228" t="s">
        <v>191</v>
      </c>
      <c r="E98" s="246" t="s">
        <v>39</v>
      </c>
      <c r="F98" s="247" t="s">
        <v>1247</v>
      </c>
      <c r="G98" s="245"/>
      <c r="H98" s="248">
        <v>50</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191</v>
      </c>
      <c r="AU98" s="254" t="s">
        <v>89</v>
      </c>
      <c r="AV98" s="14" t="s">
        <v>89</v>
      </c>
      <c r="AW98" s="14" t="s">
        <v>41</v>
      </c>
      <c r="AX98" s="14" t="s">
        <v>80</v>
      </c>
      <c r="AY98" s="254" t="s">
        <v>177</v>
      </c>
    </row>
    <row r="99" spans="1:51" s="14" customFormat="1" ht="12">
      <c r="A99" s="14"/>
      <c r="B99" s="244"/>
      <c r="C99" s="245"/>
      <c r="D99" s="228" t="s">
        <v>191</v>
      </c>
      <c r="E99" s="246" t="s">
        <v>39</v>
      </c>
      <c r="F99" s="247" t="s">
        <v>1248</v>
      </c>
      <c r="G99" s="245"/>
      <c r="H99" s="248">
        <v>30</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191</v>
      </c>
      <c r="AU99" s="254" t="s">
        <v>89</v>
      </c>
      <c r="AV99" s="14" t="s">
        <v>89</v>
      </c>
      <c r="AW99" s="14" t="s">
        <v>41</v>
      </c>
      <c r="AX99" s="14" t="s">
        <v>80</v>
      </c>
      <c r="AY99" s="254" t="s">
        <v>177</v>
      </c>
    </row>
    <row r="100" spans="1:51" s="14" customFormat="1" ht="12">
      <c r="A100" s="14"/>
      <c r="B100" s="244"/>
      <c r="C100" s="245"/>
      <c r="D100" s="228" t="s">
        <v>191</v>
      </c>
      <c r="E100" s="246" t="s">
        <v>39</v>
      </c>
      <c r="F100" s="247" t="s">
        <v>1249</v>
      </c>
      <c r="G100" s="245"/>
      <c r="H100" s="248">
        <v>180</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191</v>
      </c>
      <c r="AU100" s="254" t="s">
        <v>89</v>
      </c>
      <c r="AV100" s="14" t="s">
        <v>89</v>
      </c>
      <c r="AW100" s="14" t="s">
        <v>41</v>
      </c>
      <c r="AX100" s="14" t="s">
        <v>80</v>
      </c>
      <c r="AY100" s="254" t="s">
        <v>177</v>
      </c>
    </row>
    <row r="101" spans="1:51" s="14" customFormat="1" ht="12">
      <c r="A101" s="14"/>
      <c r="B101" s="244"/>
      <c r="C101" s="245"/>
      <c r="D101" s="228" t="s">
        <v>191</v>
      </c>
      <c r="E101" s="246" t="s">
        <v>39</v>
      </c>
      <c r="F101" s="247" t="s">
        <v>1250</v>
      </c>
      <c r="G101" s="245"/>
      <c r="H101" s="248">
        <v>40</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191</v>
      </c>
      <c r="AU101" s="254" t="s">
        <v>89</v>
      </c>
      <c r="AV101" s="14" t="s">
        <v>89</v>
      </c>
      <c r="AW101" s="14" t="s">
        <v>41</v>
      </c>
      <c r="AX101" s="14" t="s">
        <v>80</v>
      </c>
      <c r="AY101" s="254" t="s">
        <v>177</v>
      </c>
    </row>
    <row r="102" spans="1:51" s="15" customFormat="1" ht="12">
      <c r="A102" s="15"/>
      <c r="B102" s="255"/>
      <c r="C102" s="256"/>
      <c r="D102" s="228" t="s">
        <v>191</v>
      </c>
      <c r="E102" s="257" t="s">
        <v>39</v>
      </c>
      <c r="F102" s="258" t="s">
        <v>194</v>
      </c>
      <c r="G102" s="256"/>
      <c r="H102" s="259">
        <v>900</v>
      </c>
      <c r="I102" s="260"/>
      <c r="J102" s="256"/>
      <c r="K102" s="256"/>
      <c r="L102" s="261"/>
      <c r="M102" s="262"/>
      <c r="N102" s="263"/>
      <c r="O102" s="263"/>
      <c r="P102" s="263"/>
      <c r="Q102" s="263"/>
      <c r="R102" s="263"/>
      <c r="S102" s="263"/>
      <c r="T102" s="264"/>
      <c r="U102" s="15"/>
      <c r="V102" s="15"/>
      <c r="W102" s="15"/>
      <c r="X102" s="15"/>
      <c r="Y102" s="15"/>
      <c r="Z102" s="15"/>
      <c r="AA102" s="15"/>
      <c r="AB102" s="15"/>
      <c r="AC102" s="15"/>
      <c r="AD102" s="15"/>
      <c r="AE102" s="15"/>
      <c r="AT102" s="265" t="s">
        <v>191</v>
      </c>
      <c r="AU102" s="265" t="s">
        <v>89</v>
      </c>
      <c r="AV102" s="15" t="s">
        <v>185</v>
      </c>
      <c r="AW102" s="15" t="s">
        <v>41</v>
      </c>
      <c r="AX102" s="15" t="s">
        <v>87</v>
      </c>
      <c r="AY102" s="265" t="s">
        <v>177</v>
      </c>
    </row>
    <row r="103" spans="1:65" s="2" customFormat="1" ht="24.15" customHeight="1">
      <c r="A103" s="40"/>
      <c r="B103" s="41"/>
      <c r="C103" s="215" t="s">
        <v>89</v>
      </c>
      <c r="D103" s="215" t="s">
        <v>180</v>
      </c>
      <c r="E103" s="216" t="s">
        <v>1251</v>
      </c>
      <c r="F103" s="217" t="s">
        <v>1252</v>
      </c>
      <c r="G103" s="218" t="s">
        <v>183</v>
      </c>
      <c r="H103" s="219">
        <v>500</v>
      </c>
      <c r="I103" s="220"/>
      <c r="J103" s="221">
        <f>ROUND(I103*H103,2)</f>
        <v>0</v>
      </c>
      <c r="K103" s="217" t="s">
        <v>184</v>
      </c>
      <c r="L103" s="46"/>
      <c r="M103" s="222" t="s">
        <v>39</v>
      </c>
      <c r="N103" s="223" t="s">
        <v>53</v>
      </c>
      <c r="O103" s="87"/>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185</v>
      </c>
      <c r="AT103" s="226" t="s">
        <v>180</v>
      </c>
      <c r="AU103" s="226" t="s">
        <v>89</v>
      </c>
      <c r="AY103" s="18" t="s">
        <v>177</v>
      </c>
      <c r="BE103" s="227">
        <f>IF(N103="základní",J103,0)</f>
        <v>0</v>
      </c>
      <c r="BF103" s="227">
        <f>IF(N103="snížená",J103,0)</f>
        <v>0</v>
      </c>
      <c r="BG103" s="227">
        <f>IF(N103="zákl. přenesená",J103,0)</f>
        <v>0</v>
      </c>
      <c r="BH103" s="227">
        <f>IF(N103="sníž. přenesená",J103,0)</f>
        <v>0</v>
      </c>
      <c r="BI103" s="227">
        <f>IF(N103="nulová",J103,0)</f>
        <v>0</v>
      </c>
      <c r="BJ103" s="18" t="s">
        <v>185</v>
      </c>
      <c r="BK103" s="227">
        <f>ROUND(I103*H103,2)</f>
        <v>0</v>
      </c>
      <c r="BL103" s="18" t="s">
        <v>185</v>
      </c>
      <c r="BM103" s="226" t="s">
        <v>1253</v>
      </c>
    </row>
    <row r="104" spans="1:47" s="2" customFormat="1" ht="12">
      <c r="A104" s="40"/>
      <c r="B104" s="41"/>
      <c r="C104" s="42"/>
      <c r="D104" s="228" t="s">
        <v>187</v>
      </c>
      <c r="E104" s="42"/>
      <c r="F104" s="229" t="s">
        <v>1254</v>
      </c>
      <c r="G104" s="42"/>
      <c r="H104" s="42"/>
      <c r="I104" s="230"/>
      <c r="J104" s="42"/>
      <c r="K104" s="42"/>
      <c r="L104" s="46"/>
      <c r="M104" s="231"/>
      <c r="N104" s="232"/>
      <c r="O104" s="87"/>
      <c r="P104" s="87"/>
      <c r="Q104" s="87"/>
      <c r="R104" s="87"/>
      <c r="S104" s="87"/>
      <c r="T104" s="88"/>
      <c r="U104" s="40"/>
      <c r="V104" s="40"/>
      <c r="W104" s="40"/>
      <c r="X104" s="40"/>
      <c r="Y104" s="40"/>
      <c r="Z104" s="40"/>
      <c r="AA104" s="40"/>
      <c r="AB104" s="40"/>
      <c r="AC104" s="40"/>
      <c r="AD104" s="40"/>
      <c r="AE104" s="40"/>
      <c r="AT104" s="18" t="s">
        <v>187</v>
      </c>
      <c r="AU104" s="18" t="s">
        <v>89</v>
      </c>
    </row>
    <row r="105" spans="1:51" s="13" customFormat="1" ht="12">
      <c r="A105" s="13"/>
      <c r="B105" s="234"/>
      <c r="C105" s="235"/>
      <c r="D105" s="228" t="s">
        <v>191</v>
      </c>
      <c r="E105" s="236" t="s">
        <v>39</v>
      </c>
      <c r="F105" s="237" t="s">
        <v>1244</v>
      </c>
      <c r="G105" s="235"/>
      <c r="H105" s="236" t="s">
        <v>39</v>
      </c>
      <c r="I105" s="238"/>
      <c r="J105" s="235"/>
      <c r="K105" s="235"/>
      <c r="L105" s="239"/>
      <c r="M105" s="240"/>
      <c r="N105" s="241"/>
      <c r="O105" s="241"/>
      <c r="P105" s="241"/>
      <c r="Q105" s="241"/>
      <c r="R105" s="241"/>
      <c r="S105" s="241"/>
      <c r="T105" s="242"/>
      <c r="U105" s="13"/>
      <c r="V105" s="13"/>
      <c r="W105" s="13"/>
      <c r="X105" s="13"/>
      <c r="Y105" s="13"/>
      <c r="Z105" s="13"/>
      <c r="AA105" s="13"/>
      <c r="AB105" s="13"/>
      <c r="AC105" s="13"/>
      <c r="AD105" s="13"/>
      <c r="AE105" s="13"/>
      <c r="AT105" s="243" t="s">
        <v>191</v>
      </c>
      <c r="AU105" s="243" t="s">
        <v>89</v>
      </c>
      <c r="AV105" s="13" t="s">
        <v>87</v>
      </c>
      <c r="AW105" s="13" t="s">
        <v>41</v>
      </c>
      <c r="AX105" s="13" t="s">
        <v>80</v>
      </c>
      <c r="AY105" s="243" t="s">
        <v>177</v>
      </c>
    </row>
    <row r="106" spans="1:51" s="14" customFormat="1" ht="12">
      <c r="A106" s="14"/>
      <c r="B106" s="244"/>
      <c r="C106" s="245"/>
      <c r="D106" s="228" t="s">
        <v>191</v>
      </c>
      <c r="E106" s="246" t="s">
        <v>39</v>
      </c>
      <c r="F106" s="247" t="s">
        <v>1255</v>
      </c>
      <c r="G106" s="245"/>
      <c r="H106" s="248">
        <v>500</v>
      </c>
      <c r="I106" s="249"/>
      <c r="J106" s="245"/>
      <c r="K106" s="245"/>
      <c r="L106" s="250"/>
      <c r="M106" s="251"/>
      <c r="N106" s="252"/>
      <c r="O106" s="252"/>
      <c r="P106" s="252"/>
      <c r="Q106" s="252"/>
      <c r="R106" s="252"/>
      <c r="S106" s="252"/>
      <c r="T106" s="253"/>
      <c r="U106" s="14"/>
      <c r="V106" s="14"/>
      <c r="W106" s="14"/>
      <c r="X106" s="14"/>
      <c r="Y106" s="14"/>
      <c r="Z106" s="14"/>
      <c r="AA106" s="14"/>
      <c r="AB106" s="14"/>
      <c r="AC106" s="14"/>
      <c r="AD106" s="14"/>
      <c r="AE106" s="14"/>
      <c r="AT106" s="254" t="s">
        <v>191</v>
      </c>
      <c r="AU106" s="254" t="s">
        <v>89</v>
      </c>
      <c r="AV106" s="14" t="s">
        <v>89</v>
      </c>
      <c r="AW106" s="14" t="s">
        <v>41</v>
      </c>
      <c r="AX106" s="14" t="s">
        <v>80</v>
      </c>
      <c r="AY106" s="254" t="s">
        <v>177</v>
      </c>
    </row>
    <row r="107" spans="1:51" s="15" customFormat="1" ht="12">
      <c r="A107" s="15"/>
      <c r="B107" s="255"/>
      <c r="C107" s="256"/>
      <c r="D107" s="228" t="s">
        <v>191</v>
      </c>
      <c r="E107" s="257" t="s">
        <v>39</v>
      </c>
      <c r="F107" s="258" t="s">
        <v>194</v>
      </c>
      <c r="G107" s="256"/>
      <c r="H107" s="259">
        <v>500</v>
      </c>
      <c r="I107" s="260"/>
      <c r="J107" s="256"/>
      <c r="K107" s="256"/>
      <c r="L107" s="261"/>
      <c r="M107" s="262"/>
      <c r="N107" s="263"/>
      <c r="O107" s="263"/>
      <c r="P107" s="263"/>
      <c r="Q107" s="263"/>
      <c r="R107" s="263"/>
      <c r="S107" s="263"/>
      <c r="T107" s="264"/>
      <c r="U107" s="15"/>
      <c r="V107" s="15"/>
      <c r="W107" s="15"/>
      <c r="X107" s="15"/>
      <c r="Y107" s="15"/>
      <c r="Z107" s="15"/>
      <c r="AA107" s="15"/>
      <c r="AB107" s="15"/>
      <c r="AC107" s="15"/>
      <c r="AD107" s="15"/>
      <c r="AE107" s="15"/>
      <c r="AT107" s="265" t="s">
        <v>191</v>
      </c>
      <c r="AU107" s="265" t="s">
        <v>89</v>
      </c>
      <c r="AV107" s="15" t="s">
        <v>185</v>
      </c>
      <c r="AW107" s="15" t="s">
        <v>41</v>
      </c>
      <c r="AX107" s="15" t="s">
        <v>87</v>
      </c>
      <c r="AY107" s="265" t="s">
        <v>177</v>
      </c>
    </row>
    <row r="108" spans="1:65" s="2" customFormat="1" ht="24.15" customHeight="1">
      <c r="A108" s="40"/>
      <c r="B108" s="41"/>
      <c r="C108" s="215" t="s">
        <v>200</v>
      </c>
      <c r="D108" s="215" t="s">
        <v>180</v>
      </c>
      <c r="E108" s="216" t="s">
        <v>1256</v>
      </c>
      <c r="F108" s="217" t="s">
        <v>1257</v>
      </c>
      <c r="G108" s="218" t="s">
        <v>270</v>
      </c>
      <c r="H108" s="219">
        <v>55</v>
      </c>
      <c r="I108" s="220"/>
      <c r="J108" s="221">
        <f>ROUND(I108*H108,2)</f>
        <v>0</v>
      </c>
      <c r="K108" s="217" t="s">
        <v>184</v>
      </c>
      <c r="L108" s="46"/>
      <c r="M108" s="222" t="s">
        <v>39</v>
      </c>
      <c r="N108" s="223" t="s">
        <v>53</v>
      </c>
      <c r="O108" s="87"/>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185</v>
      </c>
      <c r="AT108" s="226" t="s">
        <v>180</v>
      </c>
      <c r="AU108" s="226" t="s">
        <v>89</v>
      </c>
      <c r="AY108" s="18" t="s">
        <v>177</v>
      </c>
      <c r="BE108" s="227">
        <f>IF(N108="základní",J108,0)</f>
        <v>0</v>
      </c>
      <c r="BF108" s="227">
        <f>IF(N108="snížená",J108,0)</f>
        <v>0</v>
      </c>
      <c r="BG108" s="227">
        <f>IF(N108="zákl. přenesená",J108,0)</f>
        <v>0</v>
      </c>
      <c r="BH108" s="227">
        <f>IF(N108="sníž. přenesená",J108,0)</f>
        <v>0</v>
      </c>
      <c r="BI108" s="227">
        <f>IF(N108="nulová",J108,0)</f>
        <v>0</v>
      </c>
      <c r="BJ108" s="18" t="s">
        <v>185</v>
      </c>
      <c r="BK108" s="227">
        <f>ROUND(I108*H108,2)</f>
        <v>0</v>
      </c>
      <c r="BL108" s="18" t="s">
        <v>185</v>
      </c>
      <c r="BM108" s="226" t="s">
        <v>1258</v>
      </c>
    </row>
    <row r="109" spans="1:47" s="2" customFormat="1" ht="12">
      <c r="A109" s="40"/>
      <c r="B109" s="41"/>
      <c r="C109" s="42"/>
      <c r="D109" s="228" t="s">
        <v>187</v>
      </c>
      <c r="E109" s="42"/>
      <c r="F109" s="229" t="s">
        <v>1259</v>
      </c>
      <c r="G109" s="42"/>
      <c r="H109" s="42"/>
      <c r="I109" s="230"/>
      <c r="J109" s="42"/>
      <c r="K109" s="42"/>
      <c r="L109" s="46"/>
      <c r="M109" s="231"/>
      <c r="N109" s="232"/>
      <c r="O109" s="87"/>
      <c r="P109" s="87"/>
      <c r="Q109" s="87"/>
      <c r="R109" s="87"/>
      <c r="S109" s="87"/>
      <c r="T109" s="88"/>
      <c r="U109" s="40"/>
      <c r="V109" s="40"/>
      <c r="W109" s="40"/>
      <c r="X109" s="40"/>
      <c r="Y109" s="40"/>
      <c r="Z109" s="40"/>
      <c r="AA109" s="40"/>
      <c r="AB109" s="40"/>
      <c r="AC109" s="40"/>
      <c r="AD109" s="40"/>
      <c r="AE109" s="40"/>
      <c r="AT109" s="18" t="s">
        <v>187</v>
      </c>
      <c r="AU109" s="18" t="s">
        <v>89</v>
      </c>
    </row>
    <row r="110" spans="1:51" s="13" customFormat="1" ht="12">
      <c r="A110" s="13"/>
      <c r="B110" s="234"/>
      <c r="C110" s="235"/>
      <c r="D110" s="228" t="s">
        <v>191</v>
      </c>
      <c r="E110" s="236" t="s">
        <v>39</v>
      </c>
      <c r="F110" s="237" t="s">
        <v>1242</v>
      </c>
      <c r="G110" s="235"/>
      <c r="H110" s="236" t="s">
        <v>39</v>
      </c>
      <c r="I110" s="238"/>
      <c r="J110" s="235"/>
      <c r="K110" s="235"/>
      <c r="L110" s="239"/>
      <c r="M110" s="240"/>
      <c r="N110" s="241"/>
      <c r="O110" s="241"/>
      <c r="P110" s="241"/>
      <c r="Q110" s="241"/>
      <c r="R110" s="241"/>
      <c r="S110" s="241"/>
      <c r="T110" s="242"/>
      <c r="U110" s="13"/>
      <c r="V110" s="13"/>
      <c r="W110" s="13"/>
      <c r="X110" s="13"/>
      <c r="Y110" s="13"/>
      <c r="Z110" s="13"/>
      <c r="AA110" s="13"/>
      <c r="AB110" s="13"/>
      <c r="AC110" s="13"/>
      <c r="AD110" s="13"/>
      <c r="AE110" s="13"/>
      <c r="AT110" s="243" t="s">
        <v>191</v>
      </c>
      <c r="AU110" s="243" t="s">
        <v>89</v>
      </c>
      <c r="AV110" s="13" t="s">
        <v>87</v>
      </c>
      <c r="AW110" s="13" t="s">
        <v>41</v>
      </c>
      <c r="AX110" s="13" t="s">
        <v>80</v>
      </c>
      <c r="AY110" s="243" t="s">
        <v>177</v>
      </c>
    </row>
    <row r="111" spans="1:51" s="14" customFormat="1" ht="12">
      <c r="A111" s="14"/>
      <c r="B111" s="244"/>
      <c r="C111" s="245"/>
      <c r="D111" s="228" t="s">
        <v>191</v>
      </c>
      <c r="E111" s="246" t="s">
        <v>39</v>
      </c>
      <c r="F111" s="247" t="s">
        <v>1260</v>
      </c>
      <c r="G111" s="245"/>
      <c r="H111" s="248">
        <v>30</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191</v>
      </c>
      <c r="AU111" s="254" t="s">
        <v>89</v>
      </c>
      <c r="AV111" s="14" t="s">
        <v>89</v>
      </c>
      <c r="AW111" s="14" t="s">
        <v>41</v>
      </c>
      <c r="AX111" s="14" t="s">
        <v>80</v>
      </c>
      <c r="AY111" s="254" t="s">
        <v>177</v>
      </c>
    </row>
    <row r="112" spans="1:51" s="13" customFormat="1" ht="12">
      <c r="A112" s="13"/>
      <c r="B112" s="234"/>
      <c r="C112" s="235"/>
      <c r="D112" s="228" t="s">
        <v>191</v>
      </c>
      <c r="E112" s="236" t="s">
        <v>39</v>
      </c>
      <c r="F112" s="237" t="s">
        <v>1244</v>
      </c>
      <c r="G112" s="235"/>
      <c r="H112" s="236" t="s">
        <v>39</v>
      </c>
      <c r="I112" s="238"/>
      <c r="J112" s="235"/>
      <c r="K112" s="235"/>
      <c r="L112" s="239"/>
      <c r="M112" s="240"/>
      <c r="N112" s="241"/>
      <c r="O112" s="241"/>
      <c r="P112" s="241"/>
      <c r="Q112" s="241"/>
      <c r="R112" s="241"/>
      <c r="S112" s="241"/>
      <c r="T112" s="242"/>
      <c r="U112" s="13"/>
      <c r="V112" s="13"/>
      <c r="W112" s="13"/>
      <c r="X112" s="13"/>
      <c r="Y112" s="13"/>
      <c r="Z112" s="13"/>
      <c r="AA112" s="13"/>
      <c r="AB112" s="13"/>
      <c r="AC112" s="13"/>
      <c r="AD112" s="13"/>
      <c r="AE112" s="13"/>
      <c r="AT112" s="243" t="s">
        <v>191</v>
      </c>
      <c r="AU112" s="243" t="s">
        <v>89</v>
      </c>
      <c r="AV112" s="13" t="s">
        <v>87</v>
      </c>
      <c r="AW112" s="13" t="s">
        <v>41</v>
      </c>
      <c r="AX112" s="13" t="s">
        <v>80</v>
      </c>
      <c r="AY112" s="243" t="s">
        <v>177</v>
      </c>
    </row>
    <row r="113" spans="1:51" s="14" customFormat="1" ht="12">
      <c r="A113" s="14"/>
      <c r="B113" s="244"/>
      <c r="C113" s="245"/>
      <c r="D113" s="228" t="s">
        <v>191</v>
      </c>
      <c r="E113" s="246" t="s">
        <v>39</v>
      </c>
      <c r="F113" s="247" t="s">
        <v>1261</v>
      </c>
      <c r="G113" s="245"/>
      <c r="H113" s="248">
        <v>25</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191</v>
      </c>
      <c r="AU113" s="254" t="s">
        <v>89</v>
      </c>
      <c r="AV113" s="14" t="s">
        <v>89</v>
      </c>
      <c r="AW113" s="14" t="s">
        <v>41</v>
      </c>
      <c r="AX113" s="14" t="s">
        <v>80</v>
      </c>
      <c r="AY113" s="254" t="s">
        <v>177</v>
      </c>
    </row>
    <row r="114" spans="1:51" s="15" customFormat="1" ht="12">
      <c r="A114" s="15"/>
      <c r="B114" s="255"/>
      <c r="C114" s="256"/>
      <c r="D114" s="228" t="s">
        <v>191</v>
      </c>
      <c r="E114" s="257" t="s">
        <v>39</v>
      </c>
      <c r="F114" s="258" t="s">
        <v>194</v>
      </c>
      <c r="G114" s="256"/>
      <c r="H114" s="259">
        <v>55</v>
      </c>
      <c r="I114" s="260"/>
      <c r="J114" s="256"/>
      <c r="K114" s="256"/>
      <c r="L114" s="261"/>
      <c r="M114" s="262"/>
      <c r="N114" s="263"/>
      <c r="O114" s="263"/>
      <c r="P114" s="263"/>
      <c r="Q114" s="263"/>
      <c r="R114" s="263"/>
      <c r="S114" s="263"/>
      <c r="T114" s="264"/>
      <c r="U114" s="15"/>
      <c r="V114" s="15"/>
      <c r="W114" s="15"/>
      <c r="X114" s="15"/>
      <c r="Y114" s="15"/>
      <c r="Z114" s="15"/>
      <c r="AA114" s="15"/>
      <c r="AB114" s="15"/>
      <c r="AC114" s="15"/>
      <c r="AD114" s="15"/>
      <c r="AE114" s="15"/>
      <c r="AT114" s="265" t="s">
        <v>191</v>
      </c>
      <c r="AU114" s="265" t="s">
        <v>89</v>
      </c>
      <c r="AV114" s="15" t="s">
        <v>185</v>
      </c>
      <c r="AW114" s="15" t="s">
        <v>41</v>
      </c>
      <c r="AX114" s="15" t="s">
        <v>87</v>
      </c>
      <c r="AY114" s="265" t="s">
        <v>177</v>
      </c>
    </row>
    <row r="115" spans="1:65" s="2" customFormat="1" ht="24.15" customHeight="1">
      <c r="A115" s="40"/>
      <c r="B115" s="41"/>
      <c r="C115" s="215" t="s">
        <v>185</v>
      </c>
      <c r="D115" s="215" t="s">
        <v>180</v>
      </c>
      <c r="E115" s="216" t="s">
        <v>1262</v>
      </c>
      <c r="F115" s="217" t="s">
        <v>1263</v>
      </c>
      <c r="G115" s="218" t="s">
        <v>270</v>
      </c>
      <c r="H115" s="219">
        <v>45</v>
      </c>
      <c r="I115" s="220"/>
      <c r="J115" s="221">
        <f>ROUND(I115*H115,2)</f>
        <v>0</v>
      </c>
      <c r="K115" s="217" t="s">
        <v>184</v>
      </c>
      <c r="L115" s="46"/>
      <c r="M115" s="222" t="s">
        <v>39</v>
      </c>
      <c r="N115" s="223" t="s">
        <v>53</v>
      </c>
      <c r="O115" s="87"/>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185</v>
      </c>
      <c r="AT115" s="226" t="s">
        <v>180</v>
      </c>
      <c r="AU115" s="226" t="s">
        <v>89</v>
      </c>
      <c r="AY115" s="18" t="s">
        <v>177</v>
      </c>
      <c r="BE115" s="227">
        <f>IF(N115="základní",J115,0)</f>
        <v>0</v>
      </c>
      <c r="BF115" s="227">
        <f>IF(N115="snížená",J115,0)</f>
        <v>0</v>
      </c>
      <c r="BG115" s="227">
        <f>IF(N115="zákl. přenesená",J115,0)</f>
        <v>0</v>
      </c>
      <c r="BH115" s="227">
        <f>IF(N115="sníž. přenesená",J115,0)</f>
        <v>0</v>
      </c>
      <c r="BI115" s="227">
        <f>IF(N115="nulová",J115,0)</f>
        <v>0</v>
      </c>
      <c r="BJ115" s="18" t="s">
        <v>185</v>
      </c>
      <c r="BK115" s="227">
        <f>ROUND(I115*H115,2)</f>
        <v>0</v>
      </c>
      <c r="BL115" s="18" t="s">
        <v>185</v>
      </c>
      <c r="BM115" s="226" t="s">
        <v>1264</v>
      </c>
    </row>
    <row r="116" spans="1:47" s="2" customFormat="1" ht="12">
      <c r="A116" s="40"/>
      <c r="B116" s="41"/>
      <c r="C116" s="42"/>
      <c r="D116" s="228" t="s">
        <v>187</v>
      </c>
      <c r="E116" s="42"/>
      <c r="F116" s="229" t="s">
        <v>1265</v>
      </c>
      <c r="G116" s="42"/>
      <c r="H116" s="42"/>
      <c r="I116" s="230"/>
      <c r="J116" s="42"/>
      <c r="K116" s="42"/>
      <c r="L116" s="46"/>
      <c r="M116" s="231"/>
      <c r="N116" s="232"/>
      <c r="O116" s="87"/>
      <c r="P116" s="87"/>
      <c r="Q116" s="87"/>
      <c r="R116" s="87"/>
      <c r="S116" s="87"/>
      <c r="T116" s="88"/>
      <c r="U116" s="40"/>
      <c r="V116" s="40"/>
      <c r="W116" s="40"/>
      <c r="X116" s="40"/>
      <c r="Y116" s="40"/>
      <c r="Z116" s="40"/>
      <c r="AA116" s="40"/>
      <c r="AB116" s="40"/>
      <c r="AC116" s="40"/>
      <c r="AD116" s="40"/>
      <c r="AE116" s="40"/>
      <c r="AT116" s="18" t="s">
        <v>187</v>
      </c>
      <c r="AU116" s="18" t="s">
        <v>89</v>
      </c>
    </row>
    <row r="117" spans="1:51" s="13" customFormat="1" ht="12">
      <c r="A117" s="13"/>
      <c r="B117" s="234"/>
      <c r="C117" s="235"/>
      <c r="D117" s="228" t="s">
        <v>191</v>
      </c>
      <c r="E117" s="236" t="s">
        <v>39</v>
      </c>
      <c r="F117" s="237" t="s">
        <v>1244</v>
      </c>
      <c r="G117" s="235"/>
      <c r="H117" s="236" t="s">
        <v>39</v>
      </c>
      <c r="I117" s="238"/>
      <c r="J117" s="235"/>
      <c r="K117" s="235"/>
      <c r="L117" s="239"/>
      <c r="M117" s="240"/>
      <c r="N117" s="241"/>
      <c r="O117" s="241"/>
      <c r="P117" s="241"/>
      <c r="Q117" s="241"/>
      <c r="R117" s="241"/>
      <c r="S117" s="241"/>
      <c r="T117" s="242"/>
      <c r="U117" s="13"/>
      <c r="V117" s="13"/>
      <c r="W117" s="13"/>
      <c r="X117" s="13"/>
      <c r="Y117" s="13"/>
      <c r="Z117" s="13"/>
      <c r="AA117" s="13"/>
      <c r="AB117" s="13"/>
      <c r="AC117" s="13"/>
      <c r="AD117" s="13"/>
      <c r="AE117" s="13"/>
      <c r="AT117" s="243" t="s">
        <v>191</v>
      </c>
      <c r="AU117" s="243" t="s">
        <v>89</v>
      </c>
      <c r="AV117" s="13" t="s">
        <v>87</v>
      </c>
      <c r="AW117" s="13" t="s">
        <v>41</v>
      </c>
      <c r="AX117" s="13" t="s">
        <v>80</v>
      </c>
      <c r="AY117" s="243" t="s">
        <v>177</v>
      </c>
    </row>
    <row r="118" spans="1:51" s="14" customFormat="1" ht="12">
      <c r="A118" s="14"/>
      <c r="B118" s="244"/>
      <c r="C118" s="245"/>
      <c r="D118" s="228" t="s">
        <v>191</v>
      </c>
      <c r="E118" s="246" t="s">
        <v>39</v>
      </c>
      <c r="F118" s="247" t="s">
        <v>1266</v>
      </c>
      <c r="G118" s="245"/>
      <c r="H118" s="248">
        <v>45</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191</v>
      </c>
      <c r="AU118" s="254" t="s">
        <v>89</v>
      </c>
      <c r="AV118" s="14" t="s">
        <v>89</v>
      </c>
      <c r="AW118" s="14" t="s">
        <v>41</v>
      </c>
      <c r="AX118" s="14" t="s">
        <v>80</v>
      </c>
      <c r="AY118" s="254" t="s">
        <v>177</v>
      </c>
    </row>
    <row r="119" spans="1:51" s="15" customFormat="1" ht="12">
      <c r="A119" s="15"/>
      <c r="B119" s="255"/>
      <c r="C119" s="256"/>
      <c r="D119" s="228" t="s">
        <v>191</v>
      </c>
      <c r="E119" s="257" t="s">
        <v>39</v>
      </c>
      <c r="F119" s="258" t="s">
        <v>194</v>
      </c>
      <c r="G119" s="256"/>
      <c r="H119" s="259">
        <v>45</v>
      </c>
      <c r="I119" s="260"/>
      <c r="J119" s="256"/>
      <c r="K119" s="256"/>
      <c r="L119" s="261"/>
      <c r="M119" s="262"/>
      <c r="N119" s="263"/>
      <c r="O119" s="263"/>
      <c r="P119" s="263"/>
      <c r="Q119" s="263"/>
      <c r="R119" s="263"/>
      <c r="S119" s="263"/>
      <c r="T119" s="264"/>
      <c r="U119" s="15"/>
      <c r="V119" s="15"/>
      <c r="W119" s="15"/>
      <c r="X119" s="15"/>
      <c r="Y119" s="15"/>
      <c r="Z119" s="15"/>
      <c r="AA119" s="15"/>
      <c r="AB119" s="15"/>
      <c r="AC119" s="15"/>
      <c r="AD119" s="15"/>
      <c r="AE119" s="15"/>
      <c r="AT119" s="265" t="s">
        <v>191</v>
      </c>
      <c r="AU119" s="265" t="s">
        <v>89</v>
      </c>
      <c r="AV119" s="15" t="s">
        <v>185</v>
      </c>
      <c r="AW119" s="15" t="s">
        <v>41</v>
      </c>
      <c r="AX119" s="15" t="s">
        <v>87</v>
      </c>
      <c r="AY119" s="265" t="s">
        <v>177</v>
      </c>
    </row>
    <row r="120" spans="1:65" s="2" customFormat="1" ht="24.15" customHeight="1">
      <c r="A120" s="40"/>
      <c r="B120" s="41"/>
      <c r="C120" s="215" t="s">
        <v>178</v>
      </c>
      <c r="D120" s="215" t="s">
        <v>180</v>
      </c>
      <c r="E120" s="216" t="s">
        <v>1267</v>
      </c>
      <c r="F120" s="217" t="s">
        <v>1268</v>
      </c>
      <c r="G120" s="218" t="s">
        <v>270</v>
      </c>
      <c r="H120" s="219">
        <v>18</v>
      </c>
      <c r="I120" s="220"/>
      <c r="J120" s="221">
        <f>ROUND(I120*H120,2)</f>
        <v>0</v>
      </c>
      <c r="K120" s="217" t="s">
        <v>184</v>
      </c>
      <c r="L120" s="46"/>
      <c r="M120" s="222" t="s">
        <v>39</v>
      </c>
      <c r="N120" s="223" t="s">
        <v>53</v>
      </c>
      <c r="O120" s="87"/>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185</v>
      </c>
      <c r="AT120" s="226" t="s">
        <v>180</v>
      </c>
      <c r="AU120" s="226" t="s">
        <v>89</v>
      </c>
      <c r="AY120" s="18" t="s">
        <v>177</v>
      </c>
      <c r="BE120" s="227">
        <f>IF(N120="základní",J120,0)</f>
        <v>0</v>
      </c>
      <c r="BF120" s="227">
        <f>IF(N120="snížená",J120,0)</f>
        <v>0</v>
      </c>
      <c r="BG120" s="227">
        <f>IF(N120="zákl. přenesená",J120,0)</f>
        <v>0</v>
      </c>
      <c r="BH120" s="227">
        <f>IF(N120="sníž. přenesená",J120,0)</f>
        <v>0</v>
      </c>
      <c r="BI120" s="227">
        <f>IF(N120="nulová",J120,0)</f>
        <v>0</v>
      </c>
      <c r="BJ120" s="18" t="s">
        <v>185</v>
      </c>
      <c r="BK120" s="227">
        <f>ROUND(I120*H120,2)</f>
        <v>0</v>
      </c>
      <c r="BL120" s="18" t="s">
        <v>185</v>
      </c>
      <c r="BM120" s="226" t="s">
        <v>1269</v>
      </c>
    </row>
    <row r="121" spans="1:47" s="2" customFormat="1" ht="12">
      <c r="A121" s="40"/>
      <c r="B121" s="41"/>
      <c r="C121" s="42"/>
      <c r="D121" s="228" t="s">
        <v>187</v>
      </c>
      <c r="E121" s="42"/>
      <c r="F121" s="229" t="s">
        <v>1270</v>
      </c>
      <c r="G121" s="42"/>
      <c r="H121" s="42"/>
      <c r="I121" s="230"/>
      <c r="J121" s="42"/>
      <c r="K121" s="42"/>
      <c r="L121" s="46"/>
      <c r="M121" s="231"/>
      <c r="N121" s="232"/>
      <c r="O121" s="87"/>
      <c r="P121" s="87"/>
      <c r="Q121" s="87"/>
      <c r="R121" s="87"/>
      <c r="S121" s="87"/>
      <c r="T121" s="88"/>
      <c r="U121" s="40"/>
      <c r="V121" s="40"/>
      <c r="W121" s="40"/>
      <c r="X121" s="40"/>
      <c r="Y121" s="40"/>
      <c r="Z121" s="40"/>
      <c r="AA121" s="40"/>
      <c r="AB121" s="40"/>
      <c r="AC121" s="40"/>
      <c r="AD121" s="40"/>
      <c r="AE121" s="40"/>
      <c r="AT121" s="18" t="s">
        <v>187</v>
      </c>
      <c r="AU121" s="18" t="s">
        <v>89</v>
      </c>
    </row>
    <row r="122" spans="1:51" s="13" customFormat="1" ht="12">
      <c r="A122" s="13"/>
      <c r="B122" s="234"/>
      <c r="C122" s="235"/>
      <c r="D122" s="228" t="s">
        <v>191</v>
      </c>
      <c r="E122" s="236" t="s">
        <v>39</v>
      </c>
      <c r="F122" s="237" t="s">
        <v>1244</v>
      </c>
      <c r="G122" s="235"/>
      <c r="H122" s="236" t="s">
        <v>39</v>
      </c>
      <c r="I122" s="238"/>
      <c r="J122" s="235"/>
      <c r="K122" s="235"/>
      <c r="L122" s="239"/>
      <c r="M122" s="240"/>
      <c r="N122" s="241"/>
      <c r="O122" s="241"/>
      <c r="P122" s="241"/>
      <c r="Q122" s="241"/>
      <c r="R122" s="241"/>
      <c r="S122" s="241"/>
      <c r="T122" s="242"/>
      <c r="U122" s="13"/>
      <c r="V122" s="13"/>
      <c r="W122" s="13"/>
      <c r="X122" s="13"/>
      <c r="Y122" s="13"/>
      <c r="Z122" s="13"/>
      <c r="AA122" s="13"/>
      <c r="AB122" s="13"/>
      <c r="AC122" s="13"/>
      <c r="AD122" s="13"/>
      <c r="AE122" s="13"/>
      <c r="AT122" s="243" t="s">
        <v>191</v>
      </c>
      <c r="AU122" s="243" t="s">
        <v>89</v>
      </c>
      <c r="AV122" s="13" t="s">
        <v>87</v>
      </c>
      <c r="AW122" s="13" t="s">
        <v>41</v>
      </c>
      <c r="AX122" s="13" t="s">
        <v>80</v>
      </c>
      <c r="AY122" s="243" t="s">
        <v>177</v>
      </c>
    </row>
    <row r="123" spans="1:51" s="14" customFormat="1" ht="12">
      <c r="A123" s="14"/>
      <c r="B123" s="244"/>
      <c r="C123" s="245"/>
      <c r="D123" s="228" t="s">
        <v>191</v>
      </c>
      <c r="E123" s="246" t="s">
        <v>39</v>
      </c>
      <c r="F123" s="247" t="s">
        <v>1271</v>
      </c>
      <c r="G123" s="245"/>
      <c r="H123" s="248">
        <v>18</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191</v>
      </c>
      <c r="AU123" s="254" t="s">
        <v>89</v>
      </c>
      <c r="AV123" s="14" t="s">
        <v>89</v>
      </c>
      <c r="AW123" s="14" t="s">
        <v>41</v>
      </c>
      <c r="AX123" s="14" t="s">
        <v>80</v>
      </c>
      <c r="AY123" s="254" t="s">
        <v>177</v>
      </c>
    </row>
    <row r="124" spans="1:51" s="15" customFormat="1" ht="12">
      <c r="A124" s="15"/>
      <c r="B124" s="255"/>
      <c r="C124" s="256"/>
      <c r="D124" s="228" t="s">
        <v>191</v>
      </c>
      <c r="E124" s="257" t="s">
        <v>39</v>
      </c>
      <c r="F124" s="258" t="s">
        <v>194</v>
      </c>
      <c r="G124" s="256"/>
      <c r="H124" s="259">
        <v>18</v>
      </c>
      <c r="I124" s="260"/>
      <c r="J124" s="256"/>
      <c r="K124" s="256"/>
      <c r="L124" s="261"/>
      <c r="M124" s="262"/>
      <c r="N124" s="263"/>
      <c r="O124" s="263"/>
      <c r="P124" s="263"/>
      <c r="Q124" s="263"/>
      <c r="R124" s="263"/>
      <c r="S124" s="263"/>
      <c r="T124" s="264"/>
      <c r="U124" s="15"/>
      <c r="V124" s="15"/>
      <c r="W124" s="15"/>
      <c r="X124" s="15"/>
      <c r="Y124" s="15"/>
      <c r="Z124" s="15"/>
      <c r="AA124" s="15"/>
      <c r="AB124" s="15"/>
      <c r="AC124" s="15"/>
      <c r="AD124" s="15"/>
      <c r="AE124" s="15"/>
      <c r="AT124" s="265" t="s">
        <v>191</v>
      </c>
      <c r="AU124" s="265" t="s">
        <v>89</v>
      </c>
      <c r="AV124" s="15" t="s">
        <v>185</v>
      </c>
      <c r="AW124" s="15" t="s">
        <v>41</v>
      </c>
      <c r="AX124" s="15" t="s">
        <v>87</v>
      </c>
      <c r="AY124" s="265" t="s">
        <v>177</v>
      </c>
    </row>
    <row r="125" spans="1:65" s="2" customFormat="1" ht="24.15" customHeight="1">
      <c r="A125" s="40"/>
      <c r="B125" s="41"/>
      <c r="C125" s="215" t="s">
        <v>223</v>
      </c>
      <c r="D125" s="215" t="s">
        <v>180</v>
      </c>
      <c r="E125" s="216" t="s">
        <v>1272</v>
      </c>
      <c r="F125" s="217" t="s">
        <v>1273</v>
      </c>
      <c r="G125" s="218" t="s">
        <v>270</v>
      </c>
      <c r="H125" s="219">
        <v>1</v>
      </c>
      <c r="I125" s="220"/>
      <c r="J125" s="221">
        <f>ROUND(I125*H125,2)</f>
        <v>0</v>
      </c>
      <c r="K125" s="217" t="s">
        <v>184</v>
      </c>
      <c r="L125" s="46"/>
      <c r="M125" s="222" t="s">
        <v>39</v>
      </c>
      <c r="N125" s="223" t="s">
        <v>53</v>
      </c>
      <c r="O125" s="87"/>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185</v>
      </c>
      <c r="AT125" s="226" t="s">
        <v>180</v>
      </c>
      <c r="AU125" s="226" t="s">
        <v>89</v>
      </c>
      <c r="AY125" s="18" t="s">
        <v>177</v>
      </c>
      <c r="BE125" s="227">
        <f>IF(N125="základní",J125,0)</f>
        <v>0</v>
      </c>
      <c r="BF125" s="227">
        <f>IF(N125="snížená",J125,0)</f>
        <v>0</v>
      </c>
      <c r="BG125" s="227">
        <f>IF(N125="zákl. přenesená",J125,0)</f>
        <v>0</v>
      </c>
      <c r="BH125" s="227">
        <f>IF(N125="sníž. přenesená",J125,0)</f>
        <v>0</v>
      </c>
      <c r="BI125" s="227">
        <f>IF(N125="nulová",J125,0)</f>
        <v>0</v>
      </c>
      <c r="BJ125" s="18" t="s">
        <v>185</v>
      </c>
      <c r="BK125" s="227">
        <f>ROUND(I125*H125,2)</f>
        <v>0</v>
      </c>
      <c r="BL125" s="18" t="s">
        <v>185</v>
      </c>
      <c r="BM125" s="226" t="s">
        <v>1274</v>
      </c>
    </row>
    <row r="126" spans="1:47" s="2" customFormat="1" ht="12">
      <c r="A126" s="40"/>
      <c r="B126" s="41"/>
      <c r="C126" s="42"/>
      <c r="D126" s="228" t="s">
        <v>187</v>
      </c>
      <c r="E126" s="42"/>
      <c r="F126" s="229" t="s">
        <v>1275</v>
      </c>
      <c r="G126" s="42"/>
      <c r="H126" s="42"/>
      <c r="I126" s="230"/>
      <c r="J126" s="42"/>
      <c r="K126" s="42"/>
      <c r="L126" s="46"/>
      <c r="M126" s="231"/>
      <c r="N126" s="232"/>
      <c r="O126" s="87"/>
      <c r="P126" s="87"/>
      <c r="Q126" s="87"/>
      <c r="R126" s="87"/>
      <c r="S126" s="87"/>
      <c r="T126" s="88"/>
      <c r="U126" s="40"/>
      <c r="V126" s="40"/>
      <c r="W126" s="40"/>
      <c r="X126" s="40"/>
      <c r="Y126" s="40"/>
      <c r="Z126" s="40"/>
      <c r="AA126" s="40"/>
      <c r="AB126" s="40"/>
      <c r="AC126" s="40"/>
      <c r="AD126" s="40"/>
      <c r="AE126" s="40"/>
      <c r="AT126" s="18" t="s">
        <v>187</v>
      </c>
      <c r="AU126" s="18" t="s">
        <v>89</v>
      </c>
    </row>
    <row r="127" spans="1:51" s="13" customFormat="1" ht="12">
      <c r="A127" s="13"/>
      <c r="B127" s="234"/>
      <c r="C127" s="235"/>
      <c r="D127" s="228" t="s">
        <v>191</v>
      </c>
      <c r="E127" s="236" t="s">
        <v>39</v>
      </c>
      <c r="F127" s="237" t="s">
        <v>1244</v>
      </c>
      <c r="G127" s="235"/>
      <c r="H127" s="236" t="s">
        <v>39</v>
      </c>
      <c r="I127" s="238"/>
      <c r="J127" s="235"/>
      <c r="K127" s="235"/>
      <c r="L127" s="239"/>
      <c r="M127" s="240"/>
      <c r="N127" s="241"/>
      <c r="O127" s="241"/>
      <c r="P127" s="241"/>
      <c r="Q127" s="241"/>
      <c r="R127" s="241"/>
      <c r="S127" s="241"/>
      <c r="T127" s="242"/>
      <c r="U127" s="13"/>
      <c r="V127" s="13"/>
      <c r="W127" s="13"/>
      <c r="X127" s="13"/>
      <c r="Y127" s="13"/>
      <c r="Z127" s="13"/>
      <c r="AA127" s="13"/>
      <c r="AB127" s="13"/>
      <c r="AC127" s="13"/>
      <c r="AD127" s="13"/>
      <c r="AE127" s="13"/>
      <c r="AT127" s="243" t="s">
        <v>191</v>
      </c>
      <c r="AU127" s="243" t="s">
        <v>89</v>
      </c>
      <c r="AV127" s="13" t="s">
        <v>87</v>
      </c>
      <c r="AW127" s="13" t="s">
        <v>41</v>
      </c>
      <c r="AX127" s="13" t="s">
        <v>80</v>
      </c>
      <c r="AY127" s="243" t="s">
        <v>177</v>
      </c>
    </row>
    <row r="128" spans="1:51" s="14" customFormat="1" ht="12">
      <c r="A128" s="14"/>
      <c r="B128" s="244"/>
      <c r="C128" s="245"/>
      <c r="D128" s="228" t="s">
        <v>191</v>
      </c>
      <c r="E128" s="246" t="s">
        <v>39</v>
      </c>
      <c r="F128" s="247" t="s">
        <v>1276</v>
      </c>
      <c r="G128" s="245"/>
      <c r="H128" s="248">
        <v>1</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191</v>
      </c>
      <c r="AU128" s="254" t="s">
        <v>89</v>
      </c>
      <c r="AV128" s="14" t="s">
        <v>89</v>
      </c>
      <c r="AW128" s="14" t="s">
        <v>41</v>
      </c>
      <c r="AX128" s="14" t="s">
        <v>80</v>
      </c>
      <c r="AY128" s="254" t="s">
        <v>177</v>
      </c>
    </row>
    <row r="129" spans="1:51" s="15" customFormat="1" ht="12">
      <c r="A129" s="15"/>
      <c r="B129" s="255"/>
      <c r="C129" s="256"/>
      <c r="D129" s="228" t="s">
        <v>191</v>
      </c>
      <c r="E129" s="257" t="s">
        <v>39</v>
      </c>
      <c r="F129" s="258" t="s">
        <v>194</v>
      </c>
      <c r="G129" s="256"/>
      <c r="H129" s="259">
        <v>1</v>
      </c>
      <c r="I129" s="260"/>
      <c r="J129" s="256"/>
      <c r="K129" s="256"/>
      <c r="L129" s="261"/>
      <c r="M129" s="262"/>
      <c r="N129" s="263"/>
      <c r="O129" s="263"/>
      <c r="P129" s="263"/>
      <c r="Q129" s="263"/>
      <c r="R129" s="263"/>
      <c r="S129" s="263"/>
      <c r="T129" s="264"/>
      <c r="U129" s="15"/>
      <c r="V129" s="15"/>
      <c r="W129" s="15"/>
      <c r="X129" s="15"/>
      <c r="Y129" s="15"/>
      <c r="Z129" s="15"/>
      <c r="AA129" s="15"/>
      <c r="AB129" s="15"/>
      <c r="AC129" s="15"/>
      <c r="AD129" s="15"/>
      <c r="AE129" s="15"/>
      <c r="AT129" s="265" t="s">
        <v>191</v>
      </c>
      <c r="AU129" s="265" t="s">
        <v>89</v>
      </c>
      <c r="AV129" s="15" t="s">
        <v>185</v>
      </c>
      <c r="AW129" s="15" t="s">
        <v>41</v>
      </c>
      <c r="AX129" s="15" t="s">
        <v>87</v>
      </c>
      <c r="AY129" s="265" t="s">
        <v>177</v>
      </c>
    </row>
    <row r="130" spans="1:65" s="2" customFormat="1" ht="21.75" customHeight="1">
      <c r="A130" s="40"/>
      <c r="B130" s="41"/>
      <c r="C130" s="215" t="s">
        <v>230</v>
      </c>
      <c r="D130" s="215" t="s">
        <v>180</v>
      </c>
      <c r="E130" s="216" t="s">
        <v>1277</v>
      </c>
      <c r="F130" s="217" t="s">
        <v>1278</v>
      </c>
      <c r="G130" s="218" t="s">
        <v>270</v>
      </c>
      <c r="H130" s="219">
        <v>237</v>
      </c>
      <c r="I130" s="220"/>
      <c r="J130" s="221">
        <f>ROUND(I130*H130,2)</f>
        <v>0</v>
      </c>
      <c r="K130" s="217" t="s">
        <v>184</v>
      </c>
      <c r="L130" s="46"/>
      <c r="M130" s="222" t="s">
        <v>39</v>
      </c>
      <c r="N130" s="223" t="s">
        <v>53</v>
      </c>
      <c r="O130" s="87"/>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185</v>
      </c>
      <c r="AT130" s="226" t="s">
        <v>180</v>
      </c>
      <c r="AU130" s="226" t="s">
        <v>89</v>
      </c>
      <c r="AY130" s="18" t="s">
        <v>177</v>
      </c>
      <c r="BE130" s="227">
        <f>IF(N130="základní",J130,0)</f>
        <v>0</v>
      </c>
      <c r="BF130" s="227">
        <f>IF(N130="snížená",J130,0)</f>
        <v>0</v>
      </c>
      <c r="BG130" s="227">
        <f>IF(N130="zákl. přenesená",J130,0)</f>
        <v>0</v>
      </c>
      <c r="BH130" s="227">
        <f>IF(N130="sníž. přenesená",J130,0)</f>
        <v>0</v>
      </c>
      <c r="BI130" s="227">
        <f>IF(N130="nulová",J130,0)</f>
        <v>0</v>
      </c>
      <c r="BJ130" s="18" t="s">
        <v>185</v>
      </c>
      <c r="BK130" s="227">
        <f>ROUND(I130*H130,2)</f>
        <v>0</v>
      </c>
      <c r="BL130" s="18" t="s">
        <v>185</v>
      </c>
      <c r="BM130" s="226" t="s">
        <v>1279</v>
      </c>
    </row>
    <row r="131" spans="1:47" s="2" customFormat="1" ht="12">
      <c r="A131" s="40"/>
      <c r="B131" s="41"/>
      <c r="C131" s="42"/>
      <c r="D131" s="228" t="s">
        <v>187</v>
      </c>
      <c r="E131" s="42"/>
      <c r="F131" s="229" t="s">
        <v>1280</v>
      </c>
      <c r="G131" s="42"/>
      <c r="H131" s="42"/>
      <c r="I131" s="230"/>
      <c r="J131" s="42"/>
      <c r="K131" s="42"/>
      <c r="L131" s="46"/>
      <c r="M131" s="231"/>
      <c r="N131" s="232"/>
      <c r="O131" s="87"/>
      <c r="P131" s="87"/>
      <c r="Q131" s="87"/>
      <c r="R131" s="87"/>
      <c r="S131" s="87"/>
      <c r="T131" s="88"/>
      <c r="U131" s="40"/>
      <c r="V131" s="40"/>
      <c r="W131" s="40"/>
      <c r="X131" s="40"/>
      <c r="Y131" s="40"/>
      <c r="Z131" s="40"/>
      <c r="AA131" s="40"/>
      <c r="AB131" s="40"/>
      <c r="AC131" s="40"/>
      <c r="AD131" s="40"/>
      <c r="AE131" s="40"/>
      <c r="AT131" s="18" t="s">
        <v>187</v>
      </c>
      <c r="AU131" s="18" t="s">
        <v>89</v>
      </c>
    </row>
    <row r="132" spans="1:47" s="2" customFormat="1" ht="12">
      <c r="A132" s="40"/>
      <c r="B132" s="41"/>
      <c r="C132" s="42"/>
      <c r="D132" s="228" t="s">
        <v>189</v>
      </c>
      <c r="E132" s="42"/>
      <c r="F132" s="233" t="s">
        <v>1281</v>
      </c>
      <c r="G132" s="42"/>
      <c r="H132" s="42"/>
      <c r="I132" s="230"/>
      <c r="J132" s="42"/>
      <c r="K132" s="42"/>
      <c r="L132" s="46"/>
      <c r="M132" s="231"/>
      <c r="N132" s="232"/>
      <c r="O132" s="87"/>
      <c r="P132" s="87"/>
      <c r="Q132" s="87"/>
      <c r="R132" s="87"/>
      <c r="S132" s="87"/>
      <c r="T132" s="88"/>
      <c r="U132" s="40"/>
      <c r="V132" s="40"/>
      <c r="W132" s="40"/>
      <c r="X132" s="40"/>
      <c r="Y132" s="40"/>
      <c r="Z132" s="40"/>
      <c r="AA132" s="40"/>
      <c r="AB132" s="40"/>
      <c r="AC132" s="40"/>
      <c r="AD132" s="40"/>
      <c r="AE132" s="40"/>
      <c r="AT132" s="18" t="s">
        <v>189</v>
      </c>
      <c r="AU132" s="18" t="s">
        <v>89</v>
      </c>
    </row>
    <row r="133" spans="1:51" s="13" customFormat="1" ht="12">
      <c r="A133" s="13"/>
      <c r="B133" s="234"/>
      <c r="C133" s="235"/>
      <c r="D133" s="228" t="s">
        <v>191</v>
      </c>
      <c r="E133" s="236" t="s">
        <v>39</v>
      </c>
      <c r="F133" s="237" t="s">
        <v>1244</v>
      </c>
      <c r="G133" s="235"/>
      <c r="H133" s="236" t="s">
        <v>39</v>
      </c>
      <c r="I133" s="238"/>
      <c r="J133" s="235"/>
      <c r="K133" s="235"/>
      <c r="L133" s="239"/>
      <c r="M133" s="240"/>
      <c r="N133" s="241"/>
      <c r="O133" s="241"/>
      <c r="P133" s="241"/>
      <c r="Q133" s="241"/>
      <c r="R133" s="241"/>
      <c r="S133" s="241"/>
      <c r="T133" s="242"/>
      <c r="U133" s="13"/>
      <c r="V133" s="13"/>
      <c r="W133" s="13"/>
      <c r="X133" s="13"/>
      <c r="Y133" s="13"/>
      <c r="Z133" s="13"/>
      <c r="AA133" s="13"/>
      <c r="AB133" s="13"/>
      <c r="AC133" s="13"/>
      <c r="AD133" s="13"/>
      <c r="AE133" s="13"/>
      <c r="AT133" s="243" t="s">
        <v>191</v>
      </c>
      <c r="AU133" s="243" t="s">
        <v>89</v>
      </c>
      <c r="AV133" s="13" t="s">
        <v>87</v>
      </c>
      <c r="AW133" s="13" t="s">
        <v>41</v>
      </c>
      <c r="AX133" s="13" t="s">
        <v>80</v>
      </c>
      <c r="AY133" s="243" t="s">
        <v>177</v>
      </c>
    </row>
    <row r="134" spans="1:51" s="14" customFormat="1" ht="12">
      <c r="A134" s="14"/>
      <c r="B134" s="244"/>
      <c r="C134" s="245"/>
      <c r="D134" s="228" t="s">
        <v>191</v>
      </c>
      <c r="E134" s="246" t="s">
        <v>39</v>
      </c>
      <c r="F134" s="247" t="s">
        <v>1282</v>
      </c>
      <c r="G134" s="245"/>
      <c r="H134" s="248">
        <v>25</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191</v>
      </c>
      <c r="AU134" s="254" t="s">
        <v>89</v>
      </c>
      <c r="AV134" s="14" t="s">
        <v>89</v>
      </c>
      <c r="AW134" s="14" t="s">
        <v>41</v>
      </c>
      <c r="AX134" s="14" t="s">
        <v>80</v>
      </c>
      <c r="AY134" s="254" t="s">
        <v>177</v>
      </c>
    </row>
    <row r="135" spans="1:51" s="14" customFormat="1" ht="12">
      <c r="A135" s="14"/>
      <c r="B135" s="244"/>
      <c r="C135" s="245"/>
      <c r="D135" s="228" t="s">
        <v>191</v>
      </c>
      <c r="E135" s="246" t="s">
        <v>39</v>
      </c>
      <c r="F135" s="247" t="s">
        <v>1283</v>
      </c>
      <c r="G135" s="245"/>
      <c r="H135" s="248">
        <v>36</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191</v>
      </c>
      <c r="AU135" s="254" t="s">
        <v>89</v>
      </c>
      <c r="AV135" s="14" t="s">
        <v>89</v>
      </c>
      <c r="AW135" s="14" t="s">
        <v>41</v>
      </c>
      <c r="AX135" s="14" t="s">
        <v>80</v>
      </c>
      <c r="AY135" s="254" t="s">
        <v>177</v>
      </c>
    </row>
    <row r="136" spans="1:51" s="14" customFormat="1" ht="12">
      <c r="A136" s="14"/>
      <c r="B136" s="244"/>
      <c r="C136" s="245"/>
      <c r="D136" s="228" t="s">
        <v>191</v>
      </c>
      <c r="E136" s="246" t="s">
        <v>39</v>
      </c>
      <c r="F136" s="247" t="s">
        <v>1284</v>
      </c>
      <c r="G136" s="245"/>
      <c r="H136" s="248">
        <v>15</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191</v>
      </c>
      <c r="AU136" s="254" t="s">
        <v>89</v>
      </c>
      <c r="AV136" s="14" t="s">
        <v>89</v>
      </c>
      <c r="AW136" s="14" t="s">
        <v>41</v>
      </c>
      <c r="AX136" s="14" t="s">
        <v>80</v>
      </c>
      <c r="AY136" s="254" t="s">
        <v>177</v>
      </c>
    </row>
    <row r="137" spans="1:51" s="14" customFormat="1" ht="12">
      <c r="A137" s="14"/>
      <c r="B137" s="244"/>
      <c r="C137" s="245"/>
      <c r="D137" s="228" t="s">
        <v>191</v>
      </c>
      <c r="E137" s="246" t="s">
        <v>39</v>
      </c>
      <c r="F137" s="247" t="s">
        <v>1285</v>
      </c>
      <c r="G137" s="245"/>
      <c r="H137" s="248">
        <v>30</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191</v>
      </c>
      <c r="AU137" s="254" t="s">
        <v>89</v>
      </c>
      <c r="AV137" s="14" t="s">
        <v>89</v>
      </c>
      <c r="AW137" s="14" t="s">
        <v>41</v>
      </c>
      <c r="AX137" s="14" t="s">
        <v>80</v>
      </c>
      <c r="AY137" s="254" t="s">
        <v>177</v>
      </c>
    </row>
    <row r="138" spans="1:51" s="14" customFormat="1" ht="12">
      <c r="A138" s="14"/>
      <c r="B138" s="244"/>
      <c r="C138" s="245"/>
      <c r="D138" s="228" t="s">
        <v>191</v>
      </c>
      <c r="E138" s="246" t="s">
        <v>39</v>
      </c>
      <c r="F138" s="247" t="s">
        <v>1286</v>
      </c>
      <c r="G138" s="245"/>
      <c r="H138" s="248">
        <v>12</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191</v>
      </c>
      <c r="AU138" s="254" t="s">
        <v>89</v>
      </c>
      <c r="AV138" s="14" t="s">
        <v>89</v>
      </c>
      <c r="AW138" s="14" t="s">
        <v>41</v>
      </c>
      <c r="AX138" s="14" t="s">
        <v>80</v>
      </c>
      <c r="AY138" s="254" t="s">
        <v>177</v>
      </c>
    </row>
    <row r="139" spans="1:51" s="14" customFormat="1" ht="12">
      <c r="A139" s="14"/>
      <c r="B139" s="244"/>
      <c r="C139" s="245"/>
      <c r="D139" s="228" t="s">
        <v>191</v>
      </c>
      <c r="E139" s="246" t="s">
        <v>39</v>
      </c>
      <c r="F139" s="247" t="s">
        <v>1287</v>
      </c>
      <c r="G139" s="245"/>
      <c r="H139" s="248">
        <v>10</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191</v>
      </c>
      <c r="AU139" s="254" t="s">
        <v>89</v>
      </c>
      <c r="AV139" s="14" t="s">
        <v>89</v>
      </c>
      <c r="AW139" s="14" t="s">
        <v>41</v>
      </c>
      <c r="AX139" s="14" t="s">
        <v>80</v>
      </c>
      <c r="AY139" s="254" t="s">
        <v>177</v>
      </c>
    </row>
    <row r="140" spans="1:51" s="14" customFormat="1" ht="12">
      <c r="A140" s="14"/>
      <c r="B140" s="244"/>
      <c r="C140" s="245"/>
      <c r="D140" s="228" t="s">
        <v>191</v>
      </c>
      <c r="E140" s="246" t="s">
        <v>39</v>
      </c>
      <c r="F140" s="247" t="s">
        <v>1288</v>
      </c>
      <c r="G140" s="245"/>
      <c r="H140" s="248">
        <v>10</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191</v>
      </c>
      <c r="AU140" s="254" t="s">
        <v>89</v>
      </c>
      <c r="AV140" s="14" t="s">
        <v>89</v>
      </c>
      <c r="AW140" s="14" t="s">
        <v>41</v>
      </c>
      <c r="AX140" s="14" t="s">
        <v>80</v>
      </c>
      <c r="AY140" s="254" t="s">
        <v>177</v>
      </c>
    </row>
    <row r="141" spans="1:51" s="14" customFormat="1" ht="12">
      <c r="A141" s="14"/>
      <c r="B141" s="244"/>
      <c r="C141" s="245"/>
      <c r="D141" s="228" t="s">
        <v>191</v>
      </c>
      <c r="E141" s="246" t="s">
        <v>39</v>
      </c>
      <c r="F141" s="247" t="s">
        <v>1289</v>
      </c>
      <c r="G141" s="245"/>
      <c r="H141" s="248">
        <v>15</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191</v>
      </c>
      <c r="AU141" s="254" t="s">
        <v>89</v>
      </c>
      <c r="AV141" s="14" t="s">
        <v>89</v>
      </c>
      <c r="AW141" s="14" t="s">
        <v>41</v>
      </c>
      <c r="AX141" s="14" t="s">
        <v>80</v>
      </c>
      <c r="AY141" s="254" t="s">
        <v>177</v>
      </c>
    </row>
    <row r="142" spans="1:51" s="14" customFormat="1" ht="12">
      <c r="A142" s="14"/>
      <c r="B142" s="244"/>
      <c r="C142" s="245"/>
      <c r="D142" s="228" t="s">
        <v>191</v>
      </c>
      <c r="E142" s="246" t="s">
        <v>39</v>
      </c>
      <c r="F142" s="247" t="s">
        <v>1290</v>
      </c>
      <c r="G142" s="245"/>
      <c r="H142" s="248">
        <v>20</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191</v>
      </c>
      <c r="AU142" s="254" t="s">
        <v>89</v>
      </c>
      <c r="AV142" s="14" t="s">
        <v>89</v>
      </c>
      <c r="AW142" s="14" t="s">
        <v>41</v>
      </c>
      <c r="AX142" s="14" t="s">
        <v>80</v>
      </c>
      <c r="AY142" s="254" t="s">
        <v>177</v>
      </c>
    </row>
    <row r="143" spans="1:51" s="14" customFormat="1" ht="12">
      <c r="A143" s="14"/>
      <c r="B143" s="244"/>
      <c r="C143" s="245"/>
      <c r="D143" s="228" t="s">
        <v>191</v>
      </c>
      <c r="E143" s="246" t="s">
        <v>39</v>
      </c>
      <c r="F143" s="247" t="s">
        <v>1291</v>
      </c>
      <c r="G143" s="245"/>
      <c r="H143" s="248">
        <v>29</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191</v>
      </c>
      <c r="AU143" s="254" t="s">
        <v>89</v>
      </c>
      <c r="AV143" s="14" t="s">
        <v>89</v>
      </c>
      <c r="AW143" s="14" t="s">
        <v>41</v>
      </c>
      <c r="AX143" s="14" t="s">
        <v>80</v>
      </c>
      <c r="AY143" s="254" t="s">
        <v>177</v>
      </c>
    </row>
    <row r="144" spans="1:51" s="14" customFormat="1" ht="12">
      <c r="A144" s="14"/>
      <c r="B144" s="244"/>
      <c r="C144" s="245"/>
      <c r="D144" s="228" t="s">
        <v>191</v>
      </c>
      <c r="E144" s="246" t="s">
        <v>39</v>
      </c>
      <c r="F144" s="247" t="s">
        <v>1292</v>
      </c>
      <c r="G144" s="245"/>
      <c r="H144" s="248">
        <v>15</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191</v>
      </c>
      <c r="AU144" s="254" t="s">
        <v>89</v>
      </c>
      <c r="AV144" s="14" t="s">
        <v>89</v>
      </c>
      <c r="AW144" s="14" t="s">
        <v>41</v>
      </c>
      <c r="AX144" s="14" t="s">
        <v>80</v>
      </c>
      <c r="AY144" s="254" t="s">
        <v>177</v>
      </c>
    </row>
    <row r="145" spans="1:51" s="14" customFormat="1" ht="12">
      <c r="A145" s="14"/>
      <c r="B145" s="244"/>
      <c r="C145" s="245"/>
      <c r="D145" s="228" t="s">
        <v>191</v>
      </c>
      <c r="E145" s="246" t="s">
        <v>39</v>
      </c>
      <c r="F145" s="247" t="s">
        <v>1293</v>
      </c>
      <c r="G145" s="245"/>
      <c r="H145" s="248">
        <v>20</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191</v>
      </c>
      <c r="AU145" s="254" t="s">
        <v>89</v>
      </c>
      <c r="AV145" s="14" t="s">
        <v>89</v>
      </c>
      <c r="AW145" s="14" t="s">
        <v>41</v>
      </c>
      <c r="AX145" s="14" t="s">
        <v>80</v>
      </c>
      <c r="AY145" s="254" t="s">
        <v>177</v>
      </c>
    </row>
    <row r="146" spans="1:51" s="15" customFormat="1" ht="12">
      <c r="A146" s="15"/>
      <c r="B146" s="255"/>
      <c r="C146" s="256"/>
      <c r="D146" s="228" t="s">
        <v>191</v>
      </c>
      <c r="E146" s="257" t="s">
        <v>39</v>
      </c>
      <c r="F146" s="258" t="s">
        <v>194</v>
      </c>
      <c r="G146" s="256"/>
      <c r="H146" s="259">
        <v>237</v>
      </c>
      <c r="I146" s="260"/>
      <c r="J146" s="256"/>
      <c r="K146" s="256"/>
      <c r="L146" s="261"/>
      <c r="M146" s="262"/>
      <c r="N146" s="263"/>
      <c r="O146" s="263"/>
      <c r="P146" s="263"/>
      <c r="Q146" s="263"/>
      <c r="R146" s="263"/>
      <c r="S146" s="263"/>
      <c r="T146" s="264"/>
      <c r="U146" s="15"/>
      <c r="V146" s="15"/>
      <c r="W146" s="15"/>
      <c r="X146" s="15"/>
      <c r="Y146" s="15"/>
      <c r="Z146" s="15"/>
      <c r="AA146" s="15"/>
      <c r="AB146" s="15"/>
      <c r="AC146" s="15"/>
      <c r="AD146" s="15"/>
      <c r="AE146" s="15"/>
      <c r="AT146" s="265" t="s">
        <v>191</v>
      </c>
      <c r="AU146" s="265" t="s">
        <v>89</v>
      </c>
      <c r="AV146" s="15" t="s">
        <v>185</v>
      </c>
      <c r="AW146" s="15" t="s">
        <v>41</v>
      </c>
      <c r="AX146" s="15" t="s">
        <v>87</v>
      </c>
      <c r="AY146" s="265" t="s">
        <v>177</v>
      </c>
    </row>
    <row r="147" spans="1:65" s="2" customFormat="1" ht="24.15" customHeight="1">
      <c r="A147" s="40"/>
      <c r="B147" s="41"/>
      <c r="C147" s="215" t="s">
        <v>238</v>
      </c>
      <c r="D147" s="215" t="s">
        <v>180</v>
      </c>
      <c r="E147" s="216" t="s">
        <v>1294</v>
      </c>
      <c r="F147" s="217" t="s">
        <v>1295</v>
      </c>
      <c r="G147" s="218" t="s">
        <v>270</v>
      </c>
      <c r="H147" s="219">
        <v>118</v>
      </c>
      <c r="I147" s="220"/>
      <c r="J147" s="221">
        <f>ROUND(I147*H147,2)</f>
        <v>0</v>
      </c>
      <c r="K147" s="217" t="s">
        <v>184</v>
      </c>
      <c r="L147" s="46"/>
      <c r="M147" s="222" t="s">
        <v>39</v>
      </c>
      <c r="N147" s="223" t="s">
        <v>53</v>
      </c>
      <c r="O147" s="87"/>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185</v>
      </c>
      <c r="AT147" s="226" t="s">
        <v>180</v>
      </c>
      <c r="AU147" s="226" t="s">
        <v>89</v>
      </c>
      <c r="AY147" s="18" t="s">
        <v>177</v>
      </c>
      <c r="BE147" s="227">
        <f>IF(N147="základní",J147,0)</f>
        <v>0</v>
      </c>
      <c r="BF147" s="227">
        <f>IF(N147="snížená",J147,0)</f>
        <v>0</v>
      </c>
      <c r="BG147" s="227">
        <f>IF(N147="zákl. přenesená",J147,0)</f>
        <v>0</v>
      </c>
      <c r="BH147" s="227">
        <f>IF(N147="sníž. přenesená",J147,0)</f>
        <v>0</v>
      </c>
      <c r="BI147" s="227">
        <f>IF(N147="nulová",J147,0)</f>
        <v>0</v>
      </c>
      <c r="BJ147" s="18" t="s">
        <v>185</v>
      </c>
      <c r="BK147" s="227">
        <f>ROUND(I147*H147,2)</f>
        <v>0</v>
      </c>
      <c r="BL147" s="18" t="s">
        <v>185</v>
      </c>
      <c r="BM147" s="226" t="s">
        <v>1296</v>
      </c>
    </row>
    <row r="148" spans="1:47" s="2" customFormat="1" ht="12">
      <c r="A148" s="40"/>
      <c r="B148" s="41"/>
      <c r="C148" s="42"/>
      <c r="D148" s="228" t="s">
        <v>187</v>
      </c>
      <c r="E148" s="42"/>
      <c r="F148" s="229" t="s">
        <v>1297</v>
      </c>
      <c r="G148" s="42"/>
      <c r="H148" s="42"/>
      <c r="I148" s="230"/>
      <c r="J148" s="42"/>
      <c r="K148" s="42"/>
      <c r="L148" s="46"/>
      <c r="M148" s="231"/>
      <c r="N148" s="232"/>
      <c r="O148" s="87"/>
      <c r="P148" s="87"/>
      <c r="Q148" s="87"/>
      <c r="R148" s="87"/>
      <c r="S148" s="87"/>
      <c r="T148" s="88"/>
      <c r="U148" s="40"/>
      <c r="V148" s="40"/>
      <c r="W148" s="40"/>
      <c r="X148" s="40"/>
      <c r="Y148" s="40"/>
      <c r="Z148" s="40"/>
      <c r="AA148" s="40"/>
      <c r="AB148" s="40"/>
      <c r="AC148" s="40"/>
      <c r="AD148" s="40"/>
      <c r="AE148" s="40"/>
      <c r="AT148" s="18" t="s">
        <v>187</v>
      </c>
      <c r="AU148" s="18" t="s">
        <v>89</v>
      </c>
    </row>
    <row r="149" spans="1:47" s="2" customFormat="1" ht="12">
      <c r="A149" s="40"/>
      <c r="B149" s="41"/>
      <c r="C149" s="42"/>
      <c r="D149" s="228" t="s">
        <v>280</v>
      </c>
      <c r="E149" s="42"/>
      <c r="F149" s="233" t="s">
        <v>1298</v>
      </c>
      <c r="G149" s="42"/>
      <c r="H149" s="42"/>
      <c r="I149" s="230"/>
      <c r="J149" s="42"/>
      <c r="K149" s="42"/>
      <c r="L149" s="46"/>
      <c r="M149" s="231"/>
      <c r="N149" s="232"/>
      <c r="O149" s="87"/>
      <c r="P149" s="87"/>
      <c r="Q149" s="87"/>
      <c r="R149" s="87"/>
      <c r="S149" s="87"/>
      <c r="T149" s="88"/>
      <c r="U149" s="40"/>
      <c r="V149" s="40"/>
      <c r="W149" s="40"/>
      <c r="X149" s="40"/>
      <c r="Y149" s="40"/>
      <c r="Z149" s="40"/>
      <c r="AA149" s="40"/>
      <c r="AB149" s="40"/>
      <c r="AC149" s="40"/>
      <c r="AD149" s="40"/>
      <c r="AE149" s="40"/>
      <c r="AT149" s="18" t="s">
        <v>280</v>
      </c>
      <c r="AU149" s="18" t="s">
        <v>89</v>
      </c>
    </row>
    <row r="150" spans="1:65" s="2" customFormat="1" ht="24.15" customHeight="1">
      <c r="A150" s="40"/>
      <c r="B150" s="41"/>
      <c r="C150" s="215" t="s">
        <v>245</v>
      </c>
      <c r="D150" s="215" t="s">
        <v>180</v>
      </c>
      <c r="E150" s="216" t="s">
        <v>1299</v>
      </c>
      <c r="F150" s="217" t="s">
        <v>1300</v>
      </c>
      <c r="G150" s="218" t="s">
        <v>270</v>
      </c>
      <c r="H150" s="219">
        <v>1</v>
      </c>
      <c r="I150" s="220"/>
      <c r="J150" s="221">
        <f>ROUND(I150*H150,2)</f>
        <v>0</v>
      </c>
      <c r="K150" s="217" t="s">
        <v>184</v>
      </c>
      <c r="L150" s="46"/>
      <c r="M150" s="222" t="s">
        <v>39</v>
      </c>
      <c r="N150" s="223" t="s">
        <v>53</v>
      </c>
      <c r="O150" s="87"/>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185</v>
      </c>
      <c r="AT150" s="226" t="s">
        <v>180</v>
      </c>
      <c r="AU150" s="226" t="s">
        <v>89</v>
      </c>
      <c r="AY150" s="18" t="s">
        <v>177</v>
      </c>
      <c r="BE150" s="227">
        <f>IF(N150="základní",J150,0)</f>
        <v>0</v>
      </c>
      <c r="BF150" s="227">
        <f>IF(N150="snížená",J150,0)</f>
        <v>0</v>
      </c>
      <c r="BG150" s="227">
        <f>IF(N150="zákl. přenesená",J150,0)</f>
        <v>0</v>
      </c>
      <c r="BH150" s="227">
        <f>IF(N150="sníž. přenesená",J150,0)</f>
        <v>0</v>
      </c>
      <c r="BI150" s="227">
        <f>IF(N150="nulová",J150,0)</f>
        <v>0</v>
      </c>
      <c r="BJ150" s="18" t="s">
        <v>185</v>
      </c>
      <c r="BK150" s="227">
        <f>ROUND(I150*H150,2)</f>
        <v>0</v>
      </c>
      <c r="BL150" s="18" t="s">
        <v>185</v>
      </c>
      <c r="BM150" s="226" t="s">
        <v>1301</v>
      </c>
    </row>
    <row r="151" spans="1:47" s="2" customFormat="1" ht="12">
      <c r="A151" s="40"/>
      <c r="B151" s="41"/>
      <c r="C151" s="42"/>
      <c r="D151" s="228" t="s">
        <v>187</v>
      </c>
      <c r="E151" s="42"/>
      <c r="F151" s="229" t="s">
        <v>1302</v>
      </c>
      <c r="G151" s="42"/>
      <c r="H151" s="42"/>
      <c r="I151" s="230"/>
      <c r="J151" s="42"/>
      <c r="K151" s="42"/>
      <c r="L151" s="46"/>
      <c r="M151" s="231"/>
      <c r="N151" s="232"/>
      <c r="O151" s="87"/>
      <c r="P151" s="87"/>
      <c r="Q151" s="87"/>
      <c r="R151" s="87"/>
      <c r="S151" s="87"/>
      <c r="T151" s="88"/>
      <c r="U151" s="40"/>
      <c r="V151" s="40"/>
      <c r="W151" s="40"/>
      <c r="X151" s="40"/>
      <c r="Y151" s="40"/>
      <c r="Z151" s="40"/>
      <c r="AA151" s="40"/>
      <c r="AB151" s="40"/>
      <c r="AC151" s="40"/>
      <c r="AD151" s="40"/>
      <c r="AE151" s="40"/>
      <c r="AT151" s="18" t="s">
        <v>187</v>
      </c>
      <c r="AU151" s="18" t="s">
        <v>89</v>
      </c>
    </row>
    <row r="152" spans="1:47" s="2" customFormat="1" ht="12">
      <c r="A152" s="40"/>
      <c r="B152" s="41"/>
      <c r="C152" s="42"/>
      <c r="D152" s="228" t="s">
        <v>280</v>
      </c>
      <c r="E152" s="42"/>
      <c r="F152" s="233" t="s">
        <v>1298</v>
      </c>
      <c r="G152" s="42"/>
      <c r="H152" s="42"/>
      <c r="I152" s="230"/>
      <c r="J152" s="42"/>
      <c r="K152" s="42"/>
      <c r="L152" s="46"/>
      <c r="M152" s="231"/>
      <c r="N152" s="232"/>
      <c r="O152" s="87"/>
      <c r="P152" s="87"/>
      <c r="Q152" s="87"/>
      <c r="R152" s="87"/>
      <c r="S152" s="87"/>
      <c r="T152" s="88"/>
      <c r="U152" s="40"/>
      <c r="V152" s="40"/>
      <c r="W152" s="40"/>
      <c r="X152" s="40"/>
      <c r="Y152" s="40"/>
      <c r="Z152" s="40"/>
      <c r="AA152" s="40"/>
      <c r="AB152" s="40"/>
      <c r="AC152" s="40"/>
      <c r="AD152" s="40"/>
      <c r="AE152" s="40"/>
      <c r="AT152" s="18" t="s">
        <v>280</v>
      </c>
      <c r="AU152" s="18" t="s">
        <v>89</v>
      </c>
    </row>
    <row r="153" spans="1:63" s="12" customFormat="1" ht="25.9" customHeight="1">
      <c r="A153" s="12"/>
      <c r="B153" s="199"/>
      <c r="C153" s="200"/>
      <c r="D153" s="201" t="s">
        <v>79</v>
      </c>
      <c r="E153" s="202" t="s">
        <v>347</v>
      </c>
      <c r="F153" s="202" t="s">
        <v>348</v>
      </c>
      <c r="G153" s="200"/>
      <c r="H153" s="200"/>
      <c r="I153" s="203"/>
      <c r="J153" s="204">
        <f>BK153</f>
        <v>0</v>
      </c>
      <c r="K153" s="200"/>
      <c r="L153" s="205"/>
      <c r="M153" s="206"/>
      <c r="N153" s="207"/>
      <c r="O153" s="207"/>
      <c r="P153" s="208">
        <f>SUM(P154:P165)</f>
        <v>0</v>
      </c>
      <c r="Q153" s="207"/>
      <c r="R153" s="208">
        <f>SUM(R154:R165)</f>
        <v>0</v>
      </c>
      <c r="S153" s="207"/>
      <c r="T153" s="209">
        <f>SUM(T154:T165)</f>
        <v>0</v>
      </c>
      <c r="U153" s="12"/>
      <c r="V153" s="12"/>
      <c r="W153" s="12"/>
      <c r="X153" s="12"/>
      <c r="Y153" s="12"/>
      <c r="Z153" s="12"/>
      <c r="AA153" s="12"/>
      <c r="AB153" s="12"/>
      <c r="AC153" s="12"/>
      <c r="AD153" s="12"/>
      <c r="AE153" s="12"/>
      <c r="AR153" s="210" t="s">
        <v>185</v>
      </c>
      <c r="AT153" s="211" t="s">
        <v>79</v>
      </c>
      <c r="AU153" s="211" t="s">
        <v>80</v>
      </c>
      <c r="AY153" s="210" t="s">
        <v>177</v>
      </c>
      <c r="BK153" s="212">
        <f>SUM(BK154:BK165)</f>
        <v>0</v>
      </c>
    </row>
    <row r="154" spans="1:65" s="2" customFormat="1" ht="66.75" customHeight="1">
      <c r="A154" s="40"/>
      <c r="B154" s="41"/>
      <c r="C154" s="215" t="s">
        <v>250</v>
      </c>
      <c r="D154" s="215" t="s">
        <v>180</v>
      </c>
      <c r="E154" s="216" t="s">
        <v>1303</v>
      </c>
      <c r="F154" s="217" t="s">
        <v>1304</v>
      </c>
      <c r="G154" s="218" t="s">
        <v>304</v>
      </c>
      <c r="H154" s="219">
        <v>19.2</v>
      </c>
      <c r="I154" s="220"/>
      <c r="J154" s="221">
        <f>ROUND(I154*H154,2)</f>
        <v>0</v>
      </c>
      <c r="K154" s="217" t="s">
        <v>184</v>
      </c>
      <c r="L154" s="46"/>
      <c r="M154" s="222" t="s">
        <v>39</v>
      </c>
      <c r="N154" s="223" t="s">
        <v>53</v>
      </c>
      <c r="O154" s="87"/>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323</v>
      </c>
      <c r="AT154" s="226" t="s">
        <v>180</v>
      </c>
      <c r="AU154" s="226" t="s">
        <v>87</v>
      </c>
      <c r="AY154" s="18" t="s">
        <v>177</v>
      </c>
      <c r="BE154" s="227">
        <f>IF(N154="základní",J154,0)</f>
        <v>0</v>
      </c>
      <c r="BF154" s="227">
        <f>IF(N154="snížená",J154,0)</f>
        <v>0</v>
      </c>
      <c r="BG154" s="227">
        <f>IF(N154="zákl. přenesená",J154,0)</f>
        <v>0</v>
      </c>
      <c r="BH154" s="227">
        <f>IF(N154="sníž. přenesená",J154,0)</f>
        <v>0</v>
      </c>
      <c r="BI154" s="227">
        <f>IF(N154="nulová",J154,0)</f>
        <v>0</v>
      </c>
      <c r="BJ154" s="18" t="s">
        <v>185</v>
      </c>
      <c r="BK154" s="227">
        <f>ROUND(I154*H154,2)</f>
        <v>0</v>
      </c>
      <c r="BL154" s="18" t="s">
        <v>323</v>
      </c>
      <c r="BM154" s="226" t="s">
        <v>1305</v>
      </c>
    </row>
    <row r="155" spans="1:47" s="2" customFormat="1" ht="12">
      <c r="A155" s="40"/>
      <c r="B155" s="41"/>
      <c r="C155" s="42"/>
      <c r="D155" s="228" t="s">
        <v>187</v>
      </c>
      <c r="E155" s="42"/>
      <c r="F155" s="229" t="s">
        <v>1306</v>
      </c>
      <c r="G155" s="42"/>
      <c r="H155" s="42"/>
      <c r="I155" s="230"/>
      <c r="J155" s="42"/>
      <c r="K155" s="42"/>
      <c r="L155" s="46"/>
      <c r="M155" s="231"/>
      <c r="N155" s="232"/>
      <c r="O155" s="87"/>
      <c r="P155" s="87"/>
      <c r="Q155" s="87"/>
      <c r="R155" s="87"/>
      <c r="S155" s="87"/>
      <c r="T155" s="88"/>
      <c r="U155" s="40"/>
      <c r="V155" s="40"/>
      <c r="W155" s="40"/>
      <c r="X155" s="40"/>
      <c r="Y155" s="40"/>
      <c r="Z155" s="40"/>
      <c r="AA155" s="40"/>
      <c r="AB155" s="40"/>
      <c r="AC155" s="40"/>
      <c r="AD155" s="40"/>
      <c r="AE155" s="40"/>
      <c r="AT155" s="18" t="s">
        <v>187</v>
      </c>
      <c r="AU155" s="18" t="s">
        <v>87</v>
      </c>
    </row>
    <row r="156" spans="1:47" s="2" customFormat="1" ht="12">
      <c r="A156" s="40"/>
      <c r="B156" s="41"/>
      <c r="C156" s="42"/>
      <c r="D156" s="228" t="s">
        <v>189</v>
      </c>
      <c r="E156" s="42"/>
      <c r="F156" s="233" t="s">
        <v>354</v>
      </c>
      <c r="G156" s="42"/>
      <c r="H156" s="42"/>
      <c r="I156" s="230"/>
      <c r="J156" s="42"/>
      <c r="K156" s="42"/>
      <c r="L156" s="46"/>
      <c r="M156" s="231"/>
      <c r="N156" s="232"/>
      <c r="O156" s="87"/>
      <c r="P156" s="87"/>
      <c r="Q156" s="87"/>
      <c r="R156" s="87"/>
      <c r="S156" s="87"/>
      <c r="T156" s="88"/>
      <c r="U156" s="40"/>
      <c r="V156" s="40"/>
      <c r="W156" s="40"/>
      <c r="X156" s="40"/>
      <c r="Y156" s="40"/>
      <c r="Z156" s="40"/>
      <c r="AA156" s="40"/>
      <c r="AB156" s="40"/>
      <c r="AC156" s="40"/>
      <c r="AD156" s="40"/>
      <c r="AE156" s="40"/>
      <c r="AT156" s="18" t="s">
        <v>189</v>
      </c>
      <c r="AU156" s="18" t="s">
        <v>87</v>
      </c>
    </row>
    <row r="157" spans="1:51" s="14" customFormat="1" ht="12">
      <c r="A157" s="14"/>
      <c r="B157" s="244"/>
      <c r="C157" s="245"/>
      <c r="D157" s="228" t="s">
        <v>191</v>
      </c>
      <c r="E157" s="246" t="s">
        <v>39</v>
      </c>
      <c r="F157" s="247" t="s">
        <v>1307</v>
      </c>
      <c r="G157" s="245"/>
      <c r="H157" s="248">
        <v>19.2</v>
      </c>
      <c r="I157" s="249"/>
      <c r="J157" s="245"/>
      <c r="K157" s="245"/>
      <c r="L157" s="250"/>
      <c r="M157" s="251"/>
      <c r="N157" s="252"/>
      <c r="O157" s="252"/>
      <c r="P157" s="252"/>
      <c r="Q157" s="252"/>
      <c r="R157" s="252"/>
      <c r="S157" s="252"/>
      <c r="T157" s="253"/>
      <c r="U157" s="14"/>
      <c r="V157" s="14"/>
      <c r="W157" s="14"/>
      <c r="X157" s="14"/>
      <c r="Y157" s="14"/>
      <c r="Z157" s="14"/>
      <c r="AA157" s="14"/>
      <c r="AB157" s="14"/>
      <c r="AC157" s="14"/>
      <c r="AD157" s="14"/>
      <c r="AE157" s="14"/>
      <c r="AT157" s="254" t="s">
        <v>191</v>
      </c>
      <c r="AU157" s="254" t="s">
        <v>87</v>
      </c>
      <c r="AV157" s="14" t="s">
        <v>89</v>
      </c>
      <c r="AW157" s="14" t="s">
        <v>41</v>
      </c>
      <c r="AX157" s="14" t="s">
        <v>80</v>
      </c>
      <c r="AY157" s="254" t="s">
        <v>177</v>
      </c>
    </row>
    <row r="158" spans="1:51" s="13" customFormat="1" ht="12">
      <c r="A158" s="13"/>
      <c r="B158" s="234"/>
      <c r="C158" s="235"/>
      <c r="D158" s="228" t="s">
        <v>191</v>
      </c>
      <c r="E158" s="236" t="s">
        <v>39</v>
      </c>
      <c r="F158" s="237" t="s">
        <v>1308</v>
      </c>
      <c r="G158" s="235"/>
      <c r="H158" s="236" t="s">
        <v>39</v>
      </c>
      <c r="I158" s="238"/>
      <c r="J158" s="235"/>
      <c r="K158" s="235"/>
      <c r="L158" s="239"/>
      <c r="M158" s="240"/>
      <c r="N158" s="241"/>
      <c r="O158" s="241"/>
      <c r="P158" s="241"/>
      <c r="Q158" s="241"/>
      <c r="R158" s="241"/>
      <c r="S158" s="241"/>
      <c r="T158" s="242"/>
      <c r="U158" s="13"/>
      <c r="V158" s="13"/>
      <c r="W158" s="13"/>
      <c r="X158" s="13"/>
      <c r="Y158" s="13"/>
      <c r="Z158" s="13"/>
      <c r="AA158" s="13"/>
      <c r="AB158" s="13"/>
      <c r="AC158" s="13"/>
      <c r="AD158" s="13"/>
      <c r="AE158" s="13"/>
      <c r="AT158" s="243" t="s">
        <v>191</v>
      </c>
      <c r="AU158" s="243" t="s">
        <v>87</v>
      </c>
      <c r="AV158" s="13" t="s">
        <v>87</v>
      </c>
      <c r="AW158" s="13" t="s">
        <v>41</v>
      </c>
      <c r="AX158" s="13" t="s">
        <v>80</v>
      </c>
      <c r="AY158" s="243" t="s">
        <v>177</v>
      </c>
    </row>
    <row r="159" spans="1:51" s="15" customFormat="1" ht="12">
      <c r="A159" s="15"/>
      <c r="B159" s="255"/>
      <c r="C159" s="256"/>
      <c r="D159" s="228" t="s">
        <v>191</v>
      </c>
      <c r="E159" s="257" t="s">
        <v>39</v>
      </c>
      <c r="F159" s="258" t="s">
        <v>194</v>
      </c>
      <c r="G159" s="256"/>
      <c r="H159" s="259">
        <v>19.2</v>
      </c>
      <c r="I159" s="260"/>
      <c r="J159" s="256"/>
      <c r="K159" s="256"/>
      <c r="L159" s="261"/>
      <c r="M159" s="262"/>
      <c r="N159" s="263"/>
      <c r="O159" s="263"/>
      <c r="P159" s="263"/>
      <c r="Q159" s="263"/>
      <c r="R159" s="263"/>
      <c r="S159" s="263"/>
      <c r="T159" s="264"/>
      <c r="U159" s="15"/>
      <c r="V159" s="15"/>
      <c r="W159" s="15"/>
      <c r="X159" s="15"/>
      <c r="Y159" s="15"/>
      <c r="Z159" s="15"/>
      <c r="AA159" s="15"/>
      <c r="AB159" s="15"/>
      <c r="AC159" s="15"/>
      <c r="AD159" s="15"/>
      <c r="AE159" s="15"/>
      <c r="AT159" s="265" t="s">
        <v>191</v>
      </c>
      <c r="AU159" s="265" t="s">
        <v>87</v>
      </c>
      <c r="AV159" s="15" t="s">
        <v>185</v>
      </c>
      <c r="AW159" s="15" t="s">
        <v>41</v>
      </c>
      <c r="AX159" s="15" t="s">
        <v>87</v>
      </c>
      <c r="AY159" s="265" t="s">
        <v>177</v>
      </c>
    </row>
    <row r="160" spans="1:65" s="2" customFormat="1" ht="66.75" customHeight="1">
      <c r="A160" s="40"/>
      <c r="B160" s="41"/>
      <c r="C160" s="215" t="s">
        <v>256</v>
      </c>
      <c r="D160" s="215" t="s">
        <v>180</v>
      </c>
      <c r="E160" s="216" t="s">
        <v>1309</v>
      </c>
      <c r="F160" s="217" t="s">
        <v>1310</v>
      </c>
      <c r="G160" s="218" t="s">
        <v>304</v>
      </c>
      <c r="H160" s="219">
        <v>4.74</v>
      </c>
      <c r="I160" s="220"/>
      <c r="J160" s="221">
        <f>ROUND(I160*H160,2)</f>
        <v>0</v>
      </c>
      <c r="K160" s="217" t="s">
        <v>184</v>
      </c>
      <c r="L160" s="46"/>
      <c r="M160" s="222" t="s">
        <v>39</v>
      </c>
      <c r="N160" s="223" t="s">
        <v>53</v>
      </c>
      <c r="O160" s="87"/>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323</v>
      </c>
      <c r="AT160" s="226" t="s">
        <v>180</v>
      </c>
      <c r="AU160" s="226" t="s">
        <v>87</v>
      </c>
      <c r="AY160" s="18" t="s">
        <v>177</v>
      </c>
      <c r="BE160" s="227">
        <f>IF(N160="základní",J160,0)</f>
        <v>0</v>
      </c>
      <c r="BF160" s="227">
        <f>IF(N160="snížená",J160,0)</f>
        <v>0</v>
      </c>
      <c r="BG160" s="227">
        <f>IF(N160="zákl. přenesená",J160,0)</f>
        <v>0</v>
      </c>
      <c r="BH160" s="227">
        <f>IF(N160="sníž. přenesená",J160,0)</f>
        <v>0</v>
      </c>
      <c r="BI160" s="227">
        <f>IF(N160="nulová",J160,0)</f>
        <v>0</v>
      </c>
      <c r="BJ160" s="18" t="s">
        <v>185</v>
      </c>
      <c r="BK160" s="227">
        <f>ROUND(I160*H160,2)</f>
        <v>0</v>
      </c>
      <c r="BL160" s="18" t="s">
        <v>323</v>
      </c>
      <c r="BM160" s="226" t="s">
        <v>1311</v>
      </c>
    </row>
    <row r="161" spans="1:47" s="2" customFormat="1" ht="12">
      <c r="A161" s="40"/>
      <c r="B161" s="41"/>
      <c r="C161" s="42"/>
      <c r="D161" s="228" t="s">
        <v>187</v>
      </c>
      <c r="E161" s="42"/>
      <c r="F161" s="229" t="s">
        <v>1312</v>
      </c>
      <c r="G161" s="42"/>
      <c r="H161" s="42"/>
      <c r="I161" s="230"/>
      <c r="J161" s="42"/>
      <c r="K161" s="42"/>
      <c r="L161" s="46"/>
      <c r="M161" s="231"/>
      <c r="N161" s="232"/>
      <c r="O161" s="87"/>
      <c r="P161" s="87"/>
      <c r="Q161" s="87"/>
      <c r="R161" s="87"/>
      <c r="S161" s="87"/>
      <c r="T161" s="88"/>
      <c r="U161" s="40"/>
      <c r="V161" s="40"/>
      <c r="W161" s="40"/>
      <c r="X161" s="40"/>
      <c r="Y161" s="40"/>
      <c r="Z161" s="40"/>
      <c r="AA161" s="40"/>
      <c r="AB161" s="40"/>
      <c r="AC161" s="40"/>
      <c r="AD161" s="40"/>
      <c r="AE161" s="40"/>
      <c r="AT161" s="18" t="s">
        <v>187</v>
      </c>
      <c r="AU161" s="18" t="s">
        <v>87</v>
      </c>
    </row>
    <row r="162" spans="1:51" s="14" customFormat="1" ht="12">
      <c r="A162" s="14"/>
      <c r="B162" s="244"/>
      <c r="C162" s="245"/>
      <c r="D162" s="228" t="s">
        <v>191</v>
      </c>
      <c r="E162" s="246" t="s">
        <v>39</v>
      </c>
      <c r="F162" s="247" t="s">
        <v>1313</v>
      </c>
      <c r="G162" s="245"/>
      <c r="H162" s="248">
        <v>4.74</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191</v>
      </c>
      <c r="AU162" s="254" t="s">
        <v>87</v>
      </c>
      <c r="AV162" s="14" t="s">
        <v>89</v>
      </c>
      <c r="AW162" s="14" t="s">
        <v>41</v>
      </c>
      <c r="AX162" s="14" t="s">
        <v>80</v>
      </c>
      <c r="AY162" s="254" t="s">
        <v>177</v>
      </c>
    </row>
    <row r="163" spans="1:51" s="15" customFormat="1" ht="12">
      <c r="A163" s="15"/>
      <c r="B163" s="255"/>
      <c r="C163" s="256"/>
      <c r="D163" s="228" t="s">
        <v>191</v>
      </c>
      <c r="E163" s="257" t="s">
        <v>39</v>
      </c>
      <c r="F163" s="258" t="s">
        <v>194</v>
      </c>
      <c r="G163" s="256"/>
      <c r="H163" s="259">
        <v>4.74</v>
      </c>
      <c r="I163" s="260"/>
      <c r="J163" s="256"/>
      <c r="K163" s="256"/>
      <c r="L163" s="261"/>
      <c r="M163" s="262"/>
      <c r="N163" s="263"/>
      <c r="O163" s="263"/>
      <c r="P163" s="263"/>
      <c r="Q163" s="263"/>
      <c r="R163" s="263"/>
      <c r="S163" s="263"/>
      <c r="T163" s="264"/>
      <c r="U163" s="15"/>
      <c r="V163" s="15"/>
      <c r="W163" s="15"/>
      <c r="X163" s="15"/>
      <c r="Y163" s="15"/>
      <c r="Z163" s="15"/>
      <c r="AA163" s="15"/>
      <c r="AB163" s="15"/>
      <c r="AC163" s="15"/>
      <c r="AD163" s="15"/>
      <c r="AE163" s="15"/>
      <c r="AT163" s="265" t="s">
        <v>191</v>
      </c>
      <c r="AU163" s="265" t="s">
        <v>87</v>
      </c>
      <c r="AV163" s="15" t="s">
        <v>185</v>
      </c>
      <c r="AW163" s="15" t="s">
        <v>41</v>
      </c>
      <c r="AX163" s="15" t="s">
        <v>87</v>
      </c>
      <c r="AY163" s="265" t="s">
        <v>177</v>
      </c>
    </row>
    <row r="164" spans="1:65" s="2" customFormat="1" ht="16.5" customHeight="1">
      <c r="A164" s="40"/>
      <c r="B164" s="41"/>
      <c r="C164" s="215" t="s">
        <v>262</v>
      </c>
      <c r="D164" s="215" t="s">
        <v>180</v>
      </c>
      <c r="E164" s="216" t="s">
        <v>1314</v>
      </c>
      <c r="F164" s="217" t="s">
        <v>1315</v>
      </c>
      <c r="G164" s="218" t="s">
        <v>304</v>
      </c>
      <c r="H164" s="219">
        <v>4.74</v>
      </c>
      <c r="I164" s="220"/>
      <c r="J164" s="221">
        <f>ROUND(I164*H164,2)</f>
        <v>0</v>
      </c>
      <c r="K164" s="217" t="s">
        <v>39</v>
      </c>
      <c r="L164" s="46"/>
      <c r="M164" s="222" t="s">
        <v>39</v>
      </c>
      <c r="N164" s="223" t="s">
        <v>53</v>
      </c>
      <c r="O164" s="87"/>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323</v>
      </c>
      <c r="AT164" s="226" t="s">
        <v>180</v>
      </c>
      <c r="AU164" s="226" t="s">
        <v>87</v>
      </c>
      <c r="AY164" s="18" t="s">
        <v>177</v>
      </c>
      <c r="BE164" s="227">
        <f>IF(N164="základní",J164,0)</f>
        <v>0</v>
      </c>
      <c r="BF164" s="227">
        <f>IF(N164="snížená",J164,0)</f>
        <v>0</v>
      </c>
      <c r="BG164" s="227">
        <f>IF(N164="zákl. přenesená",J164,0)</f>
        <v>0</v>
      </c>
      <c r="BH164" s="227">
        <f>IF(N164="sníž. přenesená",J164,0)</f>
        <v>0</v>
      </c>
      <c r="BI164" s="227">
        <f>IF(N164="nulová",J164,0)</f>
        <v>0</v>
      </c>
      <c r="BJ164" s="18" t="s">
        <v>185</v>
      </c>
      <c r="BK164" s="227">
        <f>ROUND(I164*H164,2)</f>
        <v>0</v>
      </c>
      <c r="BL164" s="18" t="s">
        <v>323</v>
      </c>
      <c r="BM164" s="226" t="s">
        <v>1316</v>
      </c>
    </row>
    <row r="165" spans="1:47" s="2" customFormat="1" ht="12">
      <c r="A165" s="40"/>
      <c r="B165" s="41"/>
      <c r="C165" s="42"/>
      <c r="D165" s="228" t="s">
        <v>187</v>
      </c>
      <c r="E165" s="42"/>
      <c r="F165" s="229" t="s">
        <v>1317</v>
      </c>
      <c r="G165" s="42"/>
      <c r="H165" s="42"/>
      <c r="I165" s="230"/>
      <c r="J165" s="42"/>
      <c r="K165" s="42"/>
      <c r="L165" s="46"/>
      <c r="M165" s="278"/>
      <c r="N165" s="279"/>
      <c r="O165" s="280"/>
      <c r="P165" s="280"/>
      <c r="Q165" s="280"/>
      <c r="R165" s="280"/>
      <c r="S165" s="280"/>
      <c r="T165" s="281"/>
      <c r="U165" s="40"/>
      <c r="V165" s="40"/>
      <c r="W165" s="40"/>
      <c r="X165" s="40"/>
      <c r="Y165" s="40"/>
      <c r="Z165" s="40"/>
      <c r="AA165" s="40"/>
      <c r="AB165" s="40"/>
      <c r="AC165" s="40"/>
      <c r="AD165" s="40"/>
      <c r="AE165" s="40"/>
      <c r="AT165" s="18" t="s">
        <v>187</v>
      </c>
      <c r="AU165" s="18" t="s">
        <v>87</v>
      </c>
    </row>
    <row r="166" spans="1:31" s="2" customFormat="1" ht="6.95" customHeight="1">
      <c r="A166" s="40"/>
      <c r="B166" s="62"/>
      <c r="C166" s="63"/>
      <c r="D166" s="63"/>
      <c r="E166" s="63"/>
      <c r="F166" s="63"/>
      <c r="G166" s="63"/>
      <c r="H166" s="63"/>
      <c r="I166" s="63"/>
      <c r="J166" s="63"/>
      <c r="K166" s="63"/>
      <c r="L166" s="46"/>
      <c r="M166" s="40"/>
      <c r="O166" s="40"/>
      <c r="P166" s="40"/>
      <c r="Q166" s="40"/>
      <c r="R166" s="40"/>
      <c r="S166" s="40"/>
      <c r="T166" s="40"/>
      <c r="U166" s="40"/>
      <c r="V166" s="40"/>
      <c r="W166" s="40"/>
      <c r="X166" s="40"/>
      <c r="Y166" s="40"/>
      <c r="Z166" s="40"/>
      <c r="AA166" s="40"/>
      <c r="AB166" s="40"/>
      <c r="AC166" s="40"/>
      <c r="AD166" s="40"/>
      <c r="AE166" s="40"/>
    </row>
  </sheetData>
  <sheetProtection password="CDD6" sheet="1" objects="1" scenarios="1" formatColumns="0" formatRows="0" autoFilter="0"/>
  <autoFilter ref="C87:K165"/>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121</v>
      </c>
    </row>
    <row r="3" spans="2:46" s="1" customFormat="1" ht="6.95" customHeight="1">
      <c r="B3" s="141"/>
      <c r="C3" s="142"/>
      <c r="D3" s="142"/>
      <c r="E3" s="142"/>
      <c r="F3" s="142"/>
      <c r="G3" s="142"/>
      <c r="H3" s="142"/>
      <c r="I3" s="142"/>
      <c r="J3" s="142"/>
      <c r="K3" s="142"/>
      <c r="L3" s="21"/>
      <c r="AT3" s="18" t="s">
        <v>89</v>
      </c>
    </row>
    <row r="4" spans="2:46" s="1" customFormat="1" ht="24.95" customHeight="1">
      <c r="B4" s="21"/>
      <c r="D4" s="143" t="s">
        <v>149</v>
      </c>
      <c r="L4" s="21"/>
      <c r="M4" s="144" t="s">
        <v>10</v>
      </c>
      <c r="AT4" s="18" t="s">
        <v>41</v>
      </c>
    </row>
    <row r="5" spans="2:12" s="1" customFormat="1" ht="6.95" customHeight="1">
      <c r="B5" s="21"/>
      <c r="L5" s="21"/>
    </row>
    <row r="6" spans="2:12" s="1" customFormat="1" ht="12" customHeight="1">
      <c r="B6" s="21"/>
      <c r="D6" s="145" t="s">
        <v>16</v>
      </c>
      <c r="L6" s="21"/>
    </row>
    <row r="7" spans="2:12" s="1" customFormat="1" ht="26.25" customHeight="1">
      <c r="B7" s="21"/>
      <c r="E7" s="146" t="str">
        <f>'Rekapitulace zakázky'!K6</f>
        <v>Oprava staničních kolejí v žst. Řehlovice - změna č.1 po prohlídce staveniště</v>
      </c>
      <c r="F7" s="145"/>
      <c r="G7" s="145"/>
      <c r="H7" s="145"/>
      <c r="L7" s="21"/>
    </row>
    <row r="8" spans="2:12" s="1" customFormat="1" ht="12" customHeight="1">
      <c r="B8" s="21"/>
      <c r="D8" s="145" t="s">
        <v>150</v>
      </c>
      <c r="L8" s="21"/>
    </row>
    <row r="9" spans="1:31" s="2" customFormat="1" ht="16.5" customHeight="1">
      <c r="A9" s="40"/>
      <c r="B9" s="46"/>
      <c r="C9" s="40"/>
      <c r="D9" s="40"/>
      <c r="E9" s="146" t="s">
        <v>1318</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152</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1319</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6" t="s">
        <v>122</v>
      </c>
      <c r="G13" s="40"/>
      <c r="H13" s="40"/>
      <c r="I13" s="145" t="s">
        <v>20</v>
      </c>
      <c r="J13" s="136" t="s">
        <v>39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22</v>
      </c>
      <c r="E14" s="40"/>
      <c r="F14" s="136" t="s">
        <v>23</v>
      </c>
      <c r="G14" s="40"/>
      <c r="H14" s="40"/>
      <c r="I14" s="145" t="s">
        <v>24</v>
      </c>
      <c r="J14" s="149" t="str">
        <f>'Rekapitulace zakázky'!AN8</f>
        <v>24. 1. 2023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30</v>
      </c>
      <c r="E16" s="40"/>
      <c r="F16" s="40"/>
      <c r="G16" s="40"/>
      <c r="H16" s="40"/>
      <c r="I16" s="145" t="s">
        <v>31</v>
      </c>
      <c r="J16" s="136" t="s">
        <v>32</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6" t="s">
        <v>33</v>
      </c>
      <c r="F17" s="40"/>
      <c r="G17" s="40"/>
      <c r="H17" s="40"/>
      <c r="I17" s="145" t="s">
        <v>34</v>
      </c>
      <c r="J17" s="136" t="s">
        <v>35</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zakázky'!E14</f>
        <v>Vyplň údaj</v>
      </c>
      <c r="F20" s="136"/>
      <c r="G20" s="136"/>
      <c r="H20" s="136"/>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38</v>
      </c>
      <c r="E22" s="40"/>
      <c r="F22" s="40"/>
      <c r="G22" s="40"/>
      <c r="H22" s="40"/>
      <c r="I22" s="145" t="s">
        <v>31</v>
      </c>
      <c r="J22" s="136" t="str">
        <f>IF('Rekapitulace zakázky'!AN16="","",'Rekapitulace zakázky'!AN16)</f>
        <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6" t="str">
        <f>IF('Rekapitulace zakázky'!E17="","",'Rekapitulace zakázky'!E17)</f>
        <v xml:space="preserve"> </v>
      </c>
      <c r="F23" s="40"/>
      <c r="G23" s="40"/>
      <c r="H23" s="40"/>
      <c r="I23" s="145" t="s">
        <v>34</v>
      </c>
      <c r="J23" s="136" t="str">
        <f>IF('Rekapitulace zakázky'!AN17="","",'Rekapitulace zakázky'!AN17)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42</v>
      </c>
      <c r="E25" s="40"/>
      <c r="F25" s="40"/>
      <c r="G25" s="40"/>
      <c r="H25" s="40"/>
      <c r="I25" s="145" t="s">
        <v>31</v>
      </c>
      <c r="J25" s="136" t="s">
        <v>39</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6" t="s">
        <v>43</v>
      </c>
      <c r="F26" s="40"/>
      <c r="G26" s="40"/>
      <c r="H26" s="40"/>
      <c r="I26" s="145" t="s">
        <v>34</v>
      </c>
      <c r="J26" s="136" t="s">
        <v>39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c r="A29" s="150"/>
      <c r="B29" s="151"/>
      <c r="C29" s="150"/>
      <c r="D29" s="150"/>
      <c r="E29" s="152" t="s">
        <v>154</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ROUND((SUM(BE87:BE107)),2)</f>
        <v>0</v>
      </c>
      <c r="G35" s="40"/>
      <c r="H35" s="40"/>
      <c r="I35" s="160">
        <v>0.21</v>
      </c>
      <c r="J35" s="159">
        <f>ROUND(((SUM(BE87:BE107))*I35),2)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ROUND((SUM(BF87:BF107)),2)</f>
        <v>0</v>
      </c>
      <c r="G36" s="40"/>
      <c r="H36" s="40"/>
      <c r="I36" s="160">
        <v>0.15</v>
      </c>
      <c r="J36" s="159">
        <f>ROUND(((SUM(BF87:BF107))*I36),2)</f>
        <v>0</v>
      </c>
      <c r="K36" s="40"/>
      <c r="L36" s="147"/>
      <c r="S36" s="40"/>
      <c r="T36" s="40"/>
      <c r="U36" s="40"/>
      <c r="V36" s="40"/>
      <c r="W36" s="40"/>
      <c r="X36" s="40"/>
      <c r="Y36" s="40"/>
      <c r="Z36" s="40"/>
      <c r="AA36" s="40"/>
      <c r="AB36" s="40"/>
      <c r="AC36" s="40"/>
      <c r="AD36" s="40"/>
      <c r="AE36" s="40"/>
    </row>
    <row r="37" spans="1:31" s="2" customFormat="1" ht="14.4" customHeight="1">
      <c r="A37" s="40"/>
      <c r="B37" s="46"/>
      <c r="C37" s="40"/>
      <c r="D37" s="145" t="s">
        <v>50</v>
      </c>
      <c r="E37" s="145" t="s">
        <v>53</v>
      </c>
      <c r="F37" s="159">
        <f>ROUND((SUM(BG87:BG107)),2)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54</v>
      </c>
      <c r="F38" s="159">
        <f>ROUND((SUM(BH87:BH107)),2)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ROUND((SUM(BI87:BI107)),2)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155</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26.25" customHeight="1" hidden="1">
      <c r="A50" s="40"/>
      <c r="B50" s="41"/>
      <c r="C50" s="42"/>
      <c r="D50" s="42"/>
      <c r="E50" s="172" t="str">
        <f>E7</f>
        <v>Oprava staničních kolejí v žst. Řehlovice - změna č.1 po prohlídce staveniště</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150</v>
      </c>
      <c r="D51" s="23"/>
      <c r="E51" s="23"/>
      <c r="F51" s="23"/>
      <c r="G51" s="23"/>
      <c r="H51" s="23"/>
      <c r="I51" s="23"/>
      <c r="J51" s="23"/>
      <c r="K51" s="23"/>
      <c r="L51" s="21"/>
    </row>
    <row r="52" spans="1:31" s="2" customFormat="1" ht="16.5" customHeight="1" hidden="1">
      <c r="A52" s="40"/>
      <c r="B52" s="41"/>
      <c r="C52" s="42"/>
      <c r="D52" s="42"/>
      <c r="E52" s="172" t="s">
        <v>1318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152</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2" t="str">
        <f>E11</f>
        <v>Č31 - Práce SZT Ústí nL</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žst. Řehlovice</v>
      </c>
      <c r="G56" s="42"/>
      <c r="H56" s="42"/>
      <c r="I56" s="33" t="s">
        <v>24</v>
      </c>
      <c r="J56" s="75" t="str">
        <f>IF(J14="","",J14)</f>
        <v>24. 1. 2023</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54.45" customHeight="1" hidden="1">
      <c r="A59" s="40"/>
      <c r="B59" s="41"/>
      <c r="C59" s="33" t="s">
        <v>36</v>
      </c>
      <c r="D59" s="42"/>
      <c r="E59" s="42"/>
      <c r="F59" s="28" t="str">
        <f>IF(E20="","",E20)</f>
        <v>Vyplň údaj</v>
      </c>
      <c r="G59" s="42"/>
      <c r="H59" s="42"/>
      <c r="I59" s="33" t="s">
        <v>42</v>
      </c>
      <c r="J59" s="38" t="str">
        <f>E26</f>
        <v>Ing.Horák Jiří, 602155923, horak@spravazeleznic.cz</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156</v>
      </c>
      <c r="D61" s="174"/>
      <c r="E61" s="174"/>
      <c r="F61" s="174"/>
      <c r="G61" s="174"/>
      <c r="H61" s="174"/>
      <c r="I61" s="174"/>
      <c r="J61" s="175" t="s">
        <v>157</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5">
        <f>J87</f>
        <v>0</v>
      </c>
      <c r="K63" s="42"/>
      <c r="L63" s="147"/>
      <c r="S63" s="40"/>
      <c r="T63" s="40"/>
      <c r="U63" s="40"/>
      <c r="V63" s="40"/>
      <c r="W63" s="40"/>
      <c r="X63" s="40"/>
      <c r="Y63" s="40"/>
      <c r="Z63" s="40"/>
      <c r="AA63" s="40"/>
      <c r="AB63" s="40"/>
      <c r="AC63" s="40"/>
      <c r="AD63" s="40"/>
      <c r="AE63" s="40"/>
      <c r="AU63" s="18" t="s">
        <v>158</v>
      </c>
    </row>
    <row r="64" spans="1:31" s="9" customFormat="1" ht="24.95" customHeight="1" hidden="1">
      <c r="A64" s="9"/>
      <c r="B64" s="177"/>
      <c r="C64" s="178"/>
      <c r="D64" s="179" t="s">
        <v>1320</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hidden="1">
      <c r="A65" s="10"/>
      <c r="B65" s="183"/>
      <c r="C65" s="128"/>
      <c r="D65" s="184" t="s">
        <v>1321</v>
      </c>
      <c r="E65" s="185"/>
      <c r="F65" s="185"/>
      <c r="G65" s="185"/>
      <c r="H65" s="185"/>
      <c r="I65" s="185"/>
      <c r="J65" s="186">
        <f>J98</f>
        <v>0</v>
      </c>
      <c r="K65" s="128"/>
      <c r="L65" s="187"/>
      <c r="S65" s="10"/>
      <c r="T65" s="10"/>
      <c r="U65" s="10"/>
      <c r="V65" s="10"/>
      <c r="W65" s="10"/>
      <c r="X65" s="10"/>
      <c r="Y65" s="10"/>
      <c r="Z65" s="10"/>
      <c r="AA65" s="10"/>
      <c r="AB65" s="10"/>
      <c r="AC65" s="10"/>
      <c r="AD65" s="10"/>
      <c r="AE65" s="10"/>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2"/>
      <c r="C67" s="63"/>
      <c r="D67" s="63"/>
      <c r="E67" s="63"/>
      <c r="F67" s="63"/>
      <c r="G67" s="63"/>
      <c r="H67" s="63"/>
      <c r="I67" s="63"/>
      <c r="J67" s="63"/>
      <c r="K67" s="63"/>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4"/>
      <c r="C71" s="65"/>
      <c r="D71" s="65"/>
      <c r="E71" s="65"/>
      <c r="F71" s="65"/>
      <c r="G71" s="65"/>
      <c r="H71" s="65"/>
      <c r="I71" s="65"/>
      <c r="J71" s="65"/>
      <c r="K71" s="65"/>
      <c r="L71" s="147"/>
      <c r="S71" s="40"/>
      <c r="T71" s="40"/>
      <c r="U71" s="40"/>
      <c r="V71" s="40"/>
      <c r="W71" s="40"/>
      <c r="X71" s="40"/>
      <c r="Y71" s="40"/>
      <c r="Z71" s="40"/>
      <c r="AA71" s="40"/>
      <c r="AB71" s="40"/>
      <c r="AC71" s="40"/>
      <c r="AD71" s="40"/>
      <c r="AE71" s="40"/>
    </row>
    <row r="72" spans="1:31" s="2" customFormat="1" ht="24.95" customHeight="1">
      <c r="A72" s="40"/>
      <c r="B72" s="41"/>
      <c r="C72" s="24" t="s">
        <v>162</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26.25" customHeight="1">
      <c r="A75" s="40"/>
      <c r="B75" s="41"/>
      <c r="C75" s="42"/>
      <c r="D75" s="42"/>
      <c r="E75" s="172" t="str">
        <f>E7</f>
        <v>Oprava staničních kolejí v žst. Řehlovice - změna č.1 po prohlídce staveniště</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150</v>
      </c>
      <c r="D76" s="23"/>
      <c r="E76" s="23"/>
      <c r="F76" s="23"/>
      <c r="G76" s="23"/>
      <c r="H76" s="23"/>
      <c r="I76" s="23"/>
      <c r="J76" s="23"/>
      <c r="K76" s="23"/>
      <c r="L76" s="21"/>
    </row>
    <row r="77" spans="1:31" s="2" customFormat="1" ht="16.5" customHeight="1">
      <c r="A77" s="40"/>
      <c r="B77" s="41"/>
      <c r="C77" s="42"/>
      <c r="D77" s="42"/>
      <c r="E77" s="172" t="s">
        <v>1318</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152</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72" t="str">
        <f>E11</f>
        <v>Č31 - Práce SZT Ústí nL</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žst. Řehlovice</v>
      </c>
      <c r="G81" s="42"/>
      <c r="H81" s="42"/>
      <c r="I81" s="33" t="s">
        <v>24</v>
      </c>
      <c r="J81" s="75" t="str">
        <f>IF(J14="","",J14)</f>
        <v>24. 1. 2023</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54.45" customHeight="1">
      <c r="A84" s="40"/>
      <c r="B84" s="41"/>
      <c r="C84" s="33" t="s">
        <v>36</v>
      </c>
      <c r="D84" s="42"/>
      <c r="E84" s="42"/>
      <c r="F84" s="28" t="str">
        <f>IF(E20="","",E20)</f>
        <v>Vyplň údaj</v>
      </c>
      <c r="G84" s="42"/>
      <c r="H84" s="42"/>
      <c r="I84" s="33" t="s">
        <v>42</v>
      </c>
      <c r="J84" s="38" t="str">
        <f>E26</f>
        <v>Ing.Horák Jiří, 602155923, horak@spravazeleznic.cz</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163</v>
      </c>
      <c r="D86" s="191" t="s">
        <v>65</v>
      </c>
      <c r="E86" s="191" t="s">
        <v>61</v>
      </c>
      <c r="F86" s="191" t="s">
        <v>62</v>
      </c>
      <c r="G86" s="191" t="s">
        <v>164</v>
      </c>
      <c r="H86" s="191" t="s">
        <v>165</v>
      </c>
      <c r="I86" s="191" t="s">
        <v>166</v>
      </c>
      <c r="J86" s="191" t="s">
        <v>157</v>
      </c>
      <c r="K86" s="192" t="s">
        <v>167</v>
      </c>
      <c r="L86" s="193"/>
      <c r="M86" s="95" t="s">
        <v>39</v>
      </c>
      <c r="N86" s="96" t="s">
        <v>50</v>
      </c>
      <c r="O86" s="96" t="s">
        <v>168</v>
      </c>
      <c r="P86" s="96" t="s">
        <v>169</v>
      </c>
      <c r="Q86" s="96" t="s">
        <v>170</v>
      </c>
      <c r="R86" s="96" t="s">
        <v>171</v>
      </c>
      <c r="S86" s="96" t="s">
        <v>172</v>
      </c>
      <c r="T86" s="97" t="s">
        <v>173</v>
      </c>
      <c r="U86" s="188"/>
      <c r="V86" s="188"/>
      <c r="W86" s="188"/>
      <c r="X86" s="188"/>
      <c r="Y86" s="188"/>
      <c r="Z86" s="188"/>
      <c r="AA86" s="188"/>
      <c r="AB86" s="188"/>
      <c r="AC86" s="188"/>
      <c r="AD86" s="188"/>
      <c r="AE86" s="188"/>
    </row>
    <row r="87" spans="1:63" s="2" customFormat="1" ht="22.8" customHeight="1">
      <c r="A87" s="40"/>
      <c r="B87" s="41"/>
      <c r="C87" s="102" t="s">
        <v>174</v>
      </c>
      <c r="D87" s="42"/>
      <c r="E87" s="42"/>
      <c r="F87" s="42"/>
      <c r="G87" s="42"/>
      <c r="H87" s="42"/>
      <c r="I87" s="42"/>
      <c r="J87" s="194">
        <f>BK87</f>
        <v>0</v>
      </c>
      <c r="K87" s="42"/>
      <c r="L87" s="46"/>
      <c r="M87" s="98"/>
      <c r="N87" s="195"/>
      <c r="O87" s="99"/>
      <c r="P87" s="196">
        <f>P88</f>
        <v>0</v>
      </c>
      <c r="Q87" s="99"/>
      <c r="R87" s="196">
        <f>R88</f>
        <v>0</v>
      </c>
      <c r="S87" s="99"/>
      <c r="T87" s="197">
        <f>T88</f>
        <v>0</v>
      </c>
      <c r="U87" s="40"/>
      <c r="V87" s="40"/>
      <c r="W87" s="40"/>
      <c r="X87" s="40"/>
      <c r="Y87" s="40"/>
      <c r="Z87" s="40"/>
      <c r="AA87" s="40"/>
      <c r="AB87" s="40"/>
      <c r="AC87" s="40"/>
      <c r="AD87" s="40"/>
      <c r="AE87" s="40"/>
      <c r="AT87" s="18" t="s">
        <v>79</v>
      </c>
      <c r="AU87" s="18" t="s">
        <v>158</v>
      </c>
      <c r="BK87" s="198">
        <f>BK88</f>
        <v>0</v>
      </c>
    </row>
    <row r="88" spans="1:63" s="12" customFormat="1" ht="25.9" customHeight="1">
      <c r="A88" s="12"/>
      <c r="B88" s="199"/>
      <c r="C88" s="200"/>
      <c r="D88" s="201" t="s">
        <v>79</v>
      </c>
      <c r="E88" s="202" t="s">
        <v>1322</v>
      </c>
      <c r="F88" s="202" t="s">
        <v>1323</v>
      </c>
      <c r="G88" s="200"/>
      <c r="H88" s="200"/>
      <c r="I88" s="203"/>
      <c r="J88" s="204">
        <f>BK88</f>
        <v>0</v>
      </c>
      <c r="K88" s="200"/>
      <c r="L88" s="205"/>
      <c r="M88" s="206"/>
      <c r="N88" s="207"/>
      <c r="O88" s="207"/>
      <c r="P88" s="208">
        <f>P89+SUM(P90:P98)</f>
        <v>0</v>
      </c>
      <c r="Q88" s="207"/>
      <c r="R88" s="208">
        <f>R89+SUM(R90:R98)</f>
        <v>0</v>
      </c>
      <c r="S88" s="207"/>
      <c r="T88" s="209">
        <f>T89+SUM(T90:T98)</f>
        <v>0</v>
      </c>
      <c r="U88" s="12"/>
      <c r="V88" s="12"/>
      <c r="W88" s="12"/>
      <c r="X88" s="12"/>
      <c r="Y88" s="12"/>
      <c r="Z88" s="12"/>
      <c r="AA88" s="12"/>
      <c r="AB88" s="12"/>
      <c r="AC88" s="12"/>
      <c r="AD88" s="12"/>
      <c r="AE88" s="12"/>
      <c r="AR88" s="210" t="s">
        <v>87</v>
      </c>
      <c r="AT88" s="211" t="s">
        <v>79</v>
      </c>
      <c r="AU88" s="211" t="s">
        <v>80</v>
      </c>
      <c r="AY88" s="210" t="s">
        <v>177</v>
      </c>
      <c r="BK88" s="212">
        <f>BK89+SUM(BK90:BK98)</f>
        <v>0</v>
      </c>
    </row>
    <row r="89" spans="1:65" s="2" customFormat="1" ht="24.15" customHeight="1">
      <c r="A89" s="40"/>
      <c r="B89" s="41"/>
      <c r="C89" s="215" t="s">
        <v>87</v>
      </c>
      <c r="D89" s="215" t="s">
        <v>180</v>
      </c>
      <c r="E89" s="216" t="s">
        <v>1324</v>
      </c>
      <c r="F89" s="217" t="s">
        <v>1325</v>
      </c>
      <c r="G89" s="218" t="s">
        <v>270</v>
      </c>
      <c r="H89" s="219">
        <v>10</v>
      </c>
      <c r="I89" s="220"/>
      <c r="J89" s="221">
        <f>ROUND(I89*H89,2)</f>
        <v>0</v>
      </c>
      <c r="K89" s="217" t="s">
        <v>184</v>
      </c>
      <c r="L89" s="46"/>
      <c r="M89" s="222" t="s">
        <v>39</v>
      </c>
      <c r="N89" s="223" t="s">
        <v>53</v>
      </c>
      <c r="O89" s="87"/>
      <c r="P89" s="224">
        <f>O89*H89</f>
        <v>0</v>
      </c>
      <c r="Q89" s="224">
        <v>0</v>
      </c>
      <c r="R89" s="224">
        <f>Q89*H89</f>
        <v>0</v>
      </c>
      <c r="S89" s="224">
        <v>0</v>
      </c>
      <c r="T89" s="225">
        <f>S89*H89</f>
        <v>0</v>
      </c>
      <c r="U89" s="40"/>
      <c r="V89" s="40"/>
      <c r="W89" s="40"/>
      <c r="X89" s="40"/>
      <c r="Y89" s="40"/>
      <c r="Z89" s="40"/>
      <c r="AA89" s="40"/>
      <c r="AB89" s="40"/>
      <c r="AC89" s="40"/>
      <c r="AD89" s="40"/>
      <c r="AE89" s="40"/>
      <c r="AR89" s="226" t="s">
        <v>185</v>
      </c>
      <c r="AT89" s="226" t="s">
        <v>180</v>
      </c>
      <c r="AU89" s="226" t="s">
        <v>87</v>
      </c>
      <c r="AY89" s="18" t="s">
        <v>177</v>
      </c>
      <c r="BE89" s="227">
        <f>IF(N89="základní",J89,0)</f>
        <v>0</v>
      </c>
      <c r="BF89" s="227">
        <f>IF(N89="snížená",J89,0)</f>
        <v>0</v>
      </c>
      <c r="BG89" s="227">
        <f>IF(N89="zákl. přenesená",J89,0)</f>
        <v>0</v>
      </c>
      <c r="BH89" s="227">
        <f>IF(N89="sníž. přenesená",J89,0)</f>
        <v>0</v>
      </c>
      <c r="BI89" s="227">
        <f>IF(N89="nulová",J89,0)</f>
        <v>0</v>
      </c>
      <c r="BJ89" s="18" t="s">
        <v>185</v>
      </c>
      <c r="BK89" s="227">
        <f>ROUND(I89*H89,2)</f>
        <v>0</v>
      </c>
      <c r="BL89" s="18" t="s">
        <v>185</v>
      </c>
      <c r="BM89" s="226" t="s">
        <v>1326</v>
      </c>
    </row>
    <row r="90" spans="1:47" s="2" customFormat="1" ht="12">
      <c r="A90" s="40"/>
      <c r="B90" s="41"/>
      <c r="C90" s="42"/>
      <c r="D90" s="228" t="s">
        <v>187</v>
      </c>
      <c r="E90" s="42"/>
      <c r="F90" s="229" t="s">
        <v>1327</v>
      </c>
      <c r="G90" s="42"/>
      <c r="H90" s="42"/>
      <c r="I90" s="230"/>
      <c r="J90" s="42"/>
      <c r="K90" s="42"/>
      <c r="L90" s="46"/>
      <c r="M90" s="231"/>
      <c r="N90" s="232"/>
      <c r="O90" s="87"/>
      <c r="P90" s="87"/>
      <c r="Q90" s="87"/>
      <c r="R90" s="87"/>
      <c r="S90" s="87"/>
      <c r="T90" s="88"/>
      <c r="U90" s="40"/>
      <c r="V90" s="40"/>
      <c r="W90" s="40"/>
      <c r="X90" s="40"/>
      <c r="Y90" s="40"/>
      <c r="Z90" s="40"/>
      <c r="AA90" s="40"/>
      <c r="AB90" s="40"/>
      <c r="AC90" s="40"/>
      <c r="AD90" s="40"/>
      <c r="AE90" s="40"/>
      <c r="AT90" s="18" t="s">
        <v>187</v>
      </c>
      <c r="AU90" s="18" t="s">
        <v>87</v>
      </c>
    </row>
    <row r="91" spans="1:47" s="2" customFormat="1" ht="12">
      <c r="A91" s="40"/>
      <c r="B91" s="41"/>
      <c r="C91" s="42"/>
      <c r="D91" s="228" t="s">
        <v>280</v>
      </c>
      <c r="E91" s="42"/>
      <c r="F91" s="233" t="s">
        <v>1328</v>
      </c>
      <c r="G91" s="42"/>
      <c r="H91" s="42"/>
      <c r="I91" s="230"/>
      <c r="J91" s="42"/>
      <c r="K91" s="42"/>
      <c r="L91" s="46"/>
      <c r="M91" s="231"/>
      <c r="N91" s="232"/>
      <c r="O91" s="87"/>
      <c r="P91" s="87"/>
      <c r="Q91" s="87"/>
      <c r="R91" s="87"/>
      <c r="S91" s="87"/>
      <c r="T91" s="88"/>
      <c r="U91" s="40"/>
      <c r="V91" s="40"/>
      <c r="W91" s="40"/>
      <c r="X91" s="40"/>
      <c r="Y91" s="40"/>
      <c r="Z91" s="40"/>
      <c r="AA91" s="40"/>
      <c r="AB91" s="40"/>
      <c r="AC91" s="40"/>
      <c r="AD91" s="40"/>
      <c r="AE91" s="40"/>
      <c r="AT91" s="18" t="s">
        <v>280</v>
      </c>
      <c r="AU91" s="18" t="s">
        <v>87</v>
      </c>
    </row>
    <row r="92" spans="1:65" s="2" customFormat="1" ht="21.75" customHeight="1">
      <c r="A92" s="40"/>
      <c r="B92" s="41"/>
      <c r="C92" s="215" t="s">
        <v>89</v>
      </c>
      <c r="D92" s="215" t="s">
        <v>180</v>
      </c>
      <c r="E92" s="216" t="s">
        <v>1329</v>
      </c>
      <c r="F92" s="217" t="s">
        <v>1330</v>
      </c>
      <c r="G92" s="218" t="s">
        <v>270</v>
      </c>
      <c r="H92" s="219">
        <v>10</v>
      </c>
      <c r="I92" s="220"/>
      <c r="J92" s="221">
        <f>ROUND(I92*H92,2)</f>
        <v>0</v>
      </c>
      <c r="K92" s="217" t="s">
        <v>184</v>
      </c>
      <c r="L92" s="46"/>
      <c r="M92" s="222" t="s">
        <v>39</v>
      </c>
      <c r="N92" s="223" t="s">
        <v>53</v>
      </c>
      <c r="O92" s="87"/>
      <c r="P92" s="224">
        <f>O92*H92</f>
        <v>0</v>
      </c>
      <c r="Q92" s="224">
        <v>0</v>
      </c>
      <c r="R92" s="224">
        <f>Q92*H92</f>
        <v>0</v>
      </c>
      <c r="S92" s="224">
        <v>0</v>
      </c>
      <c r="T92" s="225">
        <f>S92*H92</f>
        <v>0</v>
      </c>
      <c r="U92" s="40"/>
      <c r="V92" s="40"/>
      <c r="W92" s="40"/>
      <c r="X92" s="40"/>
      <c r="Y92" s="40"/>
      <c r="Z92" s="40"/>
      <c r="AA92" s="40"/>
      <c r="AB92" s="40"/>
      <c r="AC92" s="40"/>
      <c r="AD92" s="40"/>
      <c r="AE92" s="40"/>
      <c r="AR92" s="226" t="s">
        <v>185</v>
      </c>
      <c r="AT92" s="226" t="s">
        <v>180</v>
      </c>
      <c r="AU92" s="226" t="s">
        <v>87</v>
      </c>
      <c r="AY92" s="18" t="s">
        <v>177</v>
      </c>
      <c r="BE92" s="227">
        <f>IF(N92="základní",J92,0)</f>
        <v>0</v>
      </c>
      <c r="BF92" s="227">
        <f>IF(N92="snížená",J92,0)</f>
        <v>0</v>
      </c>
      <c r="BG92" s="227">
        <f>IF(N92="zákl. přenesená",J92,0)</f>
        <v>0</v>
      </c>
      <c r="BH92" s="227">
        <f>IF(N92="sníž. přenesená",J92,0)</f>
        <v>0</v>
      </c>
      <c r="BI92" s="227">
        <f>IF(N92="nulová",J92,0)</f>
        <v>0</v>
      </c>
      <c r="BJ92" s="18" t="s">
        <v>185</v>
      </c>
      <c r="BK92" s="227">
        <f>ROUND(I92*H92,2)</f>
        <v>0</v>
      </c>
      <c r="BL92" s="18" t="s">
        <v>185</v>
      </c>
      <c r="BM92" s="226" t="s">
        <v>1331</v>
      </c>
    </row>
    <row r="93" spans="1:47" s="2" customFormat="1" ht="12">
      <c r="A93" s="40"/>
      <c r="B93" s="41"/>
      <c r="C93" s="42"/>
      <c r="D93" s="228" t="s">
        <v>187</v>
      </c>
      <c r="E93" s="42"/>
      <c r="F93" s="229" t="s">
        <v>1332</v>
      </c>
      <c r="G93" s="42"/>
      <c r="H93" s="42"/>
      <c r="I93" s="230"/>
      <c r="J93" s="42"/>
      <c r="K93" s="42"/>
      <c r="L93" s="46"/>
      <c r="M93" s="231"/>
      <c r="N93" s="232"/>
      <c r="O93" s="87"/>
      <c r="P93" s="87"/>
      <c r="Q93" s="87"/>
      <c r="R93" s="87"/>
      <c r="S93" s="87"/>
      <c r="T93" s="88"/>
      <c r="U93" s="40"/>
      <c r="V93" s="40"/>
      <c r="W93" s="40"/>
      <c r="X93" s="40"/>
      <c r="Y93" s="40"/>
      <c r="Z93" s="40"/>
      <c r="AA93" s="40"/>
      <c r="AB93" s="40"/>
      <c r="AC93" s="40"/>
      <c r="AD93" s="40"/>
      <c r="AE93" s="40"/>
      <c r="AT93" s="18" t="s">
        <v>187</v>
      </c>
      <c r="AU93" s="18" t="s">
        <v>87</v>
      </c>
    </row>
    <row r="94" spans="1:47" s="2" customFormat="1" ht="12">
      <c r="A94" s="40"/>
      <c r="B94" s="41"/>
      <c r="C94" s="42"/>
      <c r="D94" s="228" t="s">
        <v>280</v>
      </c>
      <c r="E94" s="42"/>
      <c r="F94" s="233" t="s">
        <v>1333</v>
      </c>
      <c r="G94" s="42"/>
      <c r="H94" s="42"/>
      <c r="I94" s="230"/>
      <c r="J94" s="42"/>
      <c r="K94" s="42"/>
      <c r="L94" s="46"/>
      <c r="M94" s="231"/>
      <c r="N94" s="232"/>
      <c r="O94" s="87"/>
      <c r="P94" s="87"/>
      <c r="Q94" s="87"/>
      <c r="R94" s="87"/>
      <c r="S94" s="87"/>
      <c r="T94" s="88"/>
      <c r="U94" s="40"/>
      <c r="V94" s="40"/>
      <c r="W94" s="40"/>
      <c r="X94" s="40"/>
      <c r="Y94" s="40"/>
      <c r="Z94" s="40"/>
      <c r="AA94" s="40"/>
      <c r="AB94" s="40"/>
      <c r="AC94" s="40"/>
      <c r="AD94" s="40"/>
      <c r="AE94" s="40"/>
      <c r="AT94" s="18" t="s">
        <v>280</v>
      </c>
      <c r="AU94" s="18" t="s">
        <v>87</v>
      </c>
    </row>
    <row r="95" spans="1:65" s="2" customFormat="1" ht="16.5" customHeight="1">
      <c r="A95" s="40"/>
      <c r="B95" s="41"/>
      <c r="C95" s="215" t="s">
        <v>200</v>
      </c>
      <c r="D95" s="215" t="s">
        <v>180</v>
      </c>
      <c r="E95" s="216" t="s">
        <v>1334</v>
      </c>
      <c r="F95" s="217" t="s">
        <v>1335</v>
      </c>
      <c r="G95" s="218" t="s">
        <v>270</v>
      </c>
      <c r="H95" s="219">
        <v>20</v>
      </c>
      <c r="I95" s="220"/>
      <c r="J95" s="221">
        <f>ROUND(I95*H95,2)</f>
        <v>0</v>
      </c>
      <c r="K95" s="217" t="s">
        <v>184</v>
      </c>
      <c r="L95" s="46"/>
      <c r="M95" s="222" t="s">
        <v>39</v>
      </c>
      <c r="N95" s="223" t="s">
        <v>53</v>
      </c>
      <c r="O95" s="87"/>
      <c r="P95" s="224">
        <f>O95*H95</f>
        <v>0</v>
      </c>
      <c r="Q95" s="224">
        <v>0</v>
      </c>
      <c r="R95" s="224">
        <f>Q95*H95</f>
        <v>0</v>
      </c>
      <c r="S95" s="224">
        <v>0</v>
      </c>
      <c r="T95" s="225">
        <f>S95*H95</f>
        <v>0</v>
      </c>
      <c r="U95" s="40"/>
      <c r="V95" s="40"/>
      <c r="W95" s="40"/>
      <c r="X95" s="40"/>
      <c r="Y95" s="40"/>
      <c r="Z95" s="40"/>
      <c r="AA95" s="40"/>
      <c r="AB95" s="40"/>
      <c r="AC95" s="40"/>
      <c r="AD95" s="40"/>
      <c r="AE95" s="40"/>
      <c r="AR95" s="226" t="s">
        <v>185</v>
      </c>
      <c r="AT95" s="226" t="s">
        <v>180</v>
      </c>
      <c r="AU95" s="226" t="s">
        <v>87</v>
      </c>
      <c r="AY95" s="18" t="s">
        <v>177</v>
      </c>
      <c r="BE95" s="227">
        <f>IF(N95="základní",J95,0)</f>
        <v>0</v>
      </c>
      <c r="BF95" s="227">
        <f>IF(N95="snížená",J95,0)</f>
        <v>0</v>
      </c>
      <c r="BG95" s="227">
        <f>IF(N95="zákl. přenesená",J95,0)</f>
        <v>0</v>
      </c>
      <c r="BH95" s="227">
        <f>IF(N95="sníž. přenesená",J95,0)</f>
        <v>0</v>
      </c>
      <c r="BI95" s="227">
        <f>IF(N95="nulová",J95,0)</f>
        <v>0</v>
      </c>
      <c r="BJ95" s="18" t="s">
        <v>185</v>
      </c>
      <c r="BK95" s="227">
        <f>ROUND(I95*H95,2)</f>
        <v>0</v>
      </c>
      <c r="BL95" s="18" t="s">
        <v>185</v>
      </c>
      <c r="BM95" s="226" t="s">
        <v>1336</v>
      </c>
    </row>
    <row r="96" spans="1:47" s="2" customFormat="1" ht="12">
      <c r="A96" s="40"/>
      <c r="B96" s="41"/>
      <c r="C96" s="42"/>
      <c r="D96" s="228" t="s">
        <v>187</v>
      </c>
      <c r="E96" s="42"/>
      <c r="F96" s="229" t="s">
        <v>1335</v>
      </c>
      <c r="G96" s="42"/>
      <c r="H96" s="42"/>
      <c r="I96" s="230"/>
      <c r="J96" s="42"/>
      <c r="K96" s="42"/>
      <c r="L96" s="46"/>
      <c r="M96" s="231"/>
      <c r="N96" s="232"/>
      <c r="O96" s="87"/>
      <c r="P96" s="87"/>
      <c r="Q96" s="87"/>
      <c r="R96" s="87"/>
      <c r="S96" s="87"/>
      <c r="T96" s="88"/>
      <c r="U96" s="40"/>
      <c r="V96" s="40"/>
      <c r="W96" s="40"/>
      <c r="X96" s="40"/>
      <c r="Y96" s="40"/>
      <c r="Z96" s="40"/>
      <c r="AA96" s="40"/>
      <c r="AB96" s="40"/>
      <c r="AC96" s="40"/>
      <c r="AD96" s="40"/>
      <c r="AE96" s="40"/>
      <c r="AT96" s="18" t="s">
        <v>187</v>
      </c>
      <c r="AU96" s="18" t="s">
        <v>87</v>
      </c>
    </row>
    <row r="97" spans="1:47" s="2" customFormat="1" ht="12">
      <c r="A97" s="40"/>
      <c r="B97" s="41"/>
      <c r="C97" s="42"/>
      <c r="D97" s="228" t="s">
        <v>280</v>
      </c>
      <c r="E97" s="42"/>
      <c r="F97" s="233" t="s">
        <v>1337</v>
      </c>
      <c r="G97" s="42"/>
      <c r="H97" s="42"/>
      <c r="I97" s="230"/>
      <c r="J97" s="42"/>
      <c r="K97" s="42"/>
      <c r="L97" s="46"/>
      <c r="M97" s="231"/>
      <c r="N97" s="232"/>
      <c r="O97" s="87"/>
      <c r="P97" s="87"/>
      <c r="Q97" s="87"/>
      <c r="R97" s="87"/>
      <c r="S97" s="87"/>
      <c r="T97" s="88"/>
      <c r="U97" s="40"/>
      <c r="V97" s="40"/>
      <c r="W97" s="40"/>
      <c r="X97" s="40"/>
      <c r="Y97" s="40"/>
      <c r="Z97" s="40"/>
      <c r="AA97" s="40"/>
      <c r="AB97" s="40"/>
      <c r="AC97" s="40"/>
      <c r="AD97" s="40"/>
      <c r="AE97" s="40"/>
      <c r="AT97" s="18" t="s">
        <v>280</v>
      </c>
      <c r="AU97" s="18" t="s">
        <v>87</v>
      </c>
    </row>
    <row r="98" spans="1:63" s="12" customFormat="1" ht="22.8" customHeight="1">
      <c r="A98" s="12"/>
      <c r="B98" s="199"/>
      <c r="C98" s="200"/>
      <c r="D98" s="201" t="s">
        <v>79</v>
      </c>
      <c r="E98" s="213" t="s">
        <v>1338</v>
      </c>
      <c r="F98" s="213" t="s">
        <v>1339</v>
      </c>
      <c r="G98" s="200"/>
      <c r="H98" s="200"/>
      <c r="I98" s="203"/>
      <c r="J98" s="214">
        <f>BK98</f>
        <v>0</v>
      </c>
      <c r="K98" s="200"/>
      <c r="L98" s="205"/>
      <c r="M98" s="206"/>
      <c r="N98" s="207"/>
      <c r="O98" s="207"/>
      <c r="P98" s="208">
        <f>SUM(P99:P107)</f>
        <v>0</v>
      </c>
      <c r="Q98" s="207"/>
      <c r="R98" s="208">
        <f>SUM(R99:R107)</f>
        <v>0</v>
      </c>
      <c r="S98" s="207"/>
      <c r="T98" s="209">
        <f>SUM(T99:T107)</f>
        <v>0</v>
      </c>
      <c r="U98" s="12"/>
      <c r="V98" s="12"/>
      <c r="W98" s="12"/>
      <c r="X98" s="12"/>
      <c r="Y98" s="12"/>
      <c r="Z98" s="12"/>
      <c r="AA98" s="12"/>
      <c r="AB98" s="12"/>
      <c r="AC98" s="12"/>
      <c r="AD98" s="12"/>
      <c r="AE98" s="12"/>
      <c r="AR98" s="210" t="s">
        <v>87</v>
      </c>
      <c r="AT98" s="211" t="s">
        <v>79</v>
      </c>
      <c r="AU98" s="211" t="s">
        <v>87</v>
      </c>
      <c r="AY98" s="210" t="s">
        <v>177</v>
      </c>
      <c r="BK98" s="212">
        <f>SUM(BK99:BK107)</f>
        <v>0</v>
      </c>
    </row>
    <row r="99" spans="1:65" s="2" customFormat="1" ht="24.15" customHeight="1">
      <c r="A99" s="40"/>
      <c r="B99" s="41"/>
      <c r="C99" s="215" t="s">
        <v>185</v>
      </c>
      <c r="D99" s="215" t="s">
        <v>180</v>
      </c>
      <c r="E99" s="216" t="s">
        <v>1324</v>
      </c>
      <c r="F99" s="217" t="s">
        <v>1325</v>
      </c>
      <c r="G99" s="218" t="s">
        <v>270</v>
      </c>
      <c r="H99" s="219">
        <v>10</v>
      </c>
      <c r="I99" s="220"/>
      <c r="J99" s="221">
        <f>ROUND(I99*H99,2)</f>
        <v>0</v>
      </c>
      <c r="K99" s="217" t="s">
        <v>184</v>
      </c>
      <c r="L99" s="46"/>
      <c r="M99" s="222" t="s">
        <v>39</v>
      </c>
      <c r="N99" s="223" t="s">
        <v>53</v>
      </c>
      <c r="O99" s="87"/>
      <c r="P99" s="224">
        <f>O99*H99</f>
        <v>0</v>
      </c>
      <c r="Q99" s="224">
        <v>0</v>
      </c>
      <c r="R99" s="224">
        <f>Q99*H99</f>
        <v>0</v>
      </c>
      <c r="S99" s="224">
        <v>0</v>
      </c>
      <c r="T99" s="225">
        <f>S99*H99</f>
        <v>0</v>
      </c>
      <c r="U99" s="40"/>
      <c r="V99" s="40"/>
      <c r="W99" s="40"/>
      <c r="X99" s="40"/>
      <c r="Y99" s="40"/>
      <c r="Z99" s="40"/>
      <c r="AA99" s="40"/>
      <c r="AB99" s="40"/>
      <c r="AC99" s="40"/>
      <c r="AD99" s="40"/>
      <c r="AE99" s="40"/>
      <c r="AR99" s="226" t="s">
        <v>185</v>
      </c>
      <c r="AT99" s="226" t="s">
        <v>180</v>
      </c>
      <c r="AU99" s="226" t="s">
        <v>89</v>
      </c>
      <c r="AY99" s="18" t="s">
        <v>177</v>
      </c>
      <c r="BE99" s="227">
        <f>IF(N99="základní",J99,0)</f>
        <v>0</v>
      </c>
      <c r="BF99" s="227">
        <f>IF(N99="snížená",J99,0)</f>
        <v>0</v>
      </c>
      <c r="BG99" s="227">
        <f>IF(N99="zákl. přenesená",J99,0)</f>
        <v>0</v>
      </c>
      <c r="BH99" s="227">
        <f>IF(N99="sníž. přenesená",J99,0)</f>
        <v>0</v>
      </c>
      <c r="BI99" s="227">
        <f>IF(N99="nulová",J99,0)</f>
        <v>0</v>
      </c>
      <c r="BJ99" s="18" t="s">
        <v>185</v>
      </c>
      <c r="BK99" s="227">
        <f>ROUND(I99*H99,2)</f>
        <v>0</v>
      </c>
      <c r="BL99" s="18" t="s">
        <v>185</v>
      </c>
      <c r="BM99" s="226" t="s">
        <v>1340</v>
      </c>
    </row>
    <row r="100" spans="1:47" s="2" customFormat="1" ht="12">
      <c r="A100" s="40"/>
      <c r="B100" s="41"/>
      <c r="C100" s="42"/>
      <c r="D100" s="228" t="s">
        <v>187</v>
      </c>
      <c r="E100" s="42"/>
      <c r="F100" s="229" t="s">
        <v>1327</v>
      </c>
      <c r="G100" s="42"/>
      <c r="H100" s="42"/>
      <c r="I100" s="230"/>
      <c r="J100" s="42"/>
      <c r="K100" s="42"/>
      <c r="L100" s="46"/>
      <c r="M100" s="231"/>
      <c r="N100" s="232"/>
      <c r="O100" s="87"/>
      <c r="P100" s="87"/>
      <c r="Q100" s="87"/>
      <c r="R100" s="87"/>
      <c r="S100" s="87"/>
      <c r="T100" s="88"/>
      <c r="U100" s="40"/>
      <c r="V100" s="40"/>
      <c r="W100" s="40"/>
      <c r="X100" s="40"/>
      <c r="Y100" s="40"/>
      <c r="Z100" s="40"/>
      <c r="AA100" s="40"/>
      <c r="AB100" s="40"/>
      <c r="AC100" s="40"/>
      <c r="AD100" s="40"/>
      <c r="AE100" s="40"/>
      <c r="AT100" s="18" t="s">
        <v>187</v>
      </c>
      <c r="AU100" s="18" t="s">
        <v>89</v>
      </c>
    </row>
    <row r="101" spans="1:47" s="2" customFormat="1" ht="12">
      <c r="A101" s="40"/>
      <c r="B101" s="41"/>
      <c r="C101" s="42"/>
      <c r="D101" s="228" t="s">
        <v>280</v>
      </c>
      <c r="E101" s="42"/>
      <c r="F101" s="233" t="s">
        <v>1328</v>
      </c>
      <c r="G101" s="42"/>
      <c r="H101" s="42"/>
      <c r="I101" s="230"/>
      <c r="J101" s="42"/>
      <c r="K101" s="42"/>
      <c r="L101" s="46"/>
      <c r="M101" s="231"/>
      <c r="N101" s="232"/>
      <c r="O101" s="87"/>
      <c r="P101" s="87"/>
      <c r="Q101" s="87"/>
      <c r="R101" s="87"/>
      <c r="S101" s="87"/>
      <c r="T101" s="88"/>
      <c r="U101" s="40"/>
      <c r="V101" s="40"/>
      <c r="W101" s="40"/>
      <c r="X101" s="40"/>
      <c r="Y101" s="40"/>
      <c r="Z101" s="40"/>
      <c r="AA101" s="40"/>
      <c r="AB101" s="40"/>
      <c r="AC101" s="40"/>
      <c r="AD101" s="40"/>
      <c r="AE101" s="40"/>
      <c r="AT101" s="18" t="s">
        <v>280</v>
      </c>
      <c r="AU101" s="18" t="s">
        <v>89</v>
      </c>
    </row>
    <row r="102" spans="1:65" s="2" customFormat="1" ht="21.75" customHeight="1">
      <c r="A102" s="40"/>
      <c r="B102" s="41"/>
      <c r="C102" s="215" t="s">
        <v>178</v>
      </c>
      <c r="D102" s="215" t="s">
        <v>180</v>
      </c>
      <c r="E102" s="216" t="s">
        <v>1329</v>
      </c>
      <c r="F102" s="217" t="s">
        <v>1330</v>
      </c>
      <c r="G102" s="218" t="s">
        <v>270</v>
      </c>
      <c r="H102" s="219">
        <v>10</v>
      </c>
      <c r="I102" s="220"/>
      <c r="J102" s="221">
        <f>ROUND(I102*H102,2)</f>
        <v>0</v>
      </c>
      <c r="K102" s="217" t="s">
        <v>184</v>
      </c>
      <c r="L102" s="46"/>
      <c r="M102" s="222" t="s">
        <v>39</v>
      </c>
      <c r="N102" s="223" t="s">
        <v>53</v>
      </c>
      <c r="O102" s="87"/>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185</v>
      </c>
      <c r="AT102" s="226" t="s">
        <v>180</v>
      </c>
      <c r="AU102" s="226" t="s">
        <v>89</v>
      </c>
      <c r="AY102" s="18" t="s">
        <v>177</v>
      </c>
      <c r="BE102" s="227">
        <f>IF(N102="základní",J102,0)</f>
        <v>0</v>
      </c>
      <c r="BF102" s="227">
        <f>IF(N102="snížená",J102,0)</f>
        <v>0</v>
      </c>
      <c r="BG102" s="227">
        <f>IF(N102="zákl. přenesená",J102,0)</f>
        <v>0</v>
      </c>
      <c r="BH102" s="227">
        <f>IF(N102="sníž. přenesená",J102,0)</f>
        <v>0</v>
      </c>
      <c r="BI102" s="227">
        <f>IF(N102="nulová",J102,0)</f>
        <v>0</v>
      </c>
      <c r="BJ102" s="18" t="s">
        <v>185</v>
      </c>
      <c r="BK102" s="227">
        <f>ROUND(I102*H102,2)</f>
        <v>0</v>
      </c>
      <c r="BL102" s="18" t="s">
        <v>185</v>
      </c>
      <c r="BM102" s="226" t="s">
        <v>1341</v>
      </c>
    </row>
    <row r="103" spans="1:47" s="2" customFormat="1" ht="12">
      <c r="A103" s="40"/>
      <c r="B103" s="41"/>
      <c r="C103" s="42"/>
      <c r="D103" s="228" t="s">
        <v>187</v>
      </c>
      <c r="E103" s="42"/>
      <c r="F103" s="229" t="s">
        <v>1332</v>
      </c>
      <c r="G103" s="42"/>
      <c r="H103" s="42"/>
      <c r="I103" s="230"/>
      <c r="J103" s="42"/>
      <c r="K103" s="42"/>
      <c r="L103" s="46"/>
      <c r="M103" s="231"/>
      <c r="N103" s="232"/>
      <c r="O103" s="87"/>
      <c r="P103" s="87"/>
      <c r="Q103" s="87"/>
      <c r="R103" s="87"/>
      <c r="S103" s="87"/>
      <c r="T103" s="88"/>
      <c r="U103" s="40"/>
      <c r="V103" s="40"/>
      <c r="W103" s="40"/>
      <c r="X103" s="40"/>
      <c r="Y103" s="40"/>
      <c r="Z103" s="40"/>
      <c r="AA103" s="40"/>
      <c r="AB103" s="40"/>
      <c r="AC103" s="40"/>
      <c r="AD103" s="40"/>
      <c r="AE103" s="40"/>
      <c r="AT103" s="18" t="s">
        <v>187</v>
      </c>
      <c r="AU103" s="18" t="s">
        <v>89</v>
      </c>
    </row>
    <row r="104" spans="1:47" s="2" customFormat="1" ht="12">
      <c r="A104" s="40"/>
      <c r="B104" s="41"/>
      <c r="C104" s="42"/>
      <c r="D104" s="228" t="s">
        <v>280</v>
      </c>
      <c r="E104" s="42"/>
      <c r="F104" s="233" t="s">
        <v>1333</v>
      </c>
      <c r="G104" s="42"/>
      <c r="H104" s="42"/>
      <c r="I104" s="230"/>
      <c r="J104" s="42"/>
      <c r="K104" s="42"/>
      <c r="L104" s="46"/>
      <c r="M104" s="231"/>
      <c r="N104" s="232"/>
      <c r="O104" s="87"/>
      <c r="P104" s="87"/>
      <c r="Q104" s="87"/>
      <c r="R104" s="87"/>
      <c r="S104" s="87"/>
      <c r="T104" s="88"/>
      <c r="U104" s="40"/>
      <c r="V104" s="40"/>
      <c r="W104" s="40"/>
      <c r="X104" s="40"/>
      <c r="Y104" s="40"/>
      <c r="Z104" s="40"/>
      <c r="AA104" s="40"/>
      <c r="AB104" s="40"/>
      <c r="AC104" s="40"/>
      <c r="AD104" s="40"/>
      <c r="AE104" s="40"/>
      <c r="AT104" s="18" t="s">
        <v>280</v>
      </c>
      <c r="AU104" s="18" t="s">
        <v>89</v>
      </c>
    </row>
    <row r="105" spans="1:65" s="2" customFormat="1" ht="16.5" customHeight="1">
      <c r="A105" s="40"/>
      <c r="B105" s="41"/>
      <c r="C105" s="215" t="s">
        <v>223</v>
      </c>
      <c r="D105" s="215" t="s">
        <v>180</v>
      </c>
      <c r="E105" s="216" t="s">
        <v>1334</v>
      </c>
      <c r="F105" s="217" t="s">
        <v>1335</v>
      </c>
      <c r="G105" s="218" t="s">
        <v>270</v>
      </c>
      <c r="H105" s="219">
        <v>20</v>
      </c>
      <c r="I105" s="220"/>
      <c r="J105" s="221">
        <f>ROUND(I105*H105,2)</f>
        <v>0</v>
      </c>
      <c r="K105" s="217" t="s">
        <v>184</v>
      </c>
      <c r="L105" s="46"/>
      <c r="M105" s="222" t="s">
        <v>39</v>
      </c>
      <c r="N105" s="223" t="s">
        <v>53</v>
      </c>
      <c r="O105" s="87"/>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185</v>
      </c>
      <c r="AT105" s="226" t="s">
        <v>180</v>
      </c>
      <c r="AU105" s="226" t="s">
        <v>89</v>
      </c>
      <c r="AY105" s="18" t="s">
        <v>177</v>
      </c>
      <c r="BE105" s="227">
        <f>IF(N105="základní",J105,0)</f>
        <v>0</v>
      </c>
      <c r="BF105" s="227">
        <f>IF(N105="snížená",J105,0)</f>
        <v>0</v>
      </c>
      <c r="BG105" s="227">
        <f>IF(N105="zákl. přenesená",J105,0)</f>
        <v>0</v>
      </c>
      <c r="BH105" s="227">
        <f>IF(N105="sníž. přenesená",J105,0)</f>
        <v>0</v>
      </c>
      <c r="BI105" s="227">
        <f>IF(N105="nulová",J105,0)</f>
        <v>0</v>
      </c>
      <c r="BJ105" s="18" t="s">
        <v>185</v>
      </c>
      <c r="BK105" s="227">
        <f>ROUND(I105*H105,2)</f>
        <v>0</v>
      </c>
      <c r="BL105" s="18" t="s">
        <v>185</v>
      </c>
      <c r="BM105" s="226" t="s">
        <v>1342</v>
      </c>
    </row>
    <row r="106" spans="1:47" s="2" customFormat="1" ht="12">
      <c r="A106" s="40"/>
      <c r="B106" s="41"/>
      <c r="C106" s="42"/>
      <c r="D106" s="228" t="s">
        <v>187</v>
      </c>
      <c r="E106" s="42"/>
      <c r="F106" s="229" t="s">
        <v>1335</v>
      </c>
      <c r="G106" s="42"/>
      <c r="H106" s="42"/>
      <c r="I106" s="230"/>
      <c r="J106" s="42"/>
      <c r="K106" s="42"/>
      <c r="L106" s="46"/>
      <c r="M106" s="231"/>
      <c r="N106" s="232"/>
      <c r="O106" s="87"/>
      <c r="P106" s="87"/>
      <c r="Q106" s="87"/>
      <c r="R106" s="87"/>
      <c r="S106" s="87"/>
      <c r="T106" s="88"/>
      <c r="U106" s="40"/>
      <c r="V106" s="40"/>
      <c r="W106" s="40"/>
      <c r="X106" s="40"/>
      <c r="Y106" s="40"/>
      <c r="Z106" s="40"/>
      <c r="AA106" s="40"/>
      <c r="AB106" s="40"/>
      <c r="AC106" s="40"/>
      <c r="AD106" s="40"/>
      <c r="AE106" s="40"/>
      <c r="AT106" s="18" t="s">
        <v>187</v>
      </c>
      <c r="AU106" s="18" t="s">
        <v>89</v>
      </c>
    </row>
    <row r="107" spans="1:47" s="2" customFormat="1" ht="12">
      <c r="A107" s="40"/>
      <c r="B107" s="41"/>
      <c r="C107" s="42"/>
      <c r="D107" s="228" t="s">
        <v>280</v>
      </c>
      <c r="E107" s="42"/>
      <c r="F107" s="233" t="s">
        <v>1337</v>
      </c>
      <c r="G107" s="42"/>
      <c r="H107" s="42"/>
      <c r="I107" s="230"/>
      <c r="J107" s="42"/>
      <c r="K107" s="42"/>
      <c r="L107" s="46"/>
      <c r="M107" s="278"/>
      <c r="N107" s="279"/>
      <c r="O107" s="280"/>
      <c r="P107" s="280"/>
      <c r="Q107" s="280"/>
      <c r="R107" s="280"/>
      <c r="S107" s="280"/>
      <c r="T107" s="281"/>
      <c r="U107" s="40"/>
      <c r="V107" s="40"/>
      <c r="W107" s="40"/>
      <c r="X107" s="40"/>
      <c r="Y107" s="40"/>
      <c r="Z107" s="40"/>
      <c r="AA107" s="40"/>
      <c r="AB107" s="40"/>
      <c r="AC107" s="40"/>
      <c r="AD107" s="40"/>
      <c r="AE107" s="40"/>
      <c r="AT107" s="18" t="s">
        <v>280</v>
      </c>
      <c r="AU107" s="18" t="s">
        <v>89</v>
      </c>
    </row>
    <row r="108" spans="1:31" s="2" customFormat="1" ht="6.95" customHeight="1">
      <c r="A108" s="40"/>
      <c r="B108" s="62"/>
      <c r="C108" s="63"/>
      <c r="D108" s="63"/>
      <c r="E108" s="63"/>
      <c r="F108" s="63"/>
      <c r="G108" s="63"/>
      <c r="H108" s="63"/>
      <c r="I108" s="63"/>
      <c r="J108" s="63"/>
      <c r="K108" s="63"/>
      <c r="L108" s="46"/>
      <c r="M108" s="40"/>
      <c r="O108" s="40"/>
      <c r="P108" s="40"/>
      <c r="Q108" s="40"/>
      <c r="R108" s="40"/>
      <c r="S108" s="40"/>
      <c r="T108" s="40"/>
      <c r="U108" s="40"/>
      <c r="V108" s="40"/>
      <c r="W108" s="40"/>
      <c r="X108" s="40"/>
      <c r="Y108" s="40"/>
      <c r="Z108" s="40"/>
      <c r="AA108" s="40"/>
      <c r="AB108" s="40"/>
      <c r="AC108" s="40"/>
      <c r="AD108" s="40"/>
      <c r="AE108" s="40"/>
    </row>
  </sheetData>
  <sheetProtection password="CDD6" sheet="1" objects="1" scenarios="1" formatColumns="0" formatRows="0" autoFilter="0"/>
  <autoFilter ref="C86:K107"/>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Horák Jiří, Ing.</dc:creator>
  <cp:keywords/>
  <dc:description/>
  <cp:lastModifiedBy>Horák Jiří, Ing.</cp:lastModifiedBy>
  <dcterms:created xsi:type="dcterms:W3CDTF">2023-01-23T15:29:11Z</dcterms:created>
  <dcterms:modified xsi:type="dcterms:W3CDTF">2023-01-23T15:29:28Z</dcterms:modified>
  <cp:category/>
  <cp:version/>
  <cp:contentType/>
  <cp:contentStatus/>
</cp:coreProperties>
</file>