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10-01-01" sheetId="4" r:id="rId4"/>
    <sheet name="PS 10-02-11" sheetId="5" r:id="rId5"/>
    <sheet name="PS 10-02-12" sheetId="6" r:id="rId6"/>
    <sheet name="PS 10-02-21" sheetId="7" r:id="rId7"/>
    <sheet name="PS 10-02-71" sheetId="8" r:id="rId8"/>
    <sheet name="PS 10-02-91" sheetId="9" r:id="rId9"/>
    <sheet name="PS 10-02-92" sheetId="10" r:id="rId10"/>
    <sheet name="PS 10-04-01" sheetId="11" r:id="rId11"/>
    <sheet name="PS 10-04-02" sheetId="12" r:id="rId12"/>
    <sheet name="SO 10-10-01" sheetId="13" r:id="rId13"/>
    <sheet name="SO 10-11-01" sheetId="14" r:id="rId14"/>
    <sheet name="SO 10-12-01" sheetId="15" r:id="rId15"/>
    <sheet name="SO 10-12-02" sheetId="16" r:id="rId16"/>
    <sheet name="SO 10-12-03" sheetId="17" r:id="rId17"/>
    <sheet name="SO 10-12-04" sheetId="18" r:id="rId18"/>
    <sheet name="SO 10-12-05" sheetId="19" r:id="rId19"/>
    <sheet name="SO 10-20-01" sheetId="20" r:id="rId20"/>
    <sheet name="SO 10-50-01" sheetId="21" r:id="rId21"/>
    <sheet name="SO 10-50-02" sheetId="22" r:id="rId22"/>
    <sheet name="SO 10-50-03" sheetId="23" r:id="rId23"/>
    <sheet name="SO 10-51-01" sheetId="24" r:id="rId24"/>
    <sheet name="SO 10-51-02" sheetId="25" r:id="rId25"/>
    <sheet name="SO 10-40-01" sheetId="26" r:id="rId26"/>
    <sheet name="SO 10-61-01" sheetId="27" r:id="rId27"/>
    <sheet name="SO 10-62-01" sheetId="28" r:id="rId28"/>
    <sheet name="SO 10-62-02" sheetId="29" r:id="rId29"/>
    <sheet name="SO 10-62-03" sheetId="30" r:id="rId30"/>
    <sheet name="SO 10-62-04" sheetId="31" r:id="rId31"/>
    <sheet name="SO 10-62-05" sheetId="32" r:id="rId32"/>
    <sheet name="SO 10-62-06" sheetId="33" r:id="rId33"/>
    <sheet name="SO 10-62-07" sheetId="34" r:id="rId34"/>
    <sheet name="SO 10-62-08" sheetId="35" r:id="rId35"/>
    <sheet name="SO 10-64-01" sheetId="36" r:id="rId36"/>
    <sheet name="SO 10-65-01" sheetId="37" r:id="rId37"/>
    <sheet name="SO 10-71-01" sheetId="38" r:id="rId38"/>
    <sheet name="SO 10-74-01" sheetId="39" r:id="rId39"/>
    <sheet name="SO 10-76-01" sheetId="40" r:id="rId40"/>
    <sheet name="SO 10-76-02" sheetId="41" r:id="rId41"/>
    <sheet name="SO 10-76-03" sheetId="42" r:id="rId42"/>
    <sheet name="SO 10-76-04" sheetId="43" r:id="rId43"/>
    <sheet name="SO 10-76-05" sheetId="44" r:id="rId44"/>
    <sheet name="SO 10-76-06" sheetId="45" r:id="rId45"/>
    <sheet name="SO 10-76-07" sheetId="46" r:id="rId46"/>
    <sheet name="SO 10-76-08" sheetId="47" r:id="rId47"/>
    <sheet name="SO 10-77-01" sheetId="48" r:id="rId48"/>
  </sheets>
  <definedNames/>
  <calcPr/>
  <webPublishing/>
</workbook>
</file>

<file path=xl/sharedStrings.xml><?xml version="1.0" encoding="utf-8"?>
<sst xmlns="http://schemas.openxmlformats.org/spreadsheetml/2006/main" count="19853" uniqueCount="2592">
  <si>
    <t>Aspe</t>
  </si>
  <si>
    <t>Rekapitulace ceny</t>
  </si>
  <si>
    <t>Zm03_5213510016</t>
  </si>
  <si>
    <t>Zajištění bezbariérového přístupu na nástupiště v žst. Kolín</t>
  </si>
  <si>
    <t>zm11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</si>
  <si>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</si>
  <si>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</si>
  <si>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</si>
  <si>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</si>
  <si>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</si>
  <si>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</si>
  <si>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</si>
  <si>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</si>
  <si>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</si>
  <si>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</si>
  <si>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</si>
  <si>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</si>
  <si>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</si>
  <si>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</si>
  <si>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</si>
  <si>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</si>
  <si>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</si>
  <si>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</si>
  <si>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</si>
  <si>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</si>
  <si>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</si>
  <si>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</si>
  <si>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</si>
  <si>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</si>
  <si>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</si>
  <si>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</si>
  <si>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</si>
  <si>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</si>
  <si>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</si>
  <si>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</si>
  <si>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</si>
  <si>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</si>
  <si>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</si>
  <si>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</si>
  <si>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</si>
  <si>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</si>
  <si>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</si>
  <si>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</si>
  <si>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</si>
  <si>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</si>
  <si>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</si>
  <si>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</si>
  <si>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</si>
  <si>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</si>
  <si>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</si>
  <si>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R014112</t>
  </si>
  <si>
    <t>936</t>
  </si>
  <si>
    <t>Železný šrot - konstrukce, stožáry, kolej. - 17 04 05</t>
  </si>
  <si>
    <t>T</t>
  </si>
  <si>
    <t>[bez vazby na CS]</t>
  </si>
  <si>
    <t>PP</t>
  </si>
  <si>
    <t>VV</t>
  </si>
  <si>
    <t>SO 10-20-01    1,884=1.884 [A] 
SO 10-62-02    6,658=6.658 [B]  
SO 10-62-03    7.869=7.869 [C] 
SO 10-62-04    6.25=6.250 [D] 
SO 10-62-05    6.107=6.107 [E] 
Celkem: A+B+C+D+E=28.768 [I]</t>
  </si>
  <si>
    <t>TS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</si>
  <si>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</t>
  </si>
  <si>
    <t>R014112(2)</t>
  </si>
  <si>
    <t>935</t>
  </si>
  <si>
    <t>Odpad hliníku - 17 04 02</t>
  </si>
  <si>
    <t>SO 10-62-01 0,296=0.296 [A] 
SO 10-62-02 0,309=0.309 [B] 
SO  10-62-03  0,376=0.376 [C] 
SO  10-62-04 0,229=0.229 [D] 
SO  10-62-05 0,224=0.224 [E] 
Celkem: A+B+C+D+E=1.434 [F]</t>
  </si>
  <si>
    <t>R015111</t>
  </si>
  <si>
    <t>900</t>
  </si>
  <si>
    <t>POPLATKY ZA LIKVIDACŮ ODPADŮ NEKONTAMINOVANÝCH - 17 05 04  VYTĚŽENÉ ZEMINY A HORNINY -  I. TŘÍDA TĚŽITELNOSTI - VČETNĚ DOPRAVY</t>
  </si>
  <si>
    <t>Odvoz do 20 km 
SO 10-11-01    2 219,562 =2 219.562 [A]   
SO 10-20-01    6845,197=6 845.197 [B] 
SO 10-50-01    413,563=413.563 [C] 
SO 10-50-02     150,314=150.314 [D] 
SO 10-50-03    3 062,290=3 062.290 [E] 
SO 10-51-01    33,660=33.660 [F] 
SO 10-51-02     35,640=35.640 [G] 
SO 10-40-01     10469.344=10 469.344 [H] 
SO 10-61-01    274,162=274.162 [I] 
SO 10-62-01    5,988=5.988 [J] 
SO 10-62-02    4,182=4.182 [K] 
SO 10-62-03    4,182=4.182 [L] 
SO 10-62-04    4,182=4.182 [M]     
SO 10-62-05    4,182=4.182 [N] 
SO 10-71-01    12,0=12.000 [O] 
Celkem: A+B+C+D+E+F+G+H+I+J+K+L+M+N+O=23 538.448 [P]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</si>
  <si>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</si>
  <si>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4</t>
  </si>
  <si>
    <t>R015120</t>
  </si>
  <si>
    <t>903</t>
  </si>
  <si>
    <t>POPLATKY ZA LIKVIDACŮ ODPADŮ NEKONTAMINOVANÝCH - 17 01 02  STAVEBNÍ A DEMOLIČNÍ SUŤ (CIHLY) - VČETNĚ DOPRAVY</t>
  </si>
  <si>
    <t>Odvoz do 20 km 
SO 10-12-02   40=40.000 [A] 
SO 10-50-02   16,355=16.355 [B] 
SO  10-65-01  0,427=0.427 [D] 
Celkem: A+B+D=56.782 [E]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</si>
  <si>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</si>
  <si>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5</t>
  </si>
  <si>
    <t>R015140</t>
  </si>
  <si>
    <t>905</t>
  </si>
  <si>
    <t>POPLATKY ZA LIKVIDACŮ ODPADŮ NEKONTAMINOVANÝCH - 17 01 01  BETON Z DEMOLIC OBJEKTŮ, ZÁKLADŮ TV - VČETNĚ DOPRAVY</t>
  </si>
  <si>
    <t>odvoz do 20 km  
SO 10-12-01    85,394=85.394 [A] 
SO 10-12-02      8,748=8.748 [B] 
SO 10-12-03     10,812=10.812 [C] 
SO 10-12-04     11,498=11.498 [D] 
SO 10-12-05      8,123=8.123 [E] 
SO 10-20-01      6598,44=6 598.440 [F] 
SO 10-40-01     191,582=191.582 [G] 
SO 10-61-01    596,578=596.578 [H] 
SO 10-62-01    4,224=4.224 [I] 
SO 10-62-02     2,112=2.112 [J] 
SO 10-62-03    2,112=2.112 [K] 
SO 10-62-04     2,112=2.112 [L] 
SO 10-62-05    2,112=2.112 [M] 
SO 10-65-01   58,961=58.961 [W] 
SO 10-71-01    3,3=3.300 [N] 
SO 10-76-01    1,5=1.500 [O] 
SO 10-76-02     0,2=0.200 [P] 
SO 10-76-03     0,2=0.200 [Q] 
SO 10-76-04     0,2=0.200 [R] 
SO 10-76-05     0,2=0.200 [S] 
SO 10-76-06     0,2=0.200 [T] 
SO 10-76-07     1=1.000 [U] 
Celkem: A+B+C+D+E+F+G+H+I+J+K+L+M+W+N+O+P+Q+R+S+T+U=7 589.608 [X]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</si>
  <si>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</si>
  <si>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6</t>
  </si>
  <si>
    <t>R015150</t>
  </si>
  <si>
    <t>906</t>
  </si>
  <si>
    <t>POPLATKY ZA LIKVIDACŮ ODPADŮ NEKONTAMINOVANÝCH - 17 05 08  ŠTĚRK Z KOLEJIŠTĚ (ODPAD PO RECYKLACI) VČ. DOPRAVY</t>
  </si>
  <si>
    <t>Odvoz do 20 km 
SO 10-10-01   1366,4=1 366.400 [A] 
SO 10-12-01    24=24.000 [B] 
SO 10-12-02    21,6=21.600 [C] 
SO 10-12-03    21,6=21.600 [D] 
SO 10-12-04   37,6=37.600 [E] 
SO 10-12-05    21,6=21.600 [F] 
Celkem: A+B+C+D+E+F=1 492.800 [G]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</si>
  <si>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 
3. Způsob měření:  
Tunou se rozumí hmotnost odpadu vytříděného v souladu se zákonem č. 185/2001 Sb., o nakládání s odpady, v platném znění.</t>
  </si>
  <si>
    <t>7</t>
  </si>
  <si>
    <t>R015170</t>
  </si>
  <si>
    <t>908</t>
  </si>
  <si>
    <t>POPLATKY ZA LIKVIDACŮ ODPADŮ NEKONTAMINOVANÝCH - 17 02 01  DŘEVO PO STAVEBNÍM POUŽITÍ, Z DEMOLIC VČ. DOPRAVY</t>
  </si>
  <si>
    <t>odvoz do 22 km  
SO 10-12-02    1,520=1.520 [A] 
SO 10-62-01     5,618=5.618 [B] 
SO 10-62-02     5,969=5.969 [C] 
SO 10-62-03     7,345=7.345 [D] 
SO 10-62-04     4,428=4.428 [E] 
SO 10-62-05     4,362=4.362 [F] 
SO 10-65-01     0,1=0.100 [H] 
Celkem: A+B+C+D+E+F+H=29.342 [I]</t>
  </si>
  <si>
    <t>8</t>
  </si>
  <si>
    <t>R015180</t>
  </si>
  <si>
    <t>909</t>
  </si>
  <si>
    <t>POPLATKY ZA LIKVIDACŮ ODPADŮ NEKONTAMINOVANÝCH - 17 02 02  SKLO Z INTERIÉRŮ REKONSTRUOVANÝCH OBJEKTŮ - VČETNĚ DOPRAVY</t>
  </si>
  <si>
    <t>Odvoz do 22 km 
SO 10-12-02 1,250=1.250 [B]  
SO 10-65-01  0,250=0.250 [C] 
Celkem: B+C=1.500 [D]</t>
  </si>
  <si>
    <t>9</t>
  </si>
  <si>
    <t>R015190</t>
  </si>
  <si>
    <t>910</t>
  </si>
  <si>
    <t>POPLATKY ZA LIKVIDACŮ ODPADŮ NEKONTAMINOVANÝCH - 17 02 03  PLASTY Z INTERIÉRŮ REKONSTRUOVANÝCH OBJEKTŮ - VČETNĚ DOPRAVY</t>
  </si>
  <si>
    <t>Odvoz do 22 km 
SO 10-20-01   0,075=0.075 [B] 
SO 10-50-02   0,576=0.576 [A] 
SO 10-51-01   0,075=0.075 [C] 
SO 10-51-02   0,075=0.075 [D] 
SO 10-61-01   0,033=0.033 [E] 
SO 10-65-01  0,250=0.250 [G] 
Celkem: B+A+C+D+E+G=1.084 [H]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</si>
  <si>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</si>
  <si>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10</t>
  </si>
  <si>
    <t>R015210</t>
  </si>
  <si>
    <t>911</t>
  </si>
  <si>
    <t>POPLATKY ZA LIKVIDACŮ ODPADŮ NEKONTAMINOVANÝCH - 17 01 01  ŽELEZNIČNÍ PRAŽCE BETONOVÉ  - VČETNĚ DOPRAVY</t>
  </si>
  <si>
    <t>Odvoz do 20 km 
SO 10-10-01   15=15.000 [A]</t>
  </si>
  <si>
    <t>11</t>
  </si>
  <si>
    <t>R015250</t>
  </si>
  <si>
    <t>915</t>
  </si>
  <si>
    <t>POPLATKY ZA LIKVIDACŮ ODPADŮ NEKONTAMINOVANÝCH - 17 02 03  POLYETYLÉNOVÉ PODLOŽKY (ŽEL. SVRŠEK) - VČETNĚ DOPRAVY</t>
  </si>
  <si>
    <t>Odvoz do 20 km 
SO 10-10-01   0,201=0.201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</si>
  <si>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  
)</t>
  </si>
  <si>
    <t>12</t>
  </si>
  <si>
    <t>R015260</t>
  </si>
  <si>
    <t>916</t>
  </si>
  <si>
    <t>POPLATKY ZA LIKVIDACŮ ODPADŮ NEKONTAMINOVANÝCH - 07 02 99  PRYŽOVÉ PODLOŽKY (ŽEL. SVRŠEK) - VČETNĚ DOPRAVY</t>
  </si>
  <si>
    <t>Odvoz do 20 km 
SO 10-10-01   0,364=0.364 [A]</t>
  </si>
  <si>
    <t>13</t>
  </si>
  <si>
    <t>R015280</t>
  </si>
  <si>
    <t>918</t>
  </si>
  <si>
    <t>POPLATKY ZA LIKVIDACŮ ODPADŮ NEKONTAMINOVANÝCH - 17 01 03  ODPOJOVAČE- OCEL, PORCELÁN 100KG - VČETNĚ DOPRAVY</t>
  </si>
  <si>
    <t>SO 10-71-01  0,1=0.100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</si>
  <si>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na zpracování nebo likvidaci odpadů  
- náklady spojené s vyložením a manipulací s materiálem v místě skládky  
 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</si>
  <si>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14</t>
  </si>
  <si>
    <t>R015310</t>
  </si>
  <si>
    <t>920</t>
  </si>
  <si>
    <t>ELEKTROŠTROT - 16 02 14  ELEKTROŠROT (VYŘAZENÁ EL. ZAŘÍZENÍ A PŘÍSTR. - AL, CU A VZ. KOVY)  - VČETNĚ DOPRAVY</t>
  </si>
  <si>
    <t>Odvoz do výkupu elektrošrotu  2 km 
SO 10-76-01   0,5=0.500 [A]  
SO 10-76-02   0,5=0.500 [B] 
SO 10-76-03   0,5=0.500 [C] 
SO 10-76-04   0,5=0.500 [D] 
SO 10-76-05   0,5=0.500 [E] 
SO 10-76-06   0,5=0.500 [F] 
SO 10-76-07   0,1=0.100 [G] 
SO 10-77-01   0,02=0.020 [I] 
Celkem: A+B+C+D+E+F+G+I=3.120 [J]</t>
  </si>
  <si>
    <t>15</t>
  </si>
  <si>
    <t>R015320</t>
  </si>
  <si>
    <t>921</t>
  </si>
  <si>
    <t>POPLATKY ZA LIKVIDACŮ ODPADŮ NEKONTAMINOVANÝCH - 17 05 04  STÁVAJÍCÍ SYPANÝ MATERIÁL Z NÁSTUPIŠŤ VČ. DOPRAVY</t>
  </si>
  <si>
    <t>Odvoz do 20 km 
SO 10-12-01   292,165=292.165 [A] 
SO 10-12-02  113,049=113.049 [B] 
SO 10-12-03   110,270=110.270 [C] 
SO 10-12-04   187,56=187.560 [D] 
SO 10-12-05    111,261=111.261 [E] 
Celkem: A+B+C+D+E=814.305 [F]</t>
  </si>
  <si>
    <t>16</t>
  </si>
  <si>
    <t>R015420</t>
  </si>
  <si>
    <t>930</t>
  </si>
  <si>
    <t>POPLATKY ZA LIKVIDACŮ ODPADŮ NEKONTAMINOVANÝCH - 17 06 04  ZBYTKY IZOLAČNÍCH MATERIÁLŮ VČ. DOPRAVY</t>
  </si>
  <si>
    <t>odvoz do 22 km  
SO 10-20-01   10=10.000 [A]</t>
  </si>
  <si>
    <t>17</t>
  </si>
  <si>
    <t>R015510</t>
  </si>
  <si>
    <t>932</t>
  </si>
  <si>
    <t>POPLATKY ZA LIKVIDACŮ ODPADŮ NEBEZPEČNÝCH - 17 05 07*  LOKÁLNĚ ZNEČIŠTĚNÝ ŠTĚRK A ZEMINA Z KOLEJIŠTĚ (VÝHYBKY) - VČETNĚ DOPRAVY *)</t>
  </si>
  <si>
    <t>Odvoz do 22 km 
SO 10-10-01   446=446.000 [A]</t>
  </si>
  <si>
    <t>18</t>
  </si>
  <si>
    <t>R015520</t>
  </si>
  <si>
    <t>933</t>
  </si>
  <si>
    <t>POPLATKY ZA LIKVIDACŮ ODPADŮ NEBEZPEČNÝCH - 17 02 04*  ŽELEZNIČNÍ PRAŽCE DŘEVĚNÉ- VČETNĚ DOPRAVY *)</t>
  </si>
  <si>
    <t>Odvoz do 22 km 
SO 10-10-01   12,027=12.027 [A]</t>
  </si>
  <si>
    <t>1. Položka obsahuje:  
- veškeré poplatky provozovateli skládky, recyklační linky nebo jiného zařízení na zpracování nebo likvidaci odpadů související s převzetím, uložením, zpracováním nebo likvidací odpadu  
-  náklady spojené s dopravou   odpadu z místa stavby na místo ořevzetí provozovatelem skládky, recyklační linky nebo jiného zařízenína zpracování nebo likvidaci odpadů  
- náklady spojené s vyložením a manipulacís materiálem v místě skládky  
 2. Položka neobsahuje:  
3. Způsob měření:  
Tunou se rozumí hmotnost odpadu vytříděného v souladu se zákonem č. 185/2001 Sb., o nakládání s   
odpady, v platném znění.  
Poznámka:  
*)  U nebezpečných odpadů musí být v doplňujícím popisu položky uvedeno upřesnění  nebezpečných vlastností v rozsahu a typu koncentrace nebezpečných látek</t>
  </si>
  <si>
    <t>19</t>
  </si>
  <si>
    <t>R015570</t>
  </si>
  <si>
    <t>938</t>
  </si>
  <si>
    <t>POPLATKY ZA LIKVIDACŮ ODPADŮ NEBEZPEČNÝCH - 17 03 03*  ASFALTOVÉ STAVEBNÍ NÁTĚRY VČ. DOPRAVY</t>
  </si>
  <si>
    <t>odvoz do 22 km  
SO 10-12-02  0.05=0.050 [A] 
SO 10-61-01   0,05=0.050 [B] 
SO 10-65-01  0,05=0.050 [D] 
Celkem: A+B+D=0.150 [E]</t>
  </si>
  <si>
    <t>98-98</t>
  </si>
  <si>
    <t>Všeobecný objekt</t>
  </si>
  <si>
    <t xml:space="preserve">  SO 98-98</t>
  </si>
  <si>
    <t>SO 98-98</t>
  </si>
  <si>
    <t>1_00</t>
  </si>
  <si>
    <t>Dokumentace stavby</t>
  </si>
  <si>
    <t>VSEOB001_01</t>
  </si>
  <si>
    <t>Geodetická dokumentace skutečného provedení stavby 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</si>
  <si>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</si>
  <si>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</si>
  <si>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</si>
  <si>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</si>
  <si>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 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</si>
  <si>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 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</si>
  <si>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</si>
  <si>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 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</si>
  <si>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 
Položka zahrnuje veškeré činnosti nezbytné k vypracování kompletní elketroniké dokumentace skutečného provedení dle SOD na zhotovení stavby a v rozsahu vyhlášky č. 499/2006 Sb. v platném znění a dle požadavků VTP a ZTP.</t>
  </si>
  <si>
    <t>2_00</t>
  </si>
  <si>
    <t>Ostatní</t>
  </si>
  <si>
    <t>P1_00005_01</t>
  </si>
  <si>
    <t>Osvědčení o shodě notifikovanou osobou 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</si>
  <si>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 
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</si>
  <si>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</si>
  <si>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 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</si>
  <si>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 
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</si>
  <si>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</si>
  <si>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 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</si>
  <si>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</si>
  <si>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 
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</si>
  <si>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</si>
  <si>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 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</si>
  <si>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</si>
  <si>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 
Položka zahrnuje zpracování kontrolního korozivního měření pro nově vybudovaná podchod a kabelovod.</t>
  </si>
  <si>
    <t>D.1</t>
  </si>
  <si>
    <t>Železniční zabezpečovací zařízení</t>
  </si>
  <si>
    <t xml:space="preserve">  PS 10-01-01</t>
  </si>
  <si>
    <t>ŽST Kolín, ochrana kabelů SSZT</t>
  </si>
  <si>
    <t>PS 10-01-01</t>
  </si>
  <si>
    <t>P1_00004_01</t>
  </si>
  <si>
    <t>Realizační dokumentace stavby (RDS) Dopracování PDPS viz. technická specifikace položky.</t>
  </si>
  <si>
    <t>Položka zahrnuje veškeré činnosti nezbytné k vypracování RDS, která doplňuje a upřesňuje projektovou dokumentaci pro provádění stavby. 
Položka zahrnuje veškeré činnosti nezbytné k vypracování RDS, která doplňuje a upřesňuje projektovou dokumentaci pro provádění stavby. Jedná se o dopracování PDPS u všech SO a PS.</t>
  </si>
  <si>
    <t>ZOV 03, etapa 2_3</t>
  </si>
  <si>
    <t>13183</t>
  </si>
  <si>
    <t>HLOUBENÍ JAM ZAPAŽ I NEPAŽ TŘ II</t>
  </si>
  <si>
    <t>M3</t>
  </si>
  <si>
    <t>2022_OTSKP</t>
  </si>
  <si>
    <t>Odkopání stávající trasy nad podchodem.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</si>
  <si>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</si>
  <si>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</si>
  <si>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</si>
  <si>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odkopaných tras a základů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</si>
  <si>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</si>
  <si>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702313</t>
  </si>
  <si>
    <t>ZAKRYTÍ KABELŮ VÝSTRAŽNOU FÓLIÍ ŠÍŘKY PŘES 40 CM</t>
  </si>
  <si>
    <t>M</t>
  </si>
  <si>
    <t>Krytí kabelových žlabů v zemi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</si>
  <si>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</si>
  <si>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75A218</t>
  </si>
  <si>
    <t>ZATAŽENÍ A SPOJKOVÁNÍ KABELŮ DO 12 PÁRŮ - DEMONTÁŽ</t>
  </si>
  <si>
    <t>KMPÁR</t>
  </si>
  <si>
    <t>Demontáž kabelů v odkopané trase, demontáž z chráničky.</t>
  </si>
  <si>
    <t>1. Položka obsahuje:  
 – demontáž kabelu, plastové spojky v počtu 2 kusy na 1 km kabelu, kabelové formy v počtu 5 kusů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</si>
  <si>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75A228</t>
  </si>
  <si>
    <t>ZATAŽENÍ A SPOJKOVÁNÍ KABELŮ PŘES 12 PÁRŮ - DEMONTÁŽ</t>
  </si>
  <si>
    <t>709611</t>
  </si>
  <si>
    <t>DEMONTÁŽ KABELOVÉHO ŽLABU/LIŠTY VČETNĚ KRYTU</t>
  </si>
  <si>
    <t>Demontáž žlabů v odkopané trase</t>
  </si>
  <si>
    <t>1. Položka obsahuje:  
 – přípravu podkladu pro osazení  
2. Položka neobsahuje:  
 X  
3. Způsob měření:  
Měří se metr délkový.</t>
  </si>
  <si>
    <t>702113</t>
  </si>
  <si>
    <t>KABELOVÝ ŽLAB ZEMNÍ VČETNĚ KRYTU SVĚTLÉ ŠÍŘKY PŘES 250 MM</t>
  </si>
  <si>
    <t>Nový kabelový žlab (vrácení kabelů zpět do země)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</si>
  <si>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</si>
  <si>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702111</t>
  </si>
  <si>
    <t>KABELOVÝ ŽLAB ZEMNÍ VČETNĚ KRYTU SVĚTLÉ ŠÍŘKY DO 120 MM</t>
  </si>
  <si>
    <t>Uložení prozizorních kabelů k náv.a KO</t>
  </si>
  <si>
    <t>75A217</t>
  </si>
  <si>
    <t>ZATAŽENÍ A SPOJKOVÁNÍ KABELŮ DO 12 PÁRŮ - MONTÁŽ</t>
  </si>
  <si>
    <t>Uložení kabelů do korugované trubky, uložení do žlabů.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</si>
  <si>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</si>
  <si>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75A227</t>
  </si>
  <si>
    <t>ZATAŽENÍ A SPOJKOVÁNÍ KABELŮ PŘES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</si>
  <si>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</si>
  <si>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702223</t>
  </si>
  <si>
    <t>KABELOVÁ CHRÁNIČKA ZEMNÍ UV STABILNÍ DN PŘES 200 MM</t>
  </si>
  <si>
    <t>Chráničky na kabely</t>
  </si>
  <si>
    <t>75A131</t>
  </si>
  <si>
    <t>KABEL METALICKÝ DVOUPLÁŠŤOVÝ DO 12 PÁRŮ - DODÁVKA</t>
  </si>
  <si>
    <t>Kabely pro posunuté návěstidlo Lc104 a stykový transformátor KO 104K</t>
  </si>
  <si>
    <t>1. Položka obsahuje:  
 – dodání kabelů podle typu od výrobců včetně mimostaveništní dopravy  
2. Položka neobsahuje:  
 X  
3. Způsob měření:  
Měří se n-násobky páru vodičů na kilometr.</t>
  </si>
  <si>
    <t>75A311</t>
  </si>
  <si>
    <t>KABELOVÁ FORMA (UKONČENÍ KABELŮ) PRO KABELY ZABEZPEČOVACÍ DO 12 PÁRŮ</t>
  </si>
  <si>
    <t>KS</t>
  </si>
  <si>
    <t>Demontáž a montáž formy v Lc104 a KO 104K (stávající prvky). Demontáž a montáž formy v Lc104 a KO 104K (provizorní prvky).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</si>
  <si>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</si>
  <si>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75C538</t>
  </si>
  <si>
    <t>STOŽÁROVÉ NÁVĚSTIDLO OD ČTYŘ SVĚTEL - DEMONTÁŽ</t>
  </si>
  <si>
    <t>KUS</t>
  </si>
  <si>
    <t>Demontáž návěstidla Lc104</t>
  </si>
  <si>
    <t>1. Položka obsahuje:  
 – demontáž betonového základu, demontáž stožárového návěstidla od čtyř do šesti světel, zasypání jámy po základu návěstidla  
 – demontáž stožárového návěstidla od čtyř do šesti světel se všemi pomocnými a doplňujícími pracemi a součástmi a ukolejnění,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</si>
  <si>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75C537</t>
  </si>
  <si>
    <t>STOŽÁROVÉ NÁVĚSTIDLO OD ČTYŘ SVĚTEL - MONTÁŽ</t>
  </si>
  <si>
    <t>Montáže návěstidla Lc104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</si>
  <si>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od čtyř do šesti světel včetně transformátorové skříně na základ  
 – montáž stožárového návěstidla od čtyř do šesti světel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</si>
  <si>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75C848</t>
  </si>
  <si>
    <t>STYKOVÝ TRANSFORMÁTOR, SYMETRIZAČNÍ A UKOLEJňOVACÍ TLUMIVKA - DEMONTÁŽ</t>
  </si>
  <si>
    <t>Demontáže stykového trans. KO 104K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</si>
  <si>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</si>
  <si>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75C847</t>
  </si>
  <si>
    <t>STYKOVÝ TRANSFORMÁTOR, SYMETRIZAČNÍ A UKOLEJňOVACÍ TLUMIVKA - MONTÁŽ</t>
  </si>
  <si>
    <t>Montáže stykového trans. KO 104K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</si>
  <si>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</si>
  <si>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75E157</t>
  </si>
  <si>
    <t>PŘEZKOUŠENÍ A REGULACE NÁVĚSTIDEL</t>
  </si>
  <si>
    <t>Přezkoušení návěstidla Lc104 po montáži.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</si>
  <si>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</si>
  <si>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20</t>
  </si>
  <si>
    <t>75E137</t>
  </si>
  <si>
    <t>PŘEZKOUŠENÍ VLAKOVÝCH CEST</t>
  </si>
  <si>
    <t>Přezkoušení jízdních cest (1x vjezd k Lc104, 2x odjezd od Lc104, 1x posun k Lc104, posun od Lc104)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</si>
  <si>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</si>
  <si>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21</t>
  </si>
  <si>
    <t>75E1B7</t>
  </si>
  <si>
    <t>REGULACE A ZKOUŠENÍ ZABEZPEČOVACÍHO ZAŘÍZENÍ</t>
  </si>
  <si>
    <t>HOD</t>
  </si>
  <si>
    <t>Regulace KO 104K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</si>
  <si>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</si>
  <si>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22</t>
  </si>
  <si>
    <t>75E1C7</t>
  </si>
  <si>
    <t>PROTOKOL UTZ</t>
  </si>
  <si>
    <t>Vypracování podkladů pro zápis do PZ.</t>
  </si>
  <si>
    <t>ZOV 03, etapa 2_4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</si>
  <si>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</si>
  <si>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</si>
  <si>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</si>
  <si>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</si>
  <si>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</si>
  <si>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</si>
  <si>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</si>
  <si>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</si>
  <si>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</si>
  <si>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</si>
  <si>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</si>
  <si>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</si>
  <si>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Kabely pro posunuté návěstidlo Lc104 a stykový transformátor KO 100K</t>
  </si>
  <si>
    <t>35</t>
  </si>
  <si>
    <t>36</t>
  </si>
  <si>
    <t>Demontáž a montáž formy v Lc104 a KO 104K (stávající prvky). Demontáž a montáž formy v Lc100 a KO 100K (provizorní prvky).</t>
  </si>
  <si>
    <t>37</t>
  </si>
  <si>
    <t>Demontáž návěstidla Lc100</t>
  </si>
  <si>
    <t>38</t>
  </si>
  <si>
    <t>Montáže návěstidla Lc100</t>
  </si>
  <si>
    <t>39</t>
  </si>
  <si>
    <t>Demontáže stykového trans. KO 100K</t>
  </si>
  <si>
    <t>40</t>
  </si>
  <si>
    <t>Montáže stykového trans. KO 100K</t>
  </si>
  <si>
    <t>41</t>
  </si>
  <si>
    <t>75F218</t>
  </si>
  <si>
    <t>BALÍZA NEPROMĚNNÁ TYP EUROBALISE - DEMONTÁŽ</t>
  </si>
  <si>
    <t>Demontáž balíz před návěstidlem Lc100</t>
  </si>
  <si>
    <t>1. Položka obsahuje:  
 – demontáž balisy včetně montážního materiálu  
2. Položka neobsahuje:  
 X  
3. Způsob měření:  
Udává se počet kusů kompletní konstrukce nebo práce.</t>
  </si>
  <si>
    <t>42</t>
  </si>
  <si>
    <t>75F217</t>
  </si>
  <si>
    <t>BALÍZA NEPROMĚNNÁ TYP EUROBALISE - MONTÁŽ</t>
  </si>
  <si>
    <t>Montáž balíz před návěstidlem Lc100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</si>
  <si>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</si>
  <si>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43</t>
  </si>
  <si>
    <t>Přezkoušení návěstidla Lc100 po montáži.</t>
  </si>
  <si>
    <t>44</t>
  </si>
  <si>
    <t>Přezkoušení jízdních cest (1x vjezd k Lc100, 2x odjezd od Lc100, 1x posun k Lc100, posun od Lc100)</t>
  </si>
  <si>
    <t>45</t>
  </si>
  <si>
    <t>Regulace KO 100K</t>
  </si>
  <si>
    <t>46</t>
  </si>
  <si>
    <t>75F2B9</t>
  </si>
  <si>
    <t>SW ADRESNÝ RBC - ÚPRAVA DLE POŽADAVKŮ PRO JEDEN VENKOVNÍ PRVEK</t>
  </si>
  <si>
    <t>Případná úprava SW pro nulovou pomalou jízdu k náv. Lc100 a Lc104. Včetně úpravy zpět.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</si>
  <si>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</si>
  <si>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47</t>
  </si>
  <si>
    <t>75F287</t>
  </si>
  <si>
    <t>PŘEZKOUŠENÍ A REGULACE TECHNOLOGIE RBC ZA 1 VC</t>
  </si>
  <si>
    <t>Případná úprava SW pro nulovou pomalou jízdu k náv. Lc100 a Lc104, přezkoušení VC. Včetně úpravy zpět.</t>
  </si>
  <si>
    <t>1. Položka obsahuje:  
 – přezkoušení SW na simulátoru a jízdou měřícím vozem  
2. Položka neobsahuje:  
 X  
3. Způsob měření:  
Udává se počet kusů vlakových cest přezkušovaných v dané RBC.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</si>
  <si>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</si>
  <si>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</si>
  <si>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</si>
  <si>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</si>
  <si>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</si>
  <si>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</si>
  <si>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Zemní práce, příprava tras</t>
  </si>
  <si>
    <t>132832</t>
  </si>
  <si>
    <t>HLOUBENÍ RÝH ŠÍŘ DO 2M PAŽ I NEPAŽ TŘ. II, ODVOZ DO 2KM</t>
  </si>
  <si>
    <t>výkaz výměr: TY ČÁSTI, KDE METALIKA NEJDE SPOLEČNĚ S OPTIKOU</t>
  </si>
  <si>
    <t>14173</t>
  </si>
  <si>
    <t>PROTLAČOVÁNÍ POTRUBÍ Z PLAST HMOT DN DO 200MM</t>
  </si>
  <si>
    <t>popis položky</t>
  </si>
  <si>
    <t>výkaz výměr 2X 10 m pod tratí</t>
  </si>
  <si>
    <t>Technická specifikace položky odpovídá příslušné cenové soustavě</t>
  </si>
  <si>
    <t>výkaz výměr</t>
  </si>
  <si>
    <t>702112</t>
  </si>
  <si>
    <t>KABELOVÝ ŽLAB ZEMNÍ VČETNĚ KRYTU SVĚTLÉ ŠÍŘKY PŘES 120 DO 250 MM</t>
  </si>
  <si>
    <t>702312</t>
  </si>
  <si>
    <t>ZAKRYTÍ KABELŮ VÝSTRAŽNOU FÓLIÍ ŠÍŘKY PŘES 20 DO 40 CM</t>
  </si>
  <si>
    <t>Montážní práce</t>
  </si>
  <si>
    <t>703211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</si>
  <si>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</si>
  <si>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</si>
  <si>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</si>
  <si>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</si>
  <si>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2*92*5 "17 MK" 
92*5 "21 MK"</t>
  </si>
  <si>
    <t>75I222</t>
  </si>
  <si>
    <t>KABEL ZEMNÍ DVOUPLÁŠŤOVÝ BEZ PANCÍŘE PRŮMĚRU ŽÍLY 0,8 MM DO 25XN</t>
  </si>
  <si>
    <t>218*10 "23 MK" 
92*10 "25 MK 
92*10 "26 MK"</t>
  </si>
  <si>
    <t>75I223</t>
  </si>
  <si>
    <t>KABEL ZEMNÍ DVOUPLÁŠŤOVÝ BEZ PANCÍŘE PRŮMĚRU ŽÍLY 0,8 MM DO 50XN</t>
  </si>
  <si>
    <t>190*50 "15,16 MK" 
92*35 "19 MK" 
210*35 "22 MK"</t>
  </si>
  <si>
    <t>75I224</t>
  </si>
  <si>
    <t>KABEL ZEMNÍ DVOUPLÁŠŤOVÝ BEZ PANCÍŘE PRŮMĚRU ŽÍLY 0,8 MM PŘES 50XN</t>
  </si>
  <si>
    <t>190*100 "14. MK" 
92*100 "18 MK" 
92*100 "20 MK" 
700*100 "24 MK"</t>
  </si>
  <si>
    <t>75I22Y</t>
  </si>
  <si>
    <t>KABEL ZEMNÍ DVOUPLÁŠŤOVÝ BEZ PANCÍŘE PRŮMĚRU ŽÍLY 0,8 MM - DEMONTÁŽ</t>
  </si>
  <si>
    <t>75I723</t>
  </si>
  <si>
    <t>KABEL KLASICKÝ DÁLKOVÝ DVOUPLÁŠŤOVÝ S PANCÍŘEM DO 37 ČTYŘEK</t>
  </si>
  <si>
    <t>338*13 "12 Dk+TKK" 
338*13 "13 DK+TKK"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</si>
  <si>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amontáž specifikované kabelizace se měří v délce udané v kmčtyřkách.</t>
  </si>
  <si>
    <t>75I724</t>
  </si>
  <si>
    <t>KABEL KLASICKÝ DÁLKOVÝ DVOUPLÁŠŤOVÝ S PANCÍŘEM PŘES 37 ČTYŘEK</t>
  </si>
  <si>
    <t>338*76 "11 ŽDK"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</si>
  <si>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</si>
  <si>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</si>
  <si>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</si>
  <si>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</si>
  <si>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</si>
  <si>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</si>
  <si>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</si>
  <si>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</si>
  <si>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</si>
  <si>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</si>
  <si>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</si>
  <si>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</si>
  <si>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</si>
  <si>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</si>
  <si>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</si>
  <si>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</si>
  <si>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</si>
  <si>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</si>
  <si>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</si>
  <si>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</si>
  <si>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</si>
  <si>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</si>
  <si>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</si>
  <si>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</si>
  <si>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</si>
  <si>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</si>
  <si>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</si>
  <si>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</si>
  <si>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</si>
  <si>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</si>
  <si>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</si>
  <si>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75IJ23</t>
  </si>
  <si>
    <t>MĚŘENÍ ZÁVĚREČNÉ DÁLKOVÝCH KABELŮ V OBOU SMĚRECH V PLNÉM ROZSAHU BEZ PROVOZU</t>
  </si>
  <si>
    <t>ČTYŘKA</t>
  </si>
  <si>
    <t>Přidružená stavební výroba</t>
  </si>
  <si>
    <t>R75E236</t>
  </si>
  <si>
    <t>KONTEJNER PROVIZORNÍHO SDĚLOVACÍHO ZAŘÍZENÍ</t>
  </si>
  <si>
    <t>kus/měsíc</t>
  </si>
  <si>
    <t>Vymístění stávajícího sdělovacího zařízení z objektu na pozemku č. 914/2 ("Holubníku"). Provizorní kontejner bude umístěn mimo stavební jámu kabelovodu v co možná nejkratší vzdálenosti od původního místa. Ve výsledném stavu bude sdělovací zařízení umístěno do nového kabelovodu (šachta č.3).</t>
  </si>
  <si>
    <t>Předpoklad 1 rok. 
1*12=12.000 [A]</t>
  </si>
  <si>
    <t>1. Položka obsahuje:  
 – dodání (formou pronájmu) kontejneru, instalace a uvedení do provozu zařízení určeného položkou  
 – dodávku a instalaci zařízení včetně pomocného materiálu, dopravu do místa určení  
 – naložení vybouraného materiálu na dopravní prostředek  
 – odvoz vybouraného materiálu do skladu nebo na likvidaci  
2. Položka neobsahuje:  
3. Způsob měření:  
Udává se počet kusů kompletní konstrukce za každý započatý měsíc.</t>
  </si>
  <si>
    <t xml:space="preserve">  PS 10-02-12</t>
  </si>
  <si>
    <t>ŽST Kolín, Přeložky optických sítí Správy železnic</t>
  </si>
  <si>
    <t>PS 10-02-12</t>
  </si>
  <si>
    <t>132732</t>
  </si>
  <si>
    <t>HLOUBENÍ RÝH ŠÍŘ DO 2M PAŽ I NEPAŽ TŘ. I, ODVOZ DO 2KM</t>
  </si>
  <si>
    <t>OTSKP 2019</t>
  </si>
  <si>
    <t>výkaz výměr 3x 20 m pod tratí</t>
  </si>
  <si>
    <t>701002</t>
  </si>
  <si>
    <t>ZNAČKOVACÍ TYČ</t>
  </si>
  <si>
    <t>701005</t>
  </si>
  <si>
    <t>VYHLADÁVACÍ MARKER ZEMNÍ S MOŽNOSTÍ ZÁPISU</t>
  </si>
  <si>
    <t>75I812</t>
  </si>
  <si>
    <t>KABEL OPTICKÝ SINGLEMODE DO 36 VLÁKEN</t>
  </si>
  <si>
    <t>KMVLÁKNO</t>
  </si>
  <si>
    <t>36x1436 "5. DOK" 
24*400 "28. MOK"</t>
  </si>
  <si>
    <t>75I813</t>
  </si>
  <si>
    <t>KABEL OPTICKÝ SINGLEMODE DO 72 VLÁKEN</t>
  </si>
  <si>
    <t>72*1171 "3. DOK" 
72*1171 "7. MOK" 
72*5450 "8 DOK"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</si>
  <si>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</si>
  <si>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</si>
  <si>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</si>
  <si>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</si>
  <si>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</si>
  <si>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</si>
  <si>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</si>
  <si>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</si>
  <si>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</si>
  <si>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</si>
  <si>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</si>
  <si>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</si>
  <si>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</si>
  <si>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</si>
  <si>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</si>
  <si>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</si>
  <si>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</si>
  <si>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</si>
  <si>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</si>
  <si>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</si>
  <si>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</si>
  <si>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</si>
  <si>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</si>
  <si>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</si>
  <si>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</si>
  <si>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</si>
  <si>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</si>
  <si>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</si>
  <si>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</si>
  <si>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</si>
  <si>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</si>
  <si>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</si>
  <si>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</si>
  <si>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</si>
  <si>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</si>
  <si>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</si>
  <si>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</si>
  <si>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</si>
  <si>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</si>
  <si>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</si>
  <si>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</si>
  <si>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</si>
  <si>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</si>
  <si>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</si>
  <si>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položka zahrnuje zařízení vlastníků SŽDC</t>
  </si>
  <si>
    <t>75II7Y</t>
  </si>
  <si>
    <t>SPOJKA OPTICKÁ DEMONTÁŽ</t>
  </si>
  <si>
    <t>75IK21</t>
  </si>
  <si>
    <t>MĚŘENÍ KOMPLEXNÍ OPTICKÉHO KABELU</t>
  </si>
  <si>
    <t>VLÁKNO</t>
  </si>
  <si>
    <t>OTSKP 2017</t>
  </si>
  <si>
    <t>75J921</t>
  </si>
  <si>
    <t>OPTICKÝ PATCHCORD SINGLEMODE DO 5 M</t>
  </si>
  <si>
    <t>Multikanál</t>
  </si>
  <si>
    <t>38824C</t>
  </si>
  <si>
    <t>KABELOVOD Z MULTIKANÁLŮ DEVÍTIOTVOROVÝCH VODOTĚSNÝCH</t>
  </si>
  <si>
    <t>předb.</t>
  </si>
  <si>
    <t xml:space="preserve">  PS 10-02-21</t>
  </si>
  <si>
    <t>ŽST Kolín, úpravy rozhlasu pro cestující</t>
  </si>
  <si>
    <t>PS 10-02-21</t>
  </si>
  <si>
    <t>1_02</t>
  </si>
  <si>
    <t>Rozhlas</t>
  </si>
  <si>
    <t>703211_01</t>
  </si>
  <si>
    <t>Žlab 150/50</t>
  </si>
  <si>
    <t>741155</t>
  </si>
  <si>
    <t>KRABICE (ROZVODKA) INSTALAČNÍ PRO ULOŽENÍ DO BETONU VČETNĚ UPEVNĚNÍ A PŘÍSLUŠENSTVÍ SE SVORKOVNICÍ D</t>
  </si>
  <si>
    <t>1. Položka obsahuje:  
– přípravu podkladu pro osazení a obetonování  
– veškerý materiál a práce pro upevnění nebo uchycení krabice  
2. Položka neobsahuje:  
X  
3. Způsob měření:  
Udává se počet kusů kompletní konstrukce nebo práce.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</si>
  <si>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</si>
  <si>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75L174</t>
  </si>
  <si>
    <t>REPRODUKTOR VENKOVNÍ TLAKOVÝ</t>
  </si>
  <si>
    <t>Venkovní tlakový reproduktor bude s výkonem do 15W.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</si>
  <si>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</si>
  <si>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75L192</t>
  </si>
  <si>
    <t>KABEL SILOVÝ PRO ROZHLAS PRŮMĚRU DO 1,5 MM2</t>
  </si>
  <si>
    <t>kmžíla</t>
  </si>
  <si>
    <t>1. Položka obsahuje:  
– dodávku specifikovaného kabelu včetně potřebného drobného montážního materiálu  
– dopravu a skladování  
– práce spojené s uložením specifikovaného kabelu specifikovaným způsobem  
– veškeré potřebné mechanizmy, včetně obsluhy, náklady na mzdy a přibližné (průměrné) náklady na pořízení potřebných materiálů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kmžíla.</t>
  </si>
  <si>
    <t>75L19X</t>
  </si>
  <si>
    <t>KABEL SILOVÝ PRO ROZHLAS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</si>
  <si>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kmžíla.</t>
  </si>
  <si>
    <t>75L1A1</t>
  </si>
  <si>
    <t>MĚŘENÍ AKUSTICKÉHO HLUKU NA HRANICI OCHRANNÉHO PÁSMA V ŽST</t>
  </si>
  <si>
    <t>KOMPLET</t>
  </si>
  <si>
    <t>1. Položka obsahuje:  
– práce spojené s měřením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</si>
  <si>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75L1B1</t>
  </si>
  <si>
    <t>ZKOUŠENÍ, NASTAVENÍ HLASITOSTI ROZHLASOVÉHO ZAŘÍZENÍ</t>
  </si>
  <si>
    <t>1. Položka obsahuje:  
– práce spojené se zkoušením, nastavením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</si>
  <si>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>75L1B2</t>
  </si>
  <si>
    <t>ZKOUŠENÍ, NASTAVENÍ A UVEDENÍ ROZHLASOVÉHO ZAŘÍZENÍ DO PROVOZU</t>
  </si>
  <si>
    <t>1. Položka obsahuje:  
– práce spojené se zkoušením, nastavením a uvedení do provozu specifikovaného celku/bloku/zařízení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Udává se komplet odlišných materiálů a činností, které tvoří fun ní nedělitelný celek daný názvem položky.</t>
  </si>
  <si>
    <t xml:space="preserve">  PS 10-02-71</t>
  </si>
  <si>
    <t>ŽST Kolín, informační systém</t>
  </si>
  <si>
    <t>PS 10-02-71</t>
  </si>
  <si>
    <t>" v předepsaném rozsahu a počtu dle VTP a ZTP 
1=1.000 [A]</t>
  </si>
  <si>
    <t>Položka zahrnuje veškeré činnosti nezbytné k vypracování RDS, která doplňuje a upřesňuje projektovou dokumentaci pro provádění stavby.</t>
  </si>
  <si>
    <t>Informační systémy pro cestující</t>
  </si>
  <si>
    <t>703422</t>
  </si>
  <si>
    <t>ELEKTROINSTALAČNÍ TRUBKA PLASTOVÁ UV STABILNÍ VČETNĚ UPEVNĚNÍ A PŘÍSLUŠENSTVÍ DN PRŮMĚRU PŘES 25 DO 40 MM</t>
  </si>
  <si>
    <t>"výkaz výměr"=</t>
  </si>
  <si>
    <t>1. Položka obsahuje:  
– přípravu podkladu pro osazení  
2. Položka neobsahuje:  
X  
3. Způsob měření:  
Měří se metr délkový.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</si>
  <si>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</si>
  <si>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</si>
  <si>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</si>
  <si>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</si>
  <si>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</si>
  <si>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</si>
  <si>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</si>
  <si>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75I421</t>
  </si>
  <si>
    <t>KABEL ZEMNÍ DATOVÝ PRŮMĚRU ŽÍLY 0,8 MM DO 4 PÁRŮ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</si>
  <si>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kmpárech.</t>
  </si>
  <si>
    <t>75L242</t>
  </si>
  <si>
    <t>HODINY PODRUŽNÉ NEBO AUTONOMNÍ VENKOVNÍ RUČIČKOVÉ OBOUSTRANNÉ DO 50 CM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</si>
  <si>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Udává se počet kusů kompletní konstrukce nebo práce.</t>
  </si>
  <si>
    <t>75L24X</t>
  </si>
  <si>
    <t>HODINY PODRUŽNÉ NEBO AUTONOMNÍ VENKOVNÍ - MONTÁŽ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</si>
  <si>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</si>
  <si>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75L254</t>
  </si>
  <si>
    <t>ZÁVĚS PRO PODRUŽNÉ HODINY RUČIČKOVÉ OBOUSTRANNÉ PŘES 50 CM</t>
  </si>
  <si>
    <t>75L25X</t>
  </si>
  <si>
    <t>ZÁVĚS PRO PODRUŽNÉ HODINY - MONTÁŽ</t>
  </si>
  <si>
    <t>75L3A4</t>
  </si>
  <si>
    <t>INFORMAČNÍ PRVEK, ZÁVĚS PRO INFORMAČNÍ TABULE</t>
  </si>
  <si>
    <t>75L3AX</t>
  </si>
  <si>
    <t>INFORMAČNÍ PRVEK, - MONTÁŽ</t>
  </si>
  <si>
    <t>75L3B3</t>
  </si>
  <si>
    <t>MONITOR IS LCD PRES 40" PRO PROVOZ 24/7</t>
  </si>
  <si>
    <t>Oborový třídník stav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</si>
  <si>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</t>
  </si>
  <si>
    <t>75L3D2</t>
  </si>
  <si>
    <t>HW PRO ŘÍZENÍ SYSTÉMU PODŘÍZENÝ SERVER PRO ŘÍZENÍ INFORMAČNÍHO ZAŘÍZENÍ</t>
  </si>
  <si>
    <t>2021_OTSKP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</si>
  <si>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</si>
  <si>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</si>
  <si>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</si>
  <si>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</si>
  <si>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>75L311</t>
  </si>
  <si>
    <t>ODJEZDOVÁ NEBO PRÍJEZDOVÁ TABULE IS JEDNOSTRANNÁ DO 6-TI RÁDKU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</si>
  <si>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</si>
  <si>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>75L364</t>
  </si>
  <si>
    <t>NÁSTUPIŠTNÍ TABULE IS OBOUSTRANNÁ S CÍSLEM KOLEJE + HODINY</t>
  </si>
  <si>
    <t>75L371</t>
  </si>
  <si>
    <t>PODCHODOVÁ TABULE IS JEDNOSTRANNÁ, DVOU NEBO TRÍRÁDKOVÁ</t>
  </si>
  <si>
    <t>75L392</t>
  </si>
  <si>
    <t>ELEKTRONICKÝ INFORMACNÍ PANEL JEDNODUCHÝ - OBOUSTRANNÝ</t>
  </si>
  <si>
    <t>75L481</t>
  </si>
  <si>
    <t>PRÍSLUŠENSTVÍ KS - ROZVODNÁ SKRÍN KS</t>
  </si>
  <si>
    <t>1. Položka obsahuje:  
 – dodávku kamerové rozvodné skríne vcetne veškerého vnitrního vybavení (lišty, svorky, svorkovnice, podružný drobný materiál) a veškerého príslušenství pro uchycení  
 – dodávku souvisejícího príslušenství pro specifikovaný blok/zarízení  
 – dopravu a skladování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– Aktivní prvky kamerového systému  
3. Zpusob merení:  
Udává se pocet kusu kompletní konstrukce a práce.</t>
  </si>
  <si>
    <t>75L482</t>
  </si>
  <si>
    <t>PRÍSLUŠENSTVÍ KS - PREPETOVÁ OCHRANA PRO KS</t>
  </si>
  <si>
    <t>75L484</t>
  </si>
  <si>
    <t>PRÍSLUŠENSTVÍ KS - ADAPTÉR PRO MONTÁŽ NA SLOUP</t>
  </si>
  <si>
    <t>75L48X</t>
  </si>
  <si>
    <t>PRÍSLUŠENSTVÍ KS - MONTÁŽ</t>
  </si>
  <si>
    <t>1. Položka obsahuje:  
 – kompletní montáž (oživení, konfigurace, nastavení a uvedení do provozu) specifikovaného bloku/zarízení a souvisejícího príslušenství vcetne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</si>
  <si>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75IEF1</t>
  </si>
  <si>
    <t>OPTICKÝ ROZVADEC NA ZED DO 12 VLÁKEN</t>
  </si>
  <si>
    <t>1. Položka obsahuje:  
 – dodávku specifikovaného bloku/zarízení vcetne potrebného drobného montážního materiálu  
 – dodávku souvisejícího príslušenství pro specifikovaný blok/zarízení  
 – dopravu a skladování  
2. Položka neobsahuje:  
 X  
3. Zpusob merení:  
Udává se pocet kusu kompletní konstrukce nebo práce.</t>
  </si>
  <si>
    <t>75IEFX</t>
  </si>
  <si>
    <t>OPTICKÝ ROZVADEC NA ZED - MONTÁŽ</t>
  </si>
  <si>
    <t>1. Položka obsahuje: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</si>
  <si>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KAZETA PRO ULOŽENÍ SVÁRU - DODÁVKA</t>
  </si>
  <si>
    <t>KAZETA PRO ULOŽENÍ SVÁRU - MONTÁŽ</t>
  </si>
  <si>
    <t>75M924</t>
  </si>
  <si>
    <t>DATOVÁ INFRASTRUKTURA LAN, L2 SWITCH PRUMYSLOVÝ KOMPAKTNÍ,12XFE, 4XPOE+, DC PROVEDENÍ</t>
  </si>
  <si>
    <t>75M921</t>
  </si>
  <si>
    <t>DATOVÁ INFRASTRUKTURA LAN, L2 SWITCH PRUMYSLOVÝ KOMPAKTNÍ, 4XFE, DC PROVEDENÍ</t>
  </si>
  <si>
    <t>75M913</t>
  </si>
  <si>
    <t>DATOVÁ INFRASTRUKTURA LAN, L2 SWITCH STREDNÍ 24XGE, ZÁKLADNÍ</t>
  </si>
  <si>
    <t>75JA53</t>
  </si>
  <si>
    <t>ROZVADEC STRUKT. KABELÁŽE, PATCHPANEL 24 ZÁSUVEK</t>
  </si>
  <si>
    <t>75IEE1</t>
  </si>
  <si>
    <t>OPTICKÝ ROZVADEC 19" PROVEDENÍ DO 12 VLÁKEN</t>
  </si>
  <si>
    <t>75IEEX</t>
  </si>
  <si>
    <t>OPTICKÝ ROZVADEC 19" PROVEDENÍ - MONTÁŽ</t>
  </si>
  <si>
    <t>75O5D1</t>
  </si>
  <si>
    <t>PZTS, HLASOVÝ KOMUNIKÁTOR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</si>
  <si>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nebo práce.</t>
  </si>
  <si>
    <t>75O5DX</t>
  </si>
  <si>
    <t>PZTS, HLASOVÝ KOMUNIKÁTOR  - MONTÁŽ</t>
  </si>
  <si>
    <t>75I811</t>
  </si>
  <si>
    <t>KABEL OPTICKÝ SINGLEMODE DO 12 VLÁKEN</t>
  </si>
  <si>
    <t>0,38*4=1.520 [A]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</si>
  <si>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zafouknutí, zafouknutí do obsazené trubky,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kmvláknech.</t>
  </si>
  <si>
    <t>75I81X</t>
  </si>
  <si>
    <t>KABEL OPTICKÝ SINGLEMODE - MONTÁŽ</t>
  </si>
  <si>
    <t>1. Položka obsahuje:  
 – práce spojené s montáží specifikované kabelizace specifikovaným zpusobem (uložení na konstrukci,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</si>
  <si>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MERENÍ KOMPLEXNÍ OPTICKÉHO KABELU</t>
  </si>
  <si>
    <t>1. Položka obsahuje:  
 – práce spojené s merením optické kabelizace splnující  „Základní technické specifikace optických kabelu a jejich príslušenství v telekomunikacní síti SŽDC“, vydaném SŽDC s.o., Odbor automatizace a elektrotechniky, c.j.22942/2015-SŽDC – O14 "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</si>
  <si>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OPTOTRUBKA HDPE PRUMERU DO 40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</si>
  <si>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</si>
  <si>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1. Položka obsahuje:  
 – práce spojené s montáží specifikované kabelizace specifikovaným zpusobem (uložení na konstrukci, uložení,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</si>
  <si>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75IB11</t>
  </si>
  <si>
    <t>MIKROTRUBICKA DO 10/8 MM</t>
  </si>
  <si>
    <t>1. Položka obsahuje:  
 – dodávku specifikované kabelizace vcetne potrebného drobného montážního materiálu  
 – dopravu a skladování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Dodávka a montáž specifikované kabelizace se merí v délce udané v metrech.</t>
  </si>
  <si>
    <t>75IB1X</t>
  </si>
  <si>
    <t>MIKROTRUBICKA DO 10/8 MM - MONTÁŽ</t>
  </si>
  <si>
    <t>1. Položka obsahuje:  
 – práce spojené s montáží specifikované kabelizace specifikovaným zpusobem (uložení na konstrukci, uložení, zafouknutí, zatažení)  
 – veškeré potrebné mechanizmy, vcetne obsluhy, náklady na mzdy a približné (prumerné) náklady na porízení potrebných materiálu  
2. Položka neobsahuje:  
 X  
3. Zpusob merení:  
Práce specifikovaného se merí délce kabelizace udané v metrech.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</si>
  <si>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úseku.</t>
  </si>
  <si>
    <t>1. Položka obsahuje:  
 – práce spojené s merením specifikované kabelizace specifikovaným zpusobem vcetne potrebného drobného montážního materiálu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metru.</t>
  </si>
  <si>
    <t>75M97K</t>
  </si>
  <si>
    <t>PREVODNÍK - SFP 1G, KRÁTKÝ DOSAH</t>
  </si>
  <si>
    <t>49</t>
  </si>
  <si>
    <t>742P13</t>
  </si>
  <si>
    <t>ZATAŽENÍ KABELU DO CHRÁNICKY - KABEL DO 4 KG/M</t>
  </si>
  <si>
    <t>1. Položka obsahuje:  
 – montáž kabelu o váze do 4 kg/m do chránicky/ kolektoru  
2. Položka neobsahuje:  
 X  
3. Zpusob merení:  
Merí se metr délkový.</t>
  </si>
  <si>
    <t>50</t>
  </si>
  <si>
    <t>75L363</t>
  </si>
  <si>
    <t>NÁSTUPIŠTNÍ TABULE IS OBOUSTRANNÁ S CÍSLEM KOLEJE</t>
  </si>
  <si>
    <t>51</t>
  </si>
  <si>
    <t>75L37X</t>
  </si>
  <si>
    <t>PODCHODOVÁ TABULE IS - MONTÁŽ</t>
  </si>
  <si>
    <t>52</t>
  </si>
  <si>
    <t>75L3B6</t>
  </si>
  <si>
    <t>MONITOR IS KRYT OCHRANNÝ TEMPEROVANÝ PRES 40", ANTIVANDAL PROVEDENÍ</t>
  </si>
  <si>
    <t>53</t>
  </si>
  <si>
    <t>744613</t>
  </si>
  <si>
    <t>JISTIC JEDNOPÓLOVÝ (10 KA) OD 13 DO 20 A</t>
  </si>
  <si>
    <t>1. Položka obsahuje:  
 – veškerý spojovací materiál vc. pripojovacího vedení  
 – technický popis viz. projektová dokumentace  
2. Položka neobsahuje:  
 X  
3. Zpusob merení:  
Udává se pocet kusu kompletní konstrukce nebo práce.</t>
  </si>
  <si>
    <t>54</t>
  </si>
  <si>
    <t>744C01</t>
  </si>
  <si>
    <t>POMOCNÝ SPÍNAC K MODULÁRNÍMU PRÍSTROJI DO 125 A</t>
  </si>
  <si>
    <t xml:space="preserve">  PS 10-02-91</t>
  </si>
  <si>
    <t>ŽST Kolín, úprava kamerového systému</t>
  </si>
  <si>
    <t>PS 10-02-91</t>
  </si>
  <si>
    <t>" v předepsaném rozsahu a počtu dle VTP a ZTP"= 
"1; výměra položky"1=</t>
  </si>
  <si>
    <t>1_03</t>
  </si>
  <si>
    <t>KAMS</t>
  </si>
  <si>
    <t>702331</t>
  </si>
  <si>
    <t>KABELOVÁ CHRÁNIČKA ZEMNÍ DĚLENÁ DN DO 100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</si>
  <si>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</si>
  <si>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</si>
  <si>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</si>
  <si>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</si>
  <si>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ELEKTROINSTALAČNÍ TRUBKA PLASTOVÁ UV STABILNÍ VČETNĚ UPEVNĚNÍ A PŘÍSLUŠENSTVÍ DN PRŮMĚRU PŘES 25 DO</t>
  </si>
  <si>
    <t>Kabel CYKY 3x1,5</t>
  </si>
  <si>
    <t>Kabel FTP CAT.6</t>
  </si>
  <si>
    <t>Optický kabel 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</si>
  <si>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</si>
  <si>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Optický kabel 24vl. viz. schéma PD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</si>
  <si>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</si>
  <si>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</si>
  <si>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</si>
  <si>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</si>
  <si>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</si>
  <si>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OPTICKÝ ROZVADĚČ 19" PROVEDENÍ DO 12 VLÁKEN</t>
  </si>
  <si>
    <t>Optický rozvaděč (kazeta pro ukončení optických kabelů) 1U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</si>
  <si>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</si>
  <si>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75IF91</t>
  </si>
  <si>
    <t>KONSTRUKCE DO SKŘÍNĚ 19" PRO UPEVNĚNÍ ZAŘÍZENÍ</t>
  </si>
  <si>
    <t>75IH61</t>
  </si>
  <si>
    <t>UKONČENÍ KABELU OPTICKÉHO DO 12 VLÁKEN</t>
  </si>
  <si>
    <t>1. Položka obsahuje:  
– kompletní ukončení specifikované kabelizace včetně potřebného drobného montážního  
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</si>
  <si>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</si>
  <si>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75L421</t>
  </si>
  <si>
    <t>KAMERA DIGITÁLNÍ (IP) PEVNÁ</t>
  </si>
  <si>
    <t>75L424</t>
  </si>
  <si>
    <t>KAMERA DIGITÁLNÍ (IP) SW LICENCE</t>
  </si>
  <si>
    <t>1. Položka obsahuje:  
– dodávku specifikovaného bloku - SW licenci pro začlenění kamery do nového nebo  
stávajícího kamerového systému  
– dodávku souvisejícího příslušenství pro specifikovaný blok/zařízení  
– dopravu a skladování  
2. Položka neobsahuje:  
X  
3. Způsob měření:  
Udává se počet kusů kompletní konstrukce a práce.</t>
  </si>
  <si>
    <t>75L42X</t>
  </si>
  <si>
    <t>KAMERA DIGITÁLNÍ (IP) - MONTÁŽ</t>
  </si>
  <si>
    <t>75L42Y</t>
  </si>
  <si>
    <t>KAMERA DIGITÁLNÍ (IP)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</si>
  <si>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</si>
  <si>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"3x4 vlákna</t>
  </si>
  <si>
    <t>75JB4X</t>
  </si>
  <si>
    <t>DATOVÝ ROZVADĚČ 19" 800X800 - MONTÁŽ</t>
  </si>
  <si>
    <t>1.000000=1.000 [A]</t>
  </si>
  <si>
    <t>75JB4Y</t>
  </si>
  <si>
    <t>DATOVÝ ROZVADĚČ 19" 800X800 - DEMONTÁŽ</t>
  </si>
  <si>
    <t>"opětovná montáž stávajících kamer"=</t>
  </si>
  <si>
    <t>75L45W</t>
  </si>
  <si>
    <t>KAMEROVÝ SERVER - DOPLNĚNÍ ZÁZNAMOVÉHO ZAŘÍZENÍ (HW, SW, LICENCE)</t>
  </si>
  <si>
    <t>75L46W</t>
  </si>
  <si>
    <t>KLIENSTKÉ PRACOVIŠTĚ - DOPLNĚNÍ HW, SW, LICENCE</t>
  </si>
  <si>
    <t>75L493</t>
  </si>
  <si>
    <t>ZPROVOZNĚNÍ A NASTAVENÍ KAMEROVÉHO SYSTÉMU</t>
  </si>
  <si>
    <t>75L495</t>
  </si>
  <si>
    <t>LICENCE PRO PŘIPOJENÍ KAMERY DO SYSTÉMU KAC</t>
  </si>
  <si>
    <t>2.000000=2.000 [A]</t>
  </si>
  <si>
    <t>1. Položka obsahuje:  
– dodávku specifikovaného bloku - SW licenci pro začlenění kamery do systému KAC  
– dodávku souvisejícího příslušenství pro specifikovaný blok/zařízení  
– dopravu a skladování  
2. Položka neobsahuje:  
X  
3. Způsob měř</t>
  </si>
  <si>
    <t>75L496</t>
  </si>
  <si>
    <t>PŘIPOJENÍ KAMEROVÉHO SYSTÉMU DO KAC - KONFIGURAČNÍ PRÁCE</t>
  </si>
  <si>
    <t>1. Položka obsahuje:  
– veškeré konfigurační práce spojené se zaintegrováním kamerového systému do KAC  
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</si>
  <si>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</si>
  <si>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</si>
  <si>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 
DDTS  
- spolupráce při integraci a v průběhu vytváření výrobní dokumentace  
- veškeré potřebné mechanizmy, včetně obsluhy, náklady na mzdy  
2. Položka neobsahuje:  
X  
3. Způsob měření:  
Udává se jeden kus za PS/SO ve kterém je zařízení určené k integraci do systému DDTS.</t>
  </si>
  <si>
    <t>75H141</t>
  </si>
  <si>
    <t>STOŽÁR (SLOUP) OCELOVÝ DO 10 M</t>
  </si>
  <si>
    <t>1. Položka obsahuje:  
 – dodávku specifikovaného bloku/zarízení vcetne potrebného drobného montážního materiálu  
 – dodávku souvisejícího príslušenství pro specifikovaný blok/zarízení  
 – dopravu a skladování  
 – kompletní montáž specifikovaného bloku/zarízení a souvisejícího príslušenství vcetne potrebného drobného montážního materiálu  
 – veškeré potrebné mechanizmy, vcetne obsluhy, náklady na mzdy a približné (prumerné) náklady na porízení potrebných materiálu vcetne všech ostatních vedlejších nákladu  
2. Položka neobsahuje:  
 X  
3. Zpusob merení:  
Udává se pocet kusu kompletní konstrukce a práce.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</si>
  <si>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</si>
  <si>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</si>
  <si>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</si>
  <si>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</si>
  <si>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</si>
  <si>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</si>
  <si>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3x12</t>
  </si>
  <si>
    <t>R75O934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</si>
  <si>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</si>
  <si>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</si>
  <si>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</si>
  <si>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</si>
  <si>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</si>
  <si>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</si>
  <si>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</si>
  <si>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</si>
  <si>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</si>
  <si>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</si>
  <si>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</si>
  <si>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</si>
  <si>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</si>
  <si>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</si>
  <si>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</si>
  <si>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</si>
  <si>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</si>
  <si>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</si>
  <si>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</si>
  <si>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</si>
  <si>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</si>
  <si>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</si>
  <si>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</si>
  <si>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</si>
  <si>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</si>
  <si>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</si>
  <si>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</si>
  <si>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</si>
  <si>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</si>
  <si>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</si>
  <si>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</si>
  <si>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</si>
  <si>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</si>
  <si>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</si>
  <si>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</si>
  <si>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</si>
  <si>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</si>
  <si>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</si>
  <si>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</si>
  <si>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</si>
  <si>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</si>
  <si>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</si>
  <si>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</si>
  <si>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</si>
  <si>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</si>
  <si>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</si>
  <si>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</si>
  <si>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R75M813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</si>
  <si>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</si>
  <si>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</si>
  <si>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</si>
  <si>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</si>
  <si>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</si>
  <si>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</si>
  <si>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</si>
  <si>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</si>
  <si>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</si>
  <si>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</si>
  <si>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</si>
  <si>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</si>
  <si>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</si>
  <si>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</si>
  <si>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</si>
  <si>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</si>
  <si>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</si>
  <si>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</si>
  <si>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</si>
  <si>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</si>
  <si>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</si>
  <si>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</si>
  <si>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</si>
  <si>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</si>
  <si>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</si>
  <si>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</si>
  <si>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</si>
  <si>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</si>
  <si>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</si>
  <si>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50=50.000 [A]</t>
  </si>
  <si>
    <t>předpoklad 10h na výtah 
10*2 20=20.000 [A]</t>
  </si>
  <si>
    <t>Předpoklad 10h na výtah 
2*1020=20.000 [A]</t>
  </si>
  <si>
    <t>Počet jednotek na nástupištích 
22=2.000 [A]</t>
  </si>
  <si>
    <t>E.1.1.1</t>
  </si>
  <si>
    <t>Železniční svršek</t>
  </si>
  <si>
    <t xml:space="preserve">  SO 10-10-01</t>
  </si>
  <si>
    <t>Železniční svršek, ŽST Kolín</t>
  </si>
  <si>
    <t>SO 10-10-01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</si>
  <si>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</si>
  <si>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</si>
  <si>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</si>
  <si>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</si>
  <si>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EVIDENČNÍ POLOŽKA. NEOCEŇOVAT V OBJEKTU SO/PS, POLOŽKA SE OCEŇUJE POUZE V OBJEKTU SO 90-90</t>
  </si>
  <si>
    <t>Objem štěrkového lože určeného k odpadu * objemová hmotnost 2,0t/m3 
683,2*21366.4=1 366.400 [A]</t>
  </si>
  <si>
    <t>POPLATKY ZA LIKVIDACŮ ODPADŮ NEKONTAMINOVANÝCH - 17 01 01  ŽELEZNIČNÍ PRAŽCE BETONOVÉ VČ. DOPRAVY</t>
  </si>
  <si>
    <t>Počet betonových pražců k likvidaci * obj. hm. 0,30t 
50*0,315=15.000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</si>
  <si>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 
3. Způsob měření:  
Tunou se rozumí hmotnost odpadu vytříděného v souladu se zákonem č. 185/2001 Sb., o nakládání s odpady, v platném znění.</t>
  </si>
  <si>
    <t>POPLATKY ZA LIKVIDACŮ ODPADŮ NEKONTAMINOVANÝCH - 17 02 03  POLYETYLÉNOVÉ  PODLOŽKY (ŽEL. SVRŠEK) VČ. DOPRAVY</t>
  </si>
  <si>
    <t>Počet pražců (beton + dřevo + výhybky) * 2 * 0,09kg/kus 
(670+67+190*2)*2*0,09/10000.201=0.201 [A]</t>
  </si>
  <si>
    <t>POPLATKY ZA LIKVIDACŮ ODPADŮ NEKONTAMINOVANÝCH - 07 02 99  PRYŽOVÉ PODLOŽKY (ŽEL. SVRŠEK) VČ. DOPRAVY</t>
  </si>
  <si>
    <t>Počet pražců (beton + dřevo + výhybky) * 2 * 0,163kg/kus 
(670+67+190*2)*2*0,163/10000.364=0.364 [A]</t>
  </si>
  <si>
    <t>POPLATKY ZA LIKVIDACŮ ODPADŮ NEBEZPEČNÝCH - 17 05 07*  LOKÁLNĚ ZNEČIŠTĚNÝ ŠTĚRK A ZEMINA Z KOLEJIŠTĚ(VÝHYBKY) VČ. DOPRAVY</t>
  </si>
  <si>
    <t>Znečištěný štěrk ve výhybkách * objemová hmotnost 2,0t/m3 
223*2446=446.000 [A]</t>
  </si>
  <si>
    <t>POPLATKY ZA LIKVIDACŮ ODPADŮ NEBEZPEČNÝCH - 17 02 04*  ŽELEZNIČNÍ PRAŽCE DŘEVĚNÉ VČ. DOPRAVY</t>
  </si>
  <si>
    <t>Počet pražců z demontovaných výhybek * pr. hm. ((0,077+0,149)/2) 
(59*(0,077+0,149)/2)6.667=6.667 [A] 
Počet dřevěných pražců v koleji * 0,080t 
67*0,085.36=5.360 [B] 
Celkem: A+B=12.027 [C]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</si>
  <si>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</si>
  <si>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</si>
  <si>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</si>
  <si>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</si>
  <si>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</si>
  <si>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</si>
  <si>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</si>
  <si>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</si>
  <si>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</si>
  <si>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</si>
  <si>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</si>
  <si>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</si>
  <si>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</si>
  <si>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</si>
  <si>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</si>
  <si>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</si>
  <si>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</si>
  <si>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</si>
  <si>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</si>
  <si>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– ověření kvality vyzískaných materiálů s případnou regenerací do předpisového stavu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</si>
  <si>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</si>
  <si>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</si>
  <si>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</si>
  <si>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</si>
  <si>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</si>
  <si>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</si>
  <si>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</si>
  <si>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</si>
  <si>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</si>
  <si>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  
– tepelně opracované jazyky a opornice</t>
  </si>
  <si>
    <t>534173</t>
  </si>
  <si>
    <t>REGENEROVANÁ J 60 1:9-300, PR. BET., UP. PRUŽNÉ</t>
  </si>
  <si>
    <t>Regenerace výhybky č. 163 
11=1.000 [A]</t>
  </si>
  <si>
    <t>1. Položka obsahuje:  
– ověření kvality vyzískaných materiálů s případnou regenerací do předpisového stavu  
– defektoskopické zkoušky kolejnic, jsou-li vyžadovány  
– dodávku uvedeného typu výhybky nebo jiné výhybkové konstrukce včetně pražců, upevňovadel a drobného kolejiva v uvedeném rozdělení koleje pro normální rozchod kolejí (1435 mm)  
– montáž výhybky z předmontovaných polí nebo ze součástí železničního svršku uvedených typů na montážní základně nebo přímo na staveništi  
– dopravu předmontovaných nebo smontovaných výhybkových polí nebo součástí z montážní základny na místo určení, pokud si to zvolená technologie pokládky vyžaduje  
– pokládku výhybky nebo jiné výhybkové konstrukce pomocí vhodného kladecího prostředku  
– sespojkování jednotlivých předmontovaných výhybkových polí bez jejich svaření  
– směrovou a výškovou úpravu koleje do předepsané polohy včetně stabilizace kolejového lože  
– konečnou výškovou a směrovou úpravu výhybkové konstrukce do předepsané polohy projektem nebo jiným zadáním včetně stabilizace kolejového lože  
– očištění a naolejování spojkových a svěrkových šroubů před zahájením provozu  
– základní výhybkové propojky namontované (výrobcem výhybkové konstrukce)  
– pomocné a dokončovací práce  
– případné ztížení práce při překážách na jedné nebo obou stranách, v tunelu i při  
rekonstrukcích  
2. Položka neobsahuje:  
– zřízení kolejového lože  
– kompletní kolejový rošt na atypických výhybkových (krátkých) pražcích (naceňuje se položkami ve sd 52)  
– kompletní kolejový rošt na společných výhybkových (dlouhých) pražcích (naceňuje se položkami ve sd 52)  
– montážní a závěrné svary, svařování kolejnic do bezstykové koleje  
– žlabové pražce  
– izolované styky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</si>
  <si>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</si>
  <si>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</si>
  <si>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</si>
  <si>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– žlabové provedení výhybkových pražců včetně veškerých nákladů s tímto spojených  
2. Položka neobsahuje:  
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</si>
  <si>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</si>
  <si>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</si>
  <si>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</si>
  <si>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– dodání a montáž počtu a typu válečkových stoliček odpovídající dané výhybkové konstrukci dle platných předpisů SŽDC  
2. Položka neobsahuje:  
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</si>
  <si>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</si>
  <si>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</si>
  <si>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</si>
  <si>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– dodání a montáž čelisťového závěru  
2. Položka neobsahuje:  
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</si>
  <si>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</si>
  <si>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</si>
  <si>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</si>
  <si>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</si>
  <si>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</si>
  <si>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</si>
  <si>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</si>
  <si>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</si>
  <si>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</si>
  <si>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</si>
  <si>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</si>
  <si>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</si>
  <si>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</si>
  <si>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</si>
  <si>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</si>
  <si>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</si>
  <si>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</si>
  <si>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– dodávku a uložení vyměňovaného materiálu, ať nového, regenerovaného nebo vyzískaného  
– doplnění podložek, spojkových šroubů, svěrkových šroubů, matic a dvojitých pružných kroužků apod.  
– naložení a odvoz demontovaného materiálu do skladu nebo na likvidaci  
– příplatky za ztížené podmínky při práci v koleji, např. překážky po stranách koleje, práci v  
tunelu ap.  
2. Položka neobsahuje:  
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</si>
  <si>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</si>
  <si>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</si>
  <si>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</si>
  <si>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</si>
  <si>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</si>
  <si>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</si>
  <si>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</si>
  <si>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– dodání a zabudování LISu požadované délky  
– výměnu nebo doplnění podložek, spojkových šroubů, svěrkových šroubů, matic a dvojitých pružných kroužků ap.  
– defektoskopickou zkoušku kolejnic lepeného izolovaného styku, je-li požadována  
2. Položka neobsahuje:  
– demontáž stávajícího lepeného izolovaného styku nebo běžné kolejnice, ocení se položkami SD 965  
– řezání koleje  
– případnou úpravu pražců  
– zavaření LISu do bezstykové koleje,ocení se položkamiSD 545 pro svary jednotlivé  
3. Způsob měření:  
Udává se počet kusů izolovaného styku libovolné délky v každém kolejnicovém pasu. V běžné  
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</si>
  <si>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</si>
  <si>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</si>
  <si>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</si>
  <si>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</si>
  <si>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</si>
  <si>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</si>
  <si>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</si>
  <si>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</si>
  <si>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</si>
  <si>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</si>
  <si>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– úpravu koleje nebo výhybky, tj. povolení upevňovadel, jejich případná výměna, úprava DILATAČNÍích spar, vyrovnání kolejnic výškové a směrové, případné obroušení nutných ploch apod., tak, aby mohl být vyhotoven svar  
– svaření kolejnic nebo části výhybek, jeho opracování a obroušení  
– úprava koleje nebo výhybkové konstrukce do stavu před svařováním  
– příplatky za ztížené podmínky při práci v koleji, např. překážky po stranách koleje, práci v  
tunelu ap.  
2. Položka neobsahuje:  
– případné řezání koleje  
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</si>
  <si>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</si>
  <si>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</si>
  <si>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</si>
  <si>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</si>
  <si>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</si>
  <si>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</si>
  <si>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– přípravné práce, zejména odstraňování překážek v koleji a výhybce, např. odstranění kolejových propojek, ukolejnění ap.  
– vlastní broušení a související práce a materiál, např. brusivo  
– dokončovací práce, zejména zpětná montáž odstraněného zařízení, např. kolejových propojek, ukolejnění ap.  
– dopravu brousící soupravy a doprovodných vozů na místo broušení a zpět  
– příplatky za ztížené podmínky při práci v koleji, např. překážky po stranách koleje, práci v  
tunelu ap.  
2. Položka neobsahuje:  
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</si>
  <si>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</si>
  <si>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</si>
  <si>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</si>
  <si>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– povolení upevňovadel,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</si>
  <si>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</si>
  <si>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</si>
  <si>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</si>
  <si>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</si>
  <si>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</si>
  <si>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</si>
  <si>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– povolení upevňovadel a úprava dilatačních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</si>
  <si>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</si>
  <si>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</si>
  <si>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</si>
  <si>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– povolení upevňovadel a úprava dilatačníchch spár  
– montážní přípravky  
– příplatky za ztížené podmínky při práci v koleji, např. překážky po stranách koleje, práci v  
tunelu apod.  
2. Položka neobsahuje:  
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</si>
  <si>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</si>
  <si>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</si>
  <si>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</si>
  <si>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– úprava dilatačních spár a následné utažení upevňovadel  
– montážní přípravky na zajištění podmínek daných předpisem SŽDC S 3/2, zejména dodržení upínací teploty  
– směrovou a výškovou úpravu koleje  
– podbíjení pražců, vyrovnání nivelety koleje nebo výhybkové konstrukce do 50 mm při zapojování na novostavbu (přechodový úsek)  
– příplatky za ztížené podmínky při práci v koleji, např. překážky po stranách koleje, práci v  
tunelu ap.  
2. Položka neobsahuje:  
– případné doplnění kolejového lože  
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</si>
  <si>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</si>
  <si>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</si>
  <si>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</si>
  <si>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75C871</t>
  </si>
  <si>
    <t>KOLEJOVÁ PROPOJKA VÝHYBKOVÁ - DODÁVKA</t>
  </si>
  <si>
    <t>Propojky do nové výhybky 
44=4.000 [A]</t>
  </si>
  <si>
    <t>1. Položka obsahuje:  
– dodávka kolejové propojky výhybkové (do 3 lan) podle typu a potřebné délky včetně potřebného pomocného materiálu a dopravy do staveništního skladu  
– dodávku kolejové propojky výhybkové včetně pomocného materiálu, dopravu do staveništního skladu  
2. Položka neobsahuje:  
X  
3. Způsob měření:  
Udává se počet kusů kompletní konstrukce nebo práce.</t>
  </si>
  <si>
    <t>75C877</t>
  </si>
  <si>
    <t>KOLEJOVÁ PROPOJKA VÝHYBKOVÁ - MONTÁŽ</t>
  </si>
  <si>
    <t>1. Položka obsahuje:  
– rozměření místa připojení, případné vyvrtání otvorů, montáž kolejové propojky výhybkové  
– montáž kolejové propojky výhybkové (do 3 lan) se všemi pomocnými a doplňujícími pracemi a součástmi, případné použití mechanizmů, včetně dopravy ze skladu k místu montáže  
2. Položka neobsahuje:  
X  
3. Způsob měření:  
Udává se počet kusů kompletní konstrukce nebo práce.</t>
  </si>
  <si>
    <t>R536193</t>
  </si>
  <si>
    <t>REGENEROVANÁ C (B) 60 1:11-300, PR. BET., UP. PRUŽNÉ</t>
  </si>
  <si>
    <t>Regenerace křižovatkové výhybky č. 164 
11=1.000 [A]</t>
  </si>
  <si>
    <t>R549510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</si>
  <si>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</si>
  <si>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</si>
  <si>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</si>
  <si>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R5957110000</t>
  </si>
  <si>
    <t>Kolejnice tv. 60 E2, třídy R260</t>
  </si>
  <si>
    <t>Kolejnice 60E2 pro mostní provizorium délky 15,0m 
15,0*2=30.000 [A]</t>
  </si>
  <si>
    <t>R5957110020</t>
  </si>
  <si>
    <t>Kolejnice tv. R 65, třídy R260</t>
  </si>
  <si>
    <t>Kolejnice R65 pro mostní provizorium délky 13,0m 
13,0*2=26.000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</si>
  <si>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</si>
  <si>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</si>
  <si>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</si>
  <si>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</si>
  <si>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</si>
  <si>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</si>
  <si>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</si>
  <si>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</si>
  <si>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Odtěžené štěrkové lože 
1468,5901468.59=1 468.590 [A]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</si>
  <si>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</si>
  <si>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</si>
  <si>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</si>
  <si>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</si>
  <si>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Odtěžené štěrkové lože určené k zásypům v rámci stavby (nástupiště) 
562,39*1562.39=562.390 [A]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</si>
  <si>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vytěženého v rostlém (původním) stavu nebo  
vybouraného materiálu a jednotlivých vzdáleností v kilometrech.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</si>
  <si>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</si>
  <si>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</si>
  <si>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</si>
  <si>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délka koleje ve smyslu ČSN 73 6360, tj. v ose koleje.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</si>
  <si>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</si>
  <si>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</si>
  <si>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</si>
  <si>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</si>
  <si>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</si>
  <si>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</si>
  <si>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</si>
  <si>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</si>
  <si>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– naložení na dopravní prostředek, odvoz a složení  
– případné překládky na trase  
2. Položka neobsahuje:  
– poplatky za likvidaci odpadů, nacení se položkami ze ssd 0  
3. Způsob měření:  
Výměra je sumou součinů tun vybouraného materiálu v původním stavu a k nim příslušných  
jednotlivých odvozových vzdáleností v kilometrech.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</si>
  <si>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</si>
  <si>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</si>
  <si>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</si>
  <si>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</si>
  <si>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</si>
  <si>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</si>
  <si>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</si>
  <si>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</si>
  <si>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</si>
  <si>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příplatky za ztížené podmínky při práci v kolejišti, např. za překážky na straně koleje apod.  
2. Položka neobsahuje:  
– rozebrání kolejových polí na montážní základně do součástí  
3. Způsob měření:  
Měří se rozvinutá délka výhybkové konstrukce ve všech větvcích dle ČSN 73 6360, tj. v ose  
koleje.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</si>
  <si>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</si>
  <si>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</si>
  <si>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</si>
  <si>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– uvolnění kolejového roštu výhybkové konstrukce z kolejového lože  
– odstranění kolejnicových propojek, uzemnění a jiného vybavení  
– případné rozřezání kolejového roštu výhybkové konstrukce  
– úplné rozebrání výhybkové konstrukce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rozvinutá délka výhybkové konstrukce ve všech větvcích dle ČSN 73 6360, tj. v ose  
koleje.</t>
  </si>
  <si>
    <t>55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</si>
  <si>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</si>
  <si>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</si>
  <si>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</si>
  <si>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56</t>
  </si>
  <si>
    <t>965831</t>
  </si>
  <si>
    <t>DEMONTÁŽ NÁMEZNÍKU</t>
  </si>
  <si>
    <t>Počet demontovaných námezníků 
99=9.000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</si>
  <si>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</si>
  <si>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57</t>
  </si>
  <si>
    <t>R925110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</si>
  <si>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</si>
  <si>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</si>
  <si>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</si>
  <si>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</si>
  <si>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E.1.1.2</t>
  </si>
  <si>
    <t>Železniční spodek</t>
  </si>
  <si>
    <t xml:space="preserve">  SO 10-11-01</t>
  </si>
  <si>
    <t>Železniční spodek, ŽST Kolín</t>
  </si>
  <si>
    <t>SO 10-11-01</t>
  </si>
  <si>
    <t>Zajištění inženýrských sítí během výstavby železničního spodku 
11=1.000 [A]</t>
  </si>
  <si>
    <t>POPLATKY ZA LIKVIDACŮ ODPADŮ NEKONTAMINOVANÝCH - 17 05 04  VYTĚŽENÉ ZEMINY A HORNINY -  I. TŘÍDATĚŽITELNOSTI VČ. DOPRAVY</t>
  </si>
  <si>
    <t>Objem celkového odkopu * objemová hmotnost 1,8t/m3 
1233,090*1,82219.562=2 219.562 [A]</t>
  </si>
  <si>
    <t>001</t>
  </si>
  <si>
    <t>Zemní práce</t>
  </si>
  <si>
    <t>12373A</t>
  </si>
  <si>
    <t>ODKOP PRO SPOD STAVBU SILNIC A ŽELEZNIC TŘ. I - BEZ DOPRAVY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</si>
  <si>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</si>
  <si>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</si>
  <si>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13273A</t>
  </si>
  <si>
    <t>HLOUBENÍ RÝH ŠÍŘ DO 2M PAŽ I NEPAŽ TŘ. I - BEZ DOPRAVY</t>
  </si>
  <si>
    <t>Hloubení trativodů, svodných potrubí a vsakovacích žeber + rezerva 10% 
(41,25+18,75+19,08)*1,186.988=86.988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</si>
  <si>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</si>
  <si>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13373A</t>
  </si>
  <si>
    <t>HLOUBENÍ ŠACHET ZAPAŽ I NEPAŽ TŘ. I - BEZ DOPRAVY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</si>
  <si>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</si>
  <si>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</si>
  <si>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</si>
  <si>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</si>
  <si>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</si>
  <si>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</si>
  <si>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</si>
  <si>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</si>
  <si>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</si>
  <si>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</si>
  <si>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 
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</si>
  <si>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</si>
  <si>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</si>
  <si>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</si>
  <si>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</si>
  <si>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</si>
  <si>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</si>
  <si>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</si>
  <si>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</si>
  <si>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</si>
  <si>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</si>
  <si>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</si>
  <si>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</si>
  <si>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</si>
  <si>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</si>
  <si>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</si>
  <si>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</si>
  <si>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</si>
  <si>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</si>
  <si>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</si>
  <si>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</si>
  <si>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</si>
  <si>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</si>
  <si>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</si>
  <si>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</si>
  <si>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</si>
  <si>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</si>
  <si>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</si>
  <si>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</si>
  <si>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</si>
  <si>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</si>
  <si>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– nákup a dodání geosyntetika v požadované kvalitě  
– očištění a urovnání podkladu  
– uložení geosyntetika dle předepsaného technologického předpisu  
– zřízení konstru ní vrstvy z geosyntetika bez rozlišení šířky, pokládání vrstvy po etapách, včetně pracovních spar a spojů  
– průkazní zkoušky, kontrolní zkoušky a kontrolní měření  
– úpravu napojení, ukončení a těsnění podél trativodů, vpustí, šachet a pod.  
– úpravu povrchu vrstvy  
2. Položka neobsahuje:  
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</si>
  <si>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</si>
  <si>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</si>
  <si>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</si>
  <si>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</si>
  <si>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</si>
  <si>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</si>
  <si>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</si>
  <si>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</si>
  <si>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</si>
  <si>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</si>
  <si>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</si>
  <si>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</si>
  <si>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</si>
  <si>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</si>
  <si>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</si>
  <si>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</si>
  <si>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– ověření kvality vyzískaných materiálů s případnou regenerací do předpisového stavu  
– dodávku a montáž veškerého materiálu nutného ke zřízení kompletní konstrukce kolejnicového zarážedl včetně nárazníků, návěsti, upevňovacích prvků ap.  
– veškeré práce v kolejovém loži  
– příplatky za ztížené podmínky vyskytující se při zřízení zarážedla, např. za překážky na straně koleje ap.  
2. Položka neobsahuje:  
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</si>
  <si>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</si>
  <si>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</si>
  <si>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</si>
  <si>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</si>
  <si>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</si>
  <si>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</si>
  <si>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</si>
  <si>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</si>
  <si>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Zajištění inženýrských sítí během výstavby nástupiště a podchodu 
11=1.000 [A]</t>
  </si>
  <si>
    <t>Odvoz do 20 km  
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</si>
  <si>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 24=24.000 [A]</t>
  </si>
  <si>
    <t>Odkop (objem * objem. hm.) 
60*1,8108=108.000 [A] 
Odstranění podkladních vrstev zpevněné plochy (celková plocha dlažby * tloušťka vrstev * objem. hm.) 
538,4937*0,19*1,8184.165=184.165 [B] 
Celkem: A+B=292.165 [C]</t>
  </si>
  <si>
    <t>11348A</t>
  </si>
  <si>
    <t>ODSTRANĚNÍ KRYTU ZPEVNĚNÝCH PLOCH Z DLAŽDIC VČETNĚ PODKLADU - BEZ DOPRAVY</t>
  </si>
  <si>
    <t>Stávající dlažba určená do odpadu (plocha vyjmuté dlažby * tl. 0,25 m) 
538,4937*0,25134.623=134.623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</si>
  <si>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</si>
  <si>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</si>
  <si>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</si>
  <si>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</si>
  <si>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</si>
  <si>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</si>
  <si>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</si>
  <si>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</si>
  <si>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</si>
  <si>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</si>
  <si>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</si>
  <si>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</si>
  <si>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</si>
  <si>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</si>
  <si>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</si>
  <si>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</si>
  <si>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</si>
  <si>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</si>
  <si>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</si>
  <si>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</si>
  <si>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</si>
  <si>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</si>
  <si>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</si>
  <si>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</si>
  <si>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R5914115360</t>
  </si>
  <si>
    <t>Demontáž nástupištních desek Sudop KS 230</t>
  </si>
  <si>
    <t>Demontáž desek KS 230 kvůli plynulému navázání na stávající stav a opravě nástupištní hrany koleje č. 105 
10+10+10=30.000 [A] 
PROVIZORNÍ ÚPRAVA NÁSTUPIŠTĚ (z důvodu ražby kabelovodu) - demontáž stávajících desek 
16=16.000 [B] 
Celkem: A+B=46.000 [C]</t>
  </si>
  <si>
    <t>Demontáž nástupištních desek Sudop KS 230. Poznámka: 1. V cenách jsou započteny náklady na snesení, uložení nebo naložení na dopravní prostředek a uložení na úložišti.</t>
  </si>
  <si>
    <t>R5914125020</t>
  </si>
  <si>
    <t>Montáž nástupištních desek Sudop K (KD,KS) 145Z</t>
  </si>
  <si>
    <t>PROVIZORNÍ ÚPRAVA NÁSTUPIŠTĚ (z důvodu ražby kabelovodu) - montáž provizorních desek KS 145 Z 
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</si>
  <si>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</si>
  <si>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R5914125060</t>
  </si>
  <si>
    <t>Montáž nástupištních desek Sudop KS 230</t>
  </si>
  <si>
    <t>Montáž desek KS 230 kvůli plynulému navázání na stávající stav a opravě nástupištní hrany koleje č. 105 
10+10+10=30.000 [A] 
PROVIZORNÍ ÚPRAVA NÁSTUPIŠTĚ (z důvodu ražby kabelovodu) - zpětná montáž původních desek 
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</si>
  <si>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</si>
  <si>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R5964147045</t>
  </si>
  <si>
    <t>Nástupištní díly konzolová deska KS 145 Z</t>
  </si>
  <si>
    <t>Konzolové desky KS 145 Z nové pro provizorní úpravu nástupiště 
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</si>
  <si>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</si>
  <si>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</si>
  <si>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</si>
  <si>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</si>
  <si>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</si>
  <si>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</si>
  <si>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</si>
  <si>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</si>
  <si>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</si>
  <si>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</si>
  <si>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</si>
  <si>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</si>
  <si>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</si>
  <si>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– ověření kvality vyzískaných materiálů s případnou regenerací do předpisového stavu  
– dodávku veškerých prvků a částí daného typu nástupiště dle odpovídajících vzorových listů a TKP včetně výplňových desek  
– zřízení nástupiště SUDOP na požadovanou osovou vzdálenost kolejí i výšku nástupní hrany  
nad TK  
– slepá zakončení nástupiště  
– příplatky za ztížené podmínky při práci v kolejišti, např. za překážky na straně koleje ap.  
2. Položka neobsahuje:  
– zemní práce, tj. odkopávky, hloubení rýh, násypy, zásypy ad.  
– náklady na zřízení zpevněné plochy nástupiště vyjma konzolových desek, např. ze zámkové dlažby, asfaltu ap. včetně konstru ních vrstev  
– jiná zakončení nástupiště, např. schůdky apod.  
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</si>
  <si>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</si>
  <si>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</si>
  <si>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</si>
  <si>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</si>
  <si>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</si>
  <si>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</si>
  <si>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</si>
  <si>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– příprava a očištění podkladu  
– dodání a aplikace nátěrové hmoty  
2. Položka neobsahuje:  
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</si>
  <si>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</si>
  <si>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</si>
  <si>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</si>
  <si>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</si>
  <si>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</si>
  <si>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</si>
  <si>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</si>
  <si>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– dodání a montáž veškerého materiálu na kotvení vybraných typů desek mezi sebou dle odpovídajících vzorových listů a TKP  
2. Položka neobsahuje:  
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</si>
  <si>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</si>
  <si>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</si>
  <si>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</si>
  <si>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</si>
  <si>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</si>
  <si>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</si>
  <si>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965521</t>
  </si>
  <si>
    <t>ROZEBRÁNÍ NÁSTUPIŠTĚ TYPU SUDOP</t>
  </si>
  <si>
    <t>Délka rozebrané části nástupiště (vnější) 
6060=60.000 [A]</t>
  </si>
  <si>
    <t>1. Položka obsahuje:  
– rozebrání nástupiště do součástí včetně hrubého očištění  
– naložení vybouraného materiálu na dopravní prostředek  
– příplatky za ztížené podmínky při práci v kolejišti, např. za překážky na straně koleje apod.  
2. Položka neobsahuje:  
– rozebrání krytu a podkladních vrstev zpevněných ploch vyjma nástupištních konzolových  
desek  
– zemní práce  
– odvoz vybouraného materiálu do skladu nebo na likvidaci  
– poplatky za likvidaci odpadů, nacení se položkami ze ssd 0  
3. Způsob měření:  
Měří se vždy délka nástupní hrany nástupiště podél přilehlé koleje v metrech délkových, a to i u oboustranných nástupišť.</t>
  </si>
  <si>
    <t>96715A</t>
  </si>
  <si>
    <t>VYBOURÁNÍ ČÁSTÍ KONSTRUKCÍ BETON - BEZ DOPRAVY</t>
  </si>
  <si>
    <t>Objem podkladního betonu pod úložným blokem U95 * délka nástupiště 
(0,4*0,35*0,05)*600.42=0.420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</si>
  <si>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</si>
  <si>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</si>
  <si>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</si>
  <si>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</si>
  <si>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</si>
  <si>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</si>
  <si>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</si>
  <si>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</si>
  <si>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POPLATKY ZA LIKVIDACŮ ODPADŮ NEKONTAMINOVANÝCH - 17 01 02  STAVEBNÍ A DEMOLIČNÍ SUŤ (CIHLY) VČ. DOPRAVY</t>
  </si>
  <si>
    <t>Suť z demolice objektu (objem * objem. hm.) 
20*2,040=40.000 [A]</t>
  </si>
  <si>
    <t>POPLATKY ZA LIKVIDACŮ ODPADŮ NEKONTAMINOVANÝCH - 17 01 01  BETON Z DEMOLIC OBJEKTŮ, ZÁKLADŮ TV VČ. DOPRAVY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</si>
  <si>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</si>
  <si>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</si>
  <si>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Dřevo z demolice objektu (objem * objem. hm.) 
2*0,761.52=1.520 [A]</t>
  </si>
  <si>
    <t>POPLATKY ZA LIKVIDACŮ ODPADŮ NEKONTAMINOVANÝCH - 17 02 02  SKLO Z INTERIÉRŮ REKONSTRUOVANÝCH OBJEKTŮ VČ. DOPRAVY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</si>
  <si>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</si>
  <si>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</si>
  <si>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Stavební nátěry z demolice objektu (předpoklad 50 kg) 
0,050.05=0.050 [A]</t>
  </si>
  <si>
    <t>11332A</t>
  </si>
  <si>
    <t>ODSTRANĚNÍ PODKLADŮ ZPEVNĚNÝCH PLOCH Z KAMENIVA NESTMELENÉHO - BEZ DOPRAVY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</si>
  <si>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</si>
  <si>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</si>
  <si>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</si>
  <si>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</si>
  <si>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</si>
  <si>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</si>
  <si>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</si>
  <si>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</si>
  <si>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</si>
  <si>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</si>
  <si>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</si>
  <si>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</si>
  <si>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</si>
  <si>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44+3+9+10+22+36=124.000 [A] 
Hrana u koleje č. 100 
10+7+10+30=57.000 [B] 
Celkem: A+B=181.000 [C]</t>
  </si>
  <si>
    <t>Montáž desek KS 145 Z kvůli plynulému navázání na stávající stav a opravě nástupištní hrany 
Hrana u koleje č. 101 
6+7+1+3+9=26.000 [A] 
Hrana u koleje č. 100 
23+5=28.000 [B] 
Celkem: A+B=54.000 [C]</t>
  </si>
  <si>
    <t>Montáž desek KS 230 kvůli plynulému navázání na stávající stav a opravě nástupištní hrany 
Hrana u koleje č. 101 
44+3+9+10+22+36=124.000 [A] 
Hrana u koleje č. 100 
10+7+10+30=57.000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</si>
  <si>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</si>
  <si>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</si>
  <si>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</si>
  <si>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</si>
  <si>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</si>
  <si>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</si>
  <si>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</si>
  <si>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</si>
  <si>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</si>
  <si>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</si>
  <si>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</si>
  <si>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</si>
  <si>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</si>
  <si>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Délka rozebrané části nástupiště (oboustranné nástupiště) 
27+2754=54.000 [A]</t>
  </si>
  <si>
    <t>98133A</t>
  </si>
  <si>
    <t>DEMOLICE BUDOV CIHELNÝCH S PODÍLEM KONSTRUKCÍ DO 30% - BEZ DOPRAVY</t>
  </si>
  <si>
    <t>M3OP</t>
  </si>
  <si>
    <t>Objem demolovaného objektu 
3,5*6,2*2,860.76=60.760 [A]</t>
  </si>
  <si>
    <t>- položka zahrnuje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</si>
  <si>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</si>
  <si>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</si>
  <si>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</si>
  <si>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Zajištění inženýrských sítí během výstavby nástupiště a podchodu 
1=1.000 [A]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</si>
  <si>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</si>
  <si>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</si>
  <si>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</si>
  <si>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</si>
  <si>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</si>
  <si>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</si>
  <si>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</si>
  <si>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</si>
  <si>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</si>
  <si>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25+8+233=266.000 [A] 
Hrana u koleje č. 104 
10+39+10=59.000 [B] 
Celkem: A+B=325.000 [C]</t>
  </si>
  <si>
    <t>Montáž desek KS 145 Z kvůli plynulému navázání na stávající stav a opravě nástupištní hrany 
Hrana u koleje č. 102 
22+12=34.000 [A] 
Hrana u koleje č. 104 
31+10=41.000 [B] 
Celkem: A+B=75.000 [C]</t>
  </si>
  <si>
    <t>Montáž desek KS 230 kvůli plynulému navázání na stávající stav a opravě nástupištní hrany 
Hrana u koleje č. 102 
25+8+233=266.000 [A] 
Hrana u koleje č. 104 
10+39+10=59.000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</si>
  <si>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</si>
  <si>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</si>
  <si>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</si>
  <si>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</si>
  <si>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</si>
  <si>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</si>
  <si>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</si>
  <si>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</si>
  <si>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</si>
  <si>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</si>
  <si>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</si>
  <si>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</si>
  <si>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</si>
  <si>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</si>
  <si>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</si>
  <si>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</si>
  <si>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</si>
  <si>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</si>
  <si>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</si>
  <si>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</si>
  <si>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</si>
  <si>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</si>
  <si>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8=8.000 [A] 
Hrana u koleje č. 112 
11+10=21.000 [B] 
Celkem: A+B=29.000 [C]</t>
  </si>
  <si>
    <t>Demontáž desek KS 230 kvůli plynulému navázání na stávající stav a opravě nástupištní hrany 
Hrana u koleje č. 110 
2=2.000 [A] 
Hrana u koleje č. 112 
10+13=23.000 [B] 
Celkem: A+B=25.000 [C]</t>
  </si>
  <si>
    <t>Montáž desek KS 145 Z kvůli plynulému navázání na stávající stav a opravě nástupištní hrany 
Hrana u koleje č. 110 
8=8.000 [A] 
Hrana u koleje č. 112 
11+10=21.000 [B] 
Celkem: A+B=29.000 [C]</t>
  </si>
  <si>
    <t>Montáž desek KS 230 kvůli plynulému navázání na stávající stav a opravě nástupištní hrany 
Hrana u koleje č. 110 
2=2.000 [A] 
Hrana u koleje č. 112 
10+13=23.000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</si>
  <si>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</si>
  <si>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</si>
  <si>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</si>
  <si>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</si>
  <si>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</si>
  <si>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</si>
  <si>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</si>
  <si>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</si>
  <si>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</si>
  <si>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</si>
  <si>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</si>
  <si>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</si>
  <si>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</si>
  <si>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Odtěžené štěrkové lože (objem * objem. hm.) 
10,8*2,0 21.6=21.600 [A]</t>
  </si>
  <si>
    <t>Odkop (objem * objem. hm.) 
44*1,879.2=79.200 [A] 
Odstranění podkladních vrstev zpevněné plochy (celková plocha dlažby * tloušťka vrstev * objem. hm.) 
93,7451*0,19*1,832.061=32.061 [B] 
Celkem: A+B=111.261 [C]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</si>
  <si>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</si>
  <si>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</si>
  <si>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</si>
  <si>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</si>
  <si>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</si>
  <si>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</si>
  <si>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6+8=14.000 [A] 
Hrana u koleje č. 116 
10=10.000 [B] 
Celkem: A+B=24.000 [C]</t>
  </si>
  <si>
    <t>Demontáž desek KS 230 kvůli plynulému navázání na stávající stav a opravě nástupištní hrany 
Hrana u koleje č. 114 
160+2+10=172.000 [A] 
Hrana u koleje č. 116 
10+10+11=31.000 [B] 
Celkem: A+B=203.000 [C]</t>
  </si>
  <si>
    <t>Montáž desek KS 145 Z kvůli plynulému navázání na stávající stav a opravě nástupištní hrany 
Hrana u koleje č. 114 
6+8=14.000 [A] 
Hrana u koleje č. 116 
10=10.000 [B] 
Celkem: A+B=24.000 [C]</t>
  </si>
  <si>
    <t>Montáž desek KS 230 kvůli plynulému navázání na stávající stav a opravě nástupištní hrany 
Hrana u koleje č. 114 
160+2+10=172.000 [A] 
Hrana u koleje č. 116 
10+10+11=31.000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</si>
  <si>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</si>
  <si>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</si>
  <si>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</si>
  <si>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</si>
  <si>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</si>
  <si>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</si>
  <si>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</si>
  <si>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</si>
  <si>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</si>
  <si>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</si>
  <si>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</si>
  <si>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</si>
  <si>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</si>
  <si>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</si>
  <si>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</si>
  <si>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</si>
  <si>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</si>
  <si>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</si>
  <si>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</si>
  <si>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</si>
  <si>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</si>
  <si>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</si>
  <si>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</si>
  <si>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1,884=1.884 [A]</t>
  </si>
  <si>
    <t>položka č. 131738 * 1,8t/m3 
3802,887*1,86845.197=6 845.197 [A]</t>
  </si>
  <si>
    <t>viz položka č. 966168 * 2,4t/m3 
2749,35*2,46598.44=6 598.440 [A]</t>
  </si>
  <si>
    <t>POPLATKY ZA LIKVIDACŮ ODPADŮ NEKONTAMINOVANÝCH - 17 02 03  PLASTY Z INTERIÉRŮ REKONSTRUOVANÝCH OBJEKTŮ VČ. DOPRAVY</t>
  </si>
  <si>
    <t>Vybourané vodovodní potrubí (délka* hmotnost ) 
34,1*0,0022=0.075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</si>
  <si>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  
3. Způsob měření:  
Tunou se rozumí hmotnost odpadu vytříděného v souladu se zákonem č. 185/2001 Sb., o nakládání s odpady, v platném znění.</t>
  </si>
  <si>
    <t>hydroizolace a původní kabeláže 
předpoklad 
1010=10.000 [A]</t>
  </si>
  <si>
    <t>R027121</t>
  </si>
  <si>
    <t>PROVIZORNÍ PŘÍSTUPOVÉ CESTY - ZAJIŠTĚNÍ</t>
  </si>
  <si>
    <t>DEN</t>
  </si>
  <si>
    <t>Předpoklad 2 osoby 18 hodin/den po dobu realizace podchodu (1 rok a 2 měsíce). 
2*(365+62)=854.000 [A]</t>
  </si>
  <si>
    <t>Zahrnuje veškeré náklady spojené se zajištěním provizorních přístupů během jednotlivích stavebních postupů realizace podchodu.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</si>
  <si>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</si>
  <si>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</si>
  <si>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</si>
  <si>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</si>
  <si>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</si>
  <si>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</si>
  <si>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</si>
  <si>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</si>
  <si>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</si>
  <si>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</si>
  <si>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</si>
  <si>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</si>
  <si>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</si>
  <si>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</si>
  <si>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</si>
  <si>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</si>
  <si>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</si>
  <si>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</si>
  <si>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</si>
  <si>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</si>
  <si>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</si>
  <si>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</si>
  <si>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</si>
  <si>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</si>
  <si>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</si>
  <si>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</si>
  <si>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</si>
  <si>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</si>
  <si>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</si>
  <si>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</si>
  <si>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</si>
  <si>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</si>
  <si>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</si>
  <si>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</si>
  <si>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</si>
  <si>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</si>
  <si>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</si>
  <si>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</si>
  <si>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</si>
  <si>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</si>
  <si>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ochrana izolace , gramáž dle SVI 
položka č. 711322 / 3 
5504,286/31834.762=1 834.762 [A] 
položka č. 711212 
1854,9861854.986=1 854.986 [B] 
Celkem: A+B=3 689.748 [C]</t>
  </si>
  <si>
    <t>58</t>
  </si>
  <si>
    <t>288322</t>
  </si>
  <si>
    <t>TRYSKOVÁ INJEKTÁŽ D SLOUPU DO 800MM DL VRTU DO 6M V PODZEMÍ</t>
  </si>
  <si>
    <t>počet vrtů (ve dvou řadách) * délka sloupu (2 m) * plocha sloupu * počet etap 
(24*2)*2*(3,14*0,8*0,8/4)*3=144.691 [A]</t>
  </si>
  <si>
    <t>Položka zahrnuje veškerý materiál, výrobky a polotovary, včetně mimostaveništní a vnitrostaveništní dopravy (rovněž přesuny), včetně naložení a složení, případně s uložením.</t>
  </si>
  <si>
    <t>59</t>
  </si>
  <si>
    <t>262115</t>
  </si>
  <si>
    <t>VRTY PRO INJEKTÁŽ A MONITOR V PODZEMÍ DO 12M TŘ I D DO 50MM</t>
  </si>
  <si>
    <t>Počet vrtů * délka vrtů (4m včetně vrtání přes konstrukci) * počet etap 
(24*2)*4*3=576.000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</si>
  <si>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</si>
  <si>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003</t>
  </si>
  <si>
    <t>Svislé konstrukce</t>
  </si>
  <si>
    <t>348945</t>
  </si>
  <si>
    <t>ZÁBRADLÍ A ZÁBRADEL ZÍDKY Z NEREZ OCELI</t>
  </si>
  <si>
    <t>Součet hmotnostní zábradlí 
0.7166+0.8075+0.7981+0.7736+0.7836+0.1518+0.1465=4.178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</si>
  <si>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</si>
  <si>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</si>
  <si>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</si>
  <si>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</si>
  <si>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</si>
  <si>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</si>
  <si>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67,70+37,47+23,27+18,64+17,22+26,57+67,0+148,68+27,0+148,68+25,23+43,1+43,1+67,0+162,64+29,4+167,3+31,01+67,0+151,51=1 369.520 [A] 
zídka 
9,15+1,55=10.700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</si>
  <si>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</si>
  <si>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</si>
  <si>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</si>
  <si>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</si>
  <si>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</si>
  <si>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</si>
  <si>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</si>
  <si>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</si>
  <si>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</si>
  <si>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</si>
  <si>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</si>
  <si>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</si>
  <si>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</si>
  <si>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</si>
  <si>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</si>
  <si>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</si>
  <si>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12+33,62+16,5+4,5+16,2+4+6+6+9,5+9,5+18,5+4,75+18,75+5,2+9,5+17,2=191.720 [A] 
Pod zídkou - viz výkres tvaru 
0,4+1,4=1.800 [B] 
pod schodištěm - šířka * délka * 150mm 
0,15*(1,1*5,50+4,15*4,8+4,15*4,4+3,93*3,6+4,05*4,0)=11.187 [F] 
Spadový beton v jímkách 
plocha jímky * 150mm 
0,8*0,15*(1,750+2*2,35+2,2*2)+0,8*6*0,15=2.022 [C] 
Vyrovnávající beton podchodu na dně 
půdorys podchodu * 150mm 
560*0,15=84.000 [D] 
Celkem: A+B+C+D+F=290.729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</si>
  <si>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</si>
  <si>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</si>
  <si>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((7,34*7,74+5*0,94+2,8*4,5)+(8,65*4,840)+(3,640*10,536+9,533+10,035+9,73)+8*7,14*3+(12,6*3,075+11,5*3,765)+(7,1*3,04)+(12,5*3,075+11,47*3,765)+(7,0*2,640)+(5*7,14)+(13,56*3,075+12,44*3,765)+(6,39*3,440)+(13,9*3,075+12,8*3,765)+(7,0*3,840)+(7,0*3,840))*0,05=42.481 [A] 
strop podchodu v celé délce, tvrdá ochrana 50mm 
9,0*106*0,05=47.700 [B] 
na podkladním betonu tvrdá ochrana 50mm 
(1,1*5,50+4,15*4,8+4,15*4,4+3,93*3,6+4,05*4,0)*0,05=3.729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</si>
  <si>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</si>
  <si>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</si>
  <si>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279,542/0,15*2,0*1,2/1000=4.473 [A] 
Do tvrdé ochrany SVI předpoklad síť 7,9kg/m2 
položka č. 451324 / 50mm+20% překryv, jedna sítě 
93,910/0,05*1,2*7,9/1000=17.805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</si>
  <si>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</si>
  <si>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</si>
  <si>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</si>
  <si>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</si>
  <si>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</si>
  <si>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</si>
  <si>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</si>
  <si>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</si>
  <si>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</si>
  <si>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</si>
  <si>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</si>
  <si>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</si>
  <si>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</si>
  <si>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</si>
  <si>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</si>
  <si>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 
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</si>
  <si>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</si>
  <si>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</si>
  <si>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</si>
  <si>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</si>
  <si>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</si>
  <si>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</si>
  <si>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</si>
  <si>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</si>
  <si>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</si>
  <si>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</si>
  <si>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</si>
  <si>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</si>
  <si>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</si>
  <si>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</si>
  <si>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</si>
  <si>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</si>
  <si>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</si>
  <si>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</si>
  <si>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</si>
  <si>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</si>
  <si>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</si>
  <si>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</si>
  <si>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</si>
  <si>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</si>
  <si>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</si>
  <si>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</si>
  <si>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</si>
  <si>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</si>
  <si>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</si>
  <si>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</si>
  <si>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</si>
  <si>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</si>
  <si>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</si>
  <si>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</si>
  <si>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</si>
  <si>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</si>
  <si>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96616A</t>
  </si>
  <si>
    <t>BOURÁNÍ KONSTRUKCÍ ZE ŽELEZOBETONU - BEZ DOPRAVY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</si>
  <si>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</si>
  <si>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</si>
  <si>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</si>
  <si>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</si>
  <si>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</si>
  <si>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</si>
  <si>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</si>
  <si>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</si>
  <si>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</si>
  <si>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</si>
  <si>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61</t>
  </si>
  <si>
    <t>91913</t>
  </si>
  <si>
    <t>ŘEZÁNÍ BETONOVÝCH KONSTRUKCÍ</t>
  </si>
  <si>
    <t>profil řezání * počet řezů mezi nástupišti 
13,2*(10+6+11+5)=422.400 [A]</t>
  </si>
  <si>
    <t>položka zahrnuje řezání betonových konstrukcí bez ohledu na tloušťku, včetně spotřeby vody</t>
  </si>
  <si>
    <t>60</t>
  </si>
  <si>
    <t>515000</t>
  </si>
  <si>
    <t>KOLEJOVÉ LOŽE - ZPEVNĚNÍ PRYSKYŘICÍ</t>
  </si>
  <si>
    <t>plocha * šířka * počet etap 
10*0,7*3=21.000 [A]</t>
  </si>
  <si>
    <t>1. Položka obsahuje:  
 – veškeré práce a materiál obsažený v názvu položky  
2. Položka neobsahuje:  
 X  
3. Způsob měření:  
Měrnou jednotkou je m3 prolévaného kolejového lože.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</si>
  <si>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</si>
  <si>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</si>
  <si>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</si>
  <si>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</si>
  <si>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</si>
  <si>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</si>
  <si>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</si>
  <si>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</si>
  <si>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</si>
  <si>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</si>
  <si>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</si>
  <si>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</si>
  <si>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</si>
  <si>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</si>
  <si>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</si>
  <si>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</si>
  <si>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</si>
  <si>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</si>
  <si>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</si>
  <si>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</si>
  <si>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</si>
  <si>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</si>
  <si>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</si>
  <si>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</si>
  <si>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</si>
  <si>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</si>
  <si>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</si>
  <si>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</si>
  <si>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</si>
  <si>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</si>
  <si>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</si>
  <si>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</si>
  <si>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</si>
  <si>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</si>
  <si>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</si>
  <si>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</si>
  <si>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</si>
  <si>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</si>
  <si>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</si>
  <si>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</si>
  <si>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</si>
  <si>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</si>
  <si>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</si>
  <si>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</si>
  <si>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</si>
  <si>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</si>
  <si>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</si>
  <si>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</si>
  <si>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</si>
  <si>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</si>
  <si>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</si>
  <si>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</si>
  <si>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</si>
  <si>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</si>
  <si>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</si>
  <si>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</si>
  <si>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</si>
  <si>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</si>
  <si>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</si>
  <si>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</si>
  <si>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</si>
  <si>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</si>
  <si>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</si>
  <si>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</si>
  <si>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</si>
  <si>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</si>
  <si>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</si>
  <si>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</si>
  <si>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</si>
  <si>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</si>
  <si>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</si>
  <si>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</si>
  <si>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</si>
  <si>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</si>
  <si>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</si>
  <si>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</si>
  <si>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</si>
  <si>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</si>
  <si>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</si>
  <si>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</si>
  <si>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</si>
  <si>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</si>
  <si>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</si>
  <si>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</si>
  <si>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</si>
  <si>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</si>
  <si>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</si>
  <si>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 xml:space="preserve">  SO 10-50-02</t>
  </si>
  <si>
    <t>Rekonstrukce kanalizační přípojky ČD</t>
  </si>
  <si>
    <t>SO 10-50-02</t>
  </si>
  <si>
    <t>výkop* objemová hmotnost  
hloubení rýh 
143,88+4,289*1,5150.314=150.314 [A]</t>
  </si>
  <si>
    <t>počet demolovaných šachrt*pruměrný objem ze 3demolovaných šachet*1,1 rezerva* objemová hmotnost betonu 
6*1,18*1,1*2,116.355=16.355 [A]</t>
  </si>
  <si>
    <t>POPLATKY ZA LIKVIDACŮ ODPADŮ NEKONTAMINOVANÝCH - 17 02 03  PLASTY Z INTERIÉRŮ REKONSTRUOVANÝCHOBJEKTŮ VČ. DOPRAVY</t>
  </si>
  <si>
    <t>plocha* délka stávajícího kanalizačního potrubí*10%*objemová hmotnost 
0,002*187*1,1*1,40.576=0.576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</si>
  <si>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</si>
  <si>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</si>
  <si>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</si>
  <si>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</si>
  <si>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</si>
  <si>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</si>
  <si>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</si>
  <si>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</si>
  <si>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</si>
  <si>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</si>
  <si>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</si>
  <si>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</si>
  <si>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</si>
  <si>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</si>
  <si>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</si>
  <si>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</si>
  <si>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</si>
  <si>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</si>
  <si>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</si>
  <si>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</si>
  <si>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</si>
  <si>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</si>
  <si>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</si>
  <si>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</si>
  <si>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</si>
  <si>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</si>
  <si>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</si>
  <si>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</si>
  <si>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</si>
  <si>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</si>
  <si>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</si>
  <si>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</si>
  <si>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</si>
  <si>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</si>
  <si>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</si>
  <si>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</si>
  <si>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</si>
  <si>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</si>
  <si>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</si>
  <si>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</si>
  <si>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</si>
  <si>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</si>
  <si>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</si>
  <si>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</si>
  <si>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</si>
  <si>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</si>
  <si>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 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</si>
  <si>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</si>
  <si>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</si>
  <si>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</si>
  <si>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</si>
  <si>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</si>
  <si>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</si>
  <si>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</si>
  <si>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</si>
  <si>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</si>
  <si>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</si>
  <si>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</si>
  <si>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</si>
  <si>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</si>
  <si>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</si>
  <si>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</si>
  <si>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</si>
  <si>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</si>
  <si>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</si>
  <si>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</si>
  <si>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</si>
  <si>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</si>
  <si>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</si>
  <si>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</si>
  <si>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</si>
  <si>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</si>
  <si>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</si>
  <si>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</si>
  <si>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</si>
  <si>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</si>
  <si>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</si>
  <si>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</si>
  <si>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</si>
  <si>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</si>
  <si>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</si>
  <si>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</si>
  <si>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</si>
  <si>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</si>
  <si>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</si>
  <si>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</si>
  <si>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</si>
  <si>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</si>
  <si>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</si>
  <si>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</si>
  <si>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</si>
  <si>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</si>
  <si>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</si>
  <si>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</si>
  <si>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</si>
  <si>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</si>
  <si>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</si>
  <si>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</si>
  <si>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</si>
  <si>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</si>
  <si>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</si>
  <si>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</si>
  <si>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</si>
  <si>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 
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</si>
  <si>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</si>
  <si>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</si>
  <si>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</si>
  <si>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</si>
  <si>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</si>
  <si>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</si>
  <si>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</si>
  <si>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 
kamenivem  
- odbourání a odstranění znehodnocené části výplně a úprava hlavy podzemní stěny před výstavbou další konstru 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</si>
  <si>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</si>
  <si>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</si>
  <si>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</si>
  <si>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</si>
  <si>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</si>
  <si>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</si>
  <si>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</si>
  <si>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</si>
  <si>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</si>
  <si>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</si>
  <si>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</si>
  <si>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Kotvy do 100KN 
2*10=20.000 [A] 
Kotvy do 150KN 
1*7=7.000 [B] 
Celkem: A+B=27.000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</si>
  <si>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</si>
  <si>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</si>
  <si>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</si>
  <si>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 
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</si>
  <si>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</si>
  <si>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</si>
  <si>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</si>
  <si>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</si>
  <si>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</si>
  <si>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</si>
  <si>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</si>
  <si>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</si>
  <si>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</si>
  <si>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</si>
  <si>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</si>
  <si>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</si>
  <si>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</si>
  <si>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</si>
  <si>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</si>
  <si>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</si>
  <si>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</si>
  <si>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</si>
  <si>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</si>
  <si>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</si>
  <si>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</si>
  <si>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</si>
  <si>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</si>
  <si>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</si>
  <si>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</si>
  <si>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</si>
  <si>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</si>
  <si>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</si>
  <si>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</si>
  <si>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</si>
  <si>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</si>
  <si>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</si>
  <si>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</si>
  <si>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</si>
  <si>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</si>
  <si>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</si>
  <si>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</si>
  <si>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</si>
  <si>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</si>
  <si>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</si>
  <si>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</si>
  <si>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 
vnitrostaveništní dopravy (rovněž přesuny), včetně naložení a složení,případně s uložením.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</si>
  <si>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</si>
  <si>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</si>
  <si>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</si>
  <si>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</si>
  <si>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</si>
  <si>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</si>
  <si>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</si>
  <si>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</si>
  <si>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</si>
  <si>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</si>
  <si>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</si>
  <si>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</si>
  <si>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</si>
  <si>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</si>
  <si>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</si>
  <si>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96615A</t>
  </si>
  <si>
    <t>BOURÁNÍ KONSTRUKCÍ Z PROSTÉHO BETONU - BEZ DOPRAVY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</si>
  <si>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</si>
  <si>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</si>
  <si>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</si>
  <si>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</si>
  <si>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</si>
  <si>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</si>
  <si>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</si>
  <si>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</si>
  <si>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</si>
  <si>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</si>
  <si>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</si>
  <si>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</si>
  <si>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</si>
  <si>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</si>
  <si>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</si>
  <si>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</si>
  <si>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</si>
  <si>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</si>
  <si>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</si>
  <si>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</si>
  <si>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</si>
  <si>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</si>
  <si>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</si>
  <si>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</si>
  <si>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</si>
  <si>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</si>
  <si>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</si>
  <si>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</si>
  <si>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</si>
  <si>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</si>
  <si>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</si>
  <si>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</si>
  <si>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Realizační dokumentace stavby (RDS) Dopracování PDPS viz. technická specifikace položky..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</si>
  <si>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</si>
  <si>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</si>
  <si>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Vybourané vodovodní potrubí (délka* hmotnost ) 
15*0,0022=0.033 [A]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</si>
  <si>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</si>
  <si>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</si>
  <si>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</si>
  <si>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</si>
  <si>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</si>
  <si>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</si>
  <si>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</si>
  <si>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</si>
  <si>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</si>
  <si>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</si>
  <si>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</si>
  <si>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</si>
  <si>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</si>
  <si>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</si>
  <si>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</si>
  <si>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</si>
  <si>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</si>
  <si>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</si>
  <si>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</si>
  <si>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dle tabulek 
celková hmotnost zábradlí zdi i madel z oceli S235 JR včetně patních plechů a ukotvovacích šroubů 
zábradlí zdi i s rezervou 
0.3839=0.384 [A] 
madla nad schodištěm i s rezervou 
0.0186=0.019 [B] 
madla nad přístupovým chodníkem i s rezervou 
0.1624=0.162 [C] 
Celkem: A+B+C=0.565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</si>
  <si>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</si>
  <si>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</si>
  <si>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</si>
  <si>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</si>
  <si>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</si>
  <si>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</si>
  <si>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</si>
  <si>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</si>
  <si>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</si>
  <si>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</si>
  <si>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</si>
  <si>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</si>
  <si>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</si>
  <si>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</si>
  <si>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</si>
  <si>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</si>
  <si>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</si>
  <si>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</si>
  <si>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</si>
  <si>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</si>
  <si>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</si>
  <si>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</si>
  <si>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</si>
  <si>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</si>
  <si>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</si>
  <si>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</si>
  <si>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</si>
  <si>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</si>
  <si>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</si>
  <si>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</si>
  <si>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</si>
  <si>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</si>
  <si>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</si>
  <si>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</si>
  <si>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</si>
  <si>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</si>
  <si>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</si>
  <si>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0,296=0.296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</si>
  <si>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</si>
  <si>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</si>
  <si>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odstranění stávajících dřevěných vaznic, krokví, latí, spojů 
celková hmotnost dle tabulky i s rezervou 
5,61845.618=5.618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</si>
  <si>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</si>
  <si>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</si>
  <si>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</si>
  <si>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</si>
  <si>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</si>
  <si>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</si>
  <si>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</si>
  <si>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</si>
  <si>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</si>
  <si>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</si>
  <si>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</si>
  <si>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</si>
  <si>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</si>
  <si>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</si>
  <si>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</si>
  <si>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</si>
  <si>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96617A</t>
  </si>
  <si>
    <t>BOURÁNÍ KONSTRUKCÍ ZE DŘEVA - BEZ DOPRAVY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</si>
  <si>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</si>
  <si>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</si>
  <si>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</si>
  <si>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</si>
  <si>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</si>
  <si>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</si>
  <si>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</si>
  <si>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</si>
  <si>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</si>
  <si>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</si>
  <si>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</si>
  <si>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</si>
  <si>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</si>
  <si>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</si>
  <si>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</si>
  <si>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</si>
  <si>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</si>
  <si>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</si>
  <si>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</si>
  <si>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  
- položka zahrnuje háky, zděře, čela, manžety, odbočky, kolena, rohy, hrdla, odskoky, výpusti, přechodové kusy a pod.</t>
  </si>
  <si>
    <t>R-764411</t>
  </si>
  <si>
    <t>Provizorní_žlab_DN 250mm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</si>
  <si>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</si>
  <si>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 xml:space="preserve">  SO 10-62-02</t>
  </si>
  <si>
    <t>ŽST Kolín, úprava zastřešení nástupiště č. 2</t>
  </si>
  <si>
    <t>SO 10-62-02</t>
  </si>
  <si>
    <t>0,309=0.309 [A]</t>
  </si>
  <si>
    <t>6,658=6.658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</si>
  <si>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</si>
  <si>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</si>
  <si>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odstranění stávajících dřevěných vaznic, krokví, latí, spojů 
celková hmotnost dle tabulky i s rezervou 
5,9695.969=5.969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</si>
  <si>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</si>
  <si>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</si>
  <si>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</si>
  <si>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</si>
  <si>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</si>
  <si>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</si>
  <si>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</si>
  <si>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</si>
  <si>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</si>
  <si>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96618A</t>
  </si>
  <si>
    <t>BOURÁNÍ KONSTRUKCÍ KOVOVÝCH - BEZ DOPRAVY</t>
  </si>
  <si>
    <t>odstranění ocelových konstrukcí 
celková hmotnost dle tabulek i s rezervou 
6,65836.658=6.658 [A]</t>
  </si>
  <si>
    <t>položka zahrnuje:  
- rozebrání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</si>
  <si>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</si>
  <si>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</si>
  <si>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</si>
  <si>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</si>
  <si>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</si>
  <si>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</si>
  <si>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</si>
  <si>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</si>
  <si>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0,376=0.376 [A]</t>
  </si>
  <si>
    <t>7.869=7.869 [A]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</si>
  <si>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</si>
  <si>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</si>
  <si>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</si>
  <si>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</si>
  <si>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 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</si>
  <si>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</si>
  <si>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</si>
  <si>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</si>
  <si>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</si>
  <si>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</si>
  <si>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</si>
  <si>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</si>
  <si>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0,229=0.229 [A]</t>
  </si>
  <si>
    <t>6.25=6.250 [A]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</si>
  <si>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</si>
  <si>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</si>
  <si>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</si>
  <si>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</si>
  <si>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</si>
  <si>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</si>
  <si>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</si>
  <si>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</si>
  <si>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</si>
  <si>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</si>
  <si>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</si>
  <si>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</si>
  <si>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0,224=0.224 [A]</t>
  </si>
  <si>
    <t>6.107=6.107 [A]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</si>
  <si>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</si>
  <si>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</si>
  <si>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</si>
  <si>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</si>
  <si>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</si>
  <si>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</si>
  <si>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</si>
  <si>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</si>
  <si>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</si>
  <si>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</si>
  <si>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</si>
  <si>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</si>
  <si>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</si>
  <si>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</si>
  <si>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</si>
  <si>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</si>
  <si>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</si>
  <si>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</si>
  <si>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</si>
  <si>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</si>
  <si>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</si>
  <si>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</si>
  <si>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</si>
  <si>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</si>
  <si>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</si>
  <si>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</si>
  <si>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</si>
  <si>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</si>
  <si>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</si>
  <si>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</si>
  <si>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</si>
  <si>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</si>
  <si>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</si>
  <si>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</si>
  <si>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</si>
  <si>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</si>
  <si>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</si>
  <si>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</si>
  <si>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</si>
  <si>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</si>
  <si>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</si>
  <si>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</si>
  <si>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</si>
  <si>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</si>
  <si>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</si>
  <si>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</si>
  <si>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</si>
  <si>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</si>
  <si>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</si>
  <si>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</si>
  <si>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Stropní konstrukce 
měřeno digitálně 
8,0*2=16.000 [A]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</si>
  <si>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</si>
  <si>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</si>
  <si>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</si>
  <si>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</si>
  <si>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</si>
  <si>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</si>
  <si>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</si>
  <si>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</si>
  <si>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</si>
  <si>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</si>
  <si>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0,0810.081=0.081 [A]</t>
  </si>
  <si>
    <t>923821</t>
  </si>
  <si>
    <t>SLOUPEK DN 60 PRO NÁVĚST</t>
  </si>
  <si>
    <t>11=1.000 [A]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</si>
  <si>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</si>
  <si>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</si>
  <si>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</si>
  <si>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</si>
  <si>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</si>
  <si>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</si>
  <si>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</si>
  <si>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</si>
  <si>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</si>
  <si>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</si>
  <si>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</si>
  <si>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</si>
  <si>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</si>
  <si>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</si>
  <si>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</si>
  <si>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</si>
  <si>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</si>
  <si>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</si>
  <si>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</si>
  <si>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</si>
  <si>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</si>
  <si>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</si>
  <si>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</si>
  <si>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</si>
  <si>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</si>
  <si>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</si>
  <si>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</si>
  <si>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</si>
  <si>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</si>
  <si>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</si>
  <si>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</si>
  <si>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</si>
  <si>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</si>
  <si>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</si>
  <si>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</si>
  <si>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</si>
  <si>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</si>
  <si>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</si>
  <si>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</si>
  <si>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</si>
  <si>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</si>
  <si>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</si>
  <si>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</si>
  <si>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</si>
  <si>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</si>
  <si>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</si>
  <si>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</si>
  <si>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</si>
  <si>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</si>
  <si>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</si>
  <si>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</si>
  <si>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</si>
  <si>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</si>
  <si>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</si>
  <si>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</si>
  <si>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</si>
  <si>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</si>
  <si>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</si>
  <si>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</si>
  <si>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</si>
  <si>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01</t>
  </si>
  <si>
    <t>Nezařazeno</t>
  </si>
  <si>
    <t>75L3A1</t>
  </si>
  <si>
    <t>INFORMAČNÍ PRVEK, HLASOVÝ MODUL PRO NEVIDOMÉ</t>
  </si>
  <si>
    <t>2929=29.000 [A]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</si>
  <si>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</si>
  <si>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</si>
  <si>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</si>
  <si>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</si>
  <si>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</si>
  <si>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</si>
  <si>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</si>
  <si>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98143A</t>
  </si>
  <si>
    <t>DEMOLICE BUDOV CIHELNÝCH S PODÍLEM KONSTR PŘES 30% - BEZ DOPRAVY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</si>
  <si>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</si>
  <si>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</si>
  <si>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</si>
  <si>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</si>
  <si>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</si>
  <si>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POPLATKY ZA LIKVIDACŮ ODPADŮ NEKONTAMINOVANÝCH - 17 05 04  VYTĚŽENÉ ZEMINY A HORNINY -  I. TŘÍDA TĚŽITELNOSTI - VČETNĚ DPPRAVY</t>
  </si>
  <si>
    <t>EVIDENČNÍ POLOŽKA. Neoceňovat v objektu SO/PS, položka se oceňuje pouze v objektu SO 90-90.</t>
  </si>
  <si>
    <t>1. Položka obsahuje:  
– veškeré poplatky provozovateli skládky, recyklační linky nebo jiného zařízení na zpracování nebo likvidaci odpadů související s převzetím, uložením, zpracováním nebo likvidací odpadu  
-  náklady spojené s dopravou   odpadu z místa stavby na místo převzetí provozovatelem skládky, recyklační linky nebo jiného zařízení  na zpracování nebo likvidaci odpadů  
- náklady spojené s vyložením a manipulací s materiálem v místě skládky  
2. Položka neobsahuje:  
3. Způsob měření:  
Tunou se rozumí hmotnost odpadu vytříděného v souladu se zákonem č. 541/2020 Sb., o nakládání s odpady, v platném znění.  
Poznámka:  
*)  U nebezpečných odpadů musí být v doplňujícím popisu položky uvedeno upřesnění  nebezpečných vlastností v rozsahu a typu koncentrace nebezpečných látek</t>
  </si>
  <si>
    <t>D1_00</t>
  </si>
  <si>
    <t>74A Základy TV</t>
  </si>
  <si>
    <t>74A110</t>
  </si>
  <si>
    <t>ZÁKLAD TV HLOUBENÝ V JAKÉKOLIV TŘÍDĚ ZEMINY</t>
  </si>
  <si>
    <t>1. Položka obsahuje:  
– zemní práce pro montáž výkopu včetně bourání zpevněných ploch, dlažby a pod., uvedení narušeného okolí do původního stavu a naložení výkopku  
– úpravy spojené s uvolněním prostoru pro výkop např. demontáž a montáž oplocení, zajištění výkopu před zaplavením povrchovou vodou, pažení výkopu  
– dodávku, dopravu, montáž, pronájem mechanizmů a demontáž bednění  
– dodávku, dopravu a montáž svorníkového koše, technologické výztuže, kovaných svorníků  
aj.  
– případně provedení dutiny pro upevnění stožáru TV  
– dodávku, dopravu a uložení betonové směsi včetně všech technologických opatření  
spojené s realizací základu podle TKP  
2. Položka neobsahuje:  
– přídavnou výztuž, svorníky, koše  
– odvoz výkopku (viz pol. 74A150)  
– poplatek za likvidaci odpadů (viz SSD 0)  
3. Způsob měření:  
Měří se metry kubické uložené betonové směsi.</t>
  </si>
  <si>
    <t>74A320</t>
  </si>
  <si>
    <t>KOVANÝ SVORNÍK PRO ZÁKLAD TV</t>
  </si>
  <si>
    <t>1. Položka obsahuje:  
–  montáž, materiál, dovoz a protikorozní ošetření kovaného svorníku pro základ TV  
2. Položka neobsahuje:  
X  
3. Způsob měření:  
Udává se počet kusů kompletní konstrukce nebo práce.</t>
  </si>
  <si>
    <t>74A330</t>
  </si>
  <si>
    <t>SVORNÍKOVÝ KOŠ PRO ZÁKLAD TV</t>
  </si>
  <si>
    <t>1. Položka obsahuje:  
–  montáž, materiál, dovoz a protikorozní ošetření svorníkového koše pro základ TV  
2. Položka neobsahuje:  
X  
3. Způsob měření:  
Udává se počet kusů kompletní konstrukce nebo práce.</t>
  </si>
  <si>
    <t>74A350</t>
  </si>
  <si>
    <t>KORUGOVANÁ ROURA PRO ZÁKLAD TV</t>
  </si>
  <si>
    <t>1. Položka obsahuje:  
–  materiál, dopravu a montáž korugované PVC roury, včetně zálivky a hlavičky základu  
2. Položka neobsahuje:  
X  
3. Způsob měření:  
Měří se metr délkový.</t>
  </si>
  <si>
    <t>74A450</t>
  </si>
  <si>
    <t>ÚPRAVA KABELŮ U ZÁKLADU TV</t>
  </si>
  <si>
    <t>1. Položka obsahuje: montáž a materiál  
– ruční výkop v průměrné hloubce 80 cm a šířce 50 cm délky 30m  
– pažení nebo zajištění výkopu v nezbytném rozsahu  
– případné čerpání vody  
– úpravu kabelové trasy včetně ověření polohy  
2. Položka neobsahuje:  
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</si>
  <si>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</si>
  <si>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</si>
  <si>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– kolejové mechanizmy pro výstavbu základů podpěr tra ního vedení  
– dopravu kolejových mechanismů z mateřského depa do prostoru stavby a zpět  
2. Položka neobsahuje:  
X  
3. Způsob měření:  
Udává se čas v hodinách bez pohotovostních stavů vozidla.</t>
  </si>
  <si>
    <t>D2_00</t>
  </si>
  <si>
    <t>74B Stožáry TV</t>
  </si>
  <si>
    <t>74B115</t>
  </si>
  <si>
    <t>STOŽÁR TV OCELOVÝ TRUBKOVÝ DO DUTINY, TYPU T245 NEBO TB245, DÉLKY DO 10 M VČETNĚ</t>
  </si>
  <si>
    <t>1. Položka obsahuje:  
– montáž, materiál a dopravné stožáru typového provedení  
– protikorozní ošetření stožáru dle TKP  
– betonáž hlavičky základu  
2. Položka neobsahuje:  
– základovou konstrukci  
3. Způsob měření:  
Udává se počet kusů tra ních podpěr.</t>
  </si>
  <si>
    <t>74B233</t>
  </si>
  <si>
    <t>STOŽÁR TV OCELOVÝ TRUBKOVÝ JEDNODUCHÝ BRÁNOVÝ NA SVORNÍKY, TYPU TBS245 NEBO TBSI245, DÉLKY DO 10 M VČETNĚ</t>
  </si>
  <si>
    <t>YPU TBS245 NEBO TBSI245, DÉLKY DO 10 MVČETNĚ</t>
  </si>
  <si>
    <t>1. Položka obsahuje:  
– montáž, materiál a dopravné stožáru typového provedení  
– protikorozní ošetření stožáru dle TKP  
– konečnou regulaci stožáru po jeho zatížení  
2. Položka neobsahuje:  
– základovou konstrukci  
3. Způsob měření:  
Udává se počet kusů tra ních podpěr.</t>
  </si>
  <si>
    <t>74B603</t>
  </si>
  <si>
    <t>STOŽÁR TV OCELOVÝ PŘÍHRADOVÝ TYPU BP DÉLKY 11 M</t>
  </si>
  <si>
    <t>1. Položka obsahuje:  
– montáž, materiál a dopravné stožáru typového provedení  
– protikorozní ošetření stožáru dle TKP  
– konečnou regulaci stožáru po jeho zatížení včetně podmazání patek  
2. Položka neobsahuje:  
– základovou konstrukci  
3. Způsob měření:  
Udává se počet kusů tra ních podpěr.</t>
  </si>
  <si>
    <t>74B711</t>
  </si>
  <si>
    <t>BRÁNY NEBO VÝLOŽNÍKY - BŘEVNO TYPU 23L</t>
  </si>
  <si>
    <t>1. Položka obsahuje:  
– montáž včetně potřebné mechanizace a pomůcek, materiál a dopravné břevna typového  
provedení  
– protikorozní ošetření dle TKP  
2. Položka neobsahuje:  
X  
3. Způsob měření:  
Měří se metr délkový.</t>
  </si>
  <si>
    <t>74B721</t>
  </si>
  <si>
    <t>PŘIPEVNĚNÍ BŘEVNA BRÁNY NEBO VÝLOŽNÍKU S UKONČENÍM TYPU A NA 1T</t>
  </si>
  <si>
    <t>1. Položka obsahuje:  
– montáž včetně potřebné mechanizace a pomůcek, materiál a dopravné ukončení břevna  
typového provedení  
– protikorozní ošetření dle TKP  
– konečnou regulaci břevna po jeho zatížení  
2. Položka neobsahuje:  
X  
3. Způsob měření:  
Udává se počet kusů tra ních podpěr.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</si>
  <si>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</si>
  <si>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</si>
  <si>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</si>
  <si>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</si>
  <si>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1. Položka obsahuje:  
– příplatek za montáž břevna brany nebo výložníku nad stávajícím vedením včetně poUŽITÝch mechanizmů (samostatně nelze položku použít)  
2. Položka neobsahuje:  
X  
3. Způsob měření:  
Udává se počet kusů kompletní montážní práce.</t>
  </si>
  <si>
    <t>74BF11</t>
  </si>
  <si>
    <t>TAŽNÉ HNACÍ VOZIDLO K PRACOVNÍM SOUPRAVÁM (PRO STOŽÁRY A BRÁNY - MONTÁŽ )</t>
  </si>
  <si>
    <t>1. Položka obsahuje:  
– kolejové mechanizmy pro výstavbu podpěr (stožárů, bran, výložníků nebo jiných obdobných konstrukcí) tra ního vedení  
– dopravu kolejových mechanismů z mateřského depa do prostoru stavby a zpět  
2. Položka neobsahuje:  
X  
3. Způsob měření:  
Udává se čas v hodinách bez pohotovostních stavů vozidla.</t>
  </si>
  <si>
    <t>R74B603</t>
  </si>
  <si>
    <t>STOŽÁR TV OCELOVÝ PŘÍHRADOVÝ KOTEVNÍ</t>
  </si>
  <si>
    <t>Napnutí trakce v koleji č. 120. (Stožár č. 266, přesun do provizorní a následné finální polohy.) 
1*2=2.000 [A]</t>
  </si>
  <si>
    <t>1. Položka obsahuje:  
 – montáž, materiál a dopravné stožáru typového provedení, včetně založení a napnutí vedení  
 – protikorozní ošetření stožáru dle TKP  
 – konečnou regulaci stožáru po jeho zatížení včetně podmazání patek  
2. Položka neobsahuje:  
3. Způsob měření:  
Udává se počet kusů trakčních podpěr.</t>
  </si>
  <si>
    <t>D3</t>
  </si>
  <si>
    <t>74C Vodiče TV</t>
  </si>
  <si>
    <t>74C111</t>
  </si>
  <si>
    <t>ZÁVĚS TV NA KONZOLE BEZ PŘÍDAVNÉHO LANA</t>
  </si>
  <si>
    <t>1. Položka obsahuje:  
– materiál a montáž vč. mechanizmů  
– protikorozní ošetření podle TKP  
2. Položka neobsahuje:  
X  
3. Způsob měření:  
Udává se počet kusů kompletní konstrukce nebo práce.</t>
  </si>
  <si>
    <t>74C231</t>
  </si>
  <si>
    <t>ZÁVĚS SIK BEZ PŘÍDAVNÉHO LANA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</si>
  <si>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</si>
  <si>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</si>
  <si>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</si>
  <si>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</si>
  <si>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</si>
  <si>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</si>
  <si>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</si>
  <si>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</si>
  <si>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</si>
  <si>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</si>
  <si>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</si>
  <si>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</si>
  <si>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</si>
  <si>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</si>
  <si>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</si>
  <si>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</si>
  <si>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</si>
  <si>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</si>
  <si>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</si>
  <si>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</si>
  <si>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74C5A3</t>
  </si>
  <si>
    <t>DEFINITIVNÍ REGULACE POHYBLIVÉHO KOTVENÍ SPOLEČNÉHO (NL A TR)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</si>
  <si>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</si>
  <si>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</si>
  <si>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</si>
  <si>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74C711</t>
  </si>
  <si>
    <t>POHON ODPOJOVAČE MOTOROVÝ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</si>
  <si>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</si>
  <si>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</si>
  <si>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</si>
  <si>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</si>
  <si>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</si>
  <si>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</si>
  <si>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</si>
  <si>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</si>
  <si>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</si>
  <si>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</si>
  <si>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</si>
  <si>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</si>
  <si>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</si>
  <si>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</si>
  <si>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</si>
  <si>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</si>
  <si>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</si>
  <si>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</si>
  <si>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</si>
  <si>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</si>
  <si>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</si>
  <si>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</si>
  <si>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</si>
  <si>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</si>
  <si>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</si>
  <si>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</si>
  <si>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</si>
  <si>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</si>
  <si>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</si>
  <si>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</si>
  <si>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</si>
  <si>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</si>
  <si>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</si>
  <si>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</si>
  <si>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</si>
  <si>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</si>
  <si>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1. Položka obsahuje:  
– všechny náklady na demontáž stávajícího zařízení se všemi pomocnými doplňujícími  
úpravami pro jeho likvidaci  
– naložení vybouraného materiálu na dopravní prostředek  
2. Položka neobsahuje:  
X  
3. Způsob měření:  
Udává se počet kusů kompletní konstrukce nebo práce.</t>
  </si>
  <si>
    <t>74E707</t>
  </si>
  <si>
    <t>DEMONTÁŽ NOSNÉ, DISTANČNÍ NEBO KOTEVNÍ SPIRÁLY</t>
  </si>
  <si>
    <t>73</t>
  </si>
  <si>
    <t>74E853</t>
  </si>
  <si>
    <t>PŘEVĚŠENÍ ZÁVĚSNÉHO KABELU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</si>
  <si>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</si>
  <si>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</t>
  </si>
  <si>
    <t>74E843</t>
  </si>
  <si>
    <t>VÝŠKOVÁ REGULACE ZÁVĚSNÉHO KABELU VN NEBO ZOK</t>
  </si>
  <si>
    <t>1. Položka obsahuje:  
 – všechny náklady na montáž a materiál dodaného zařízení protikorozně ošetřeného podle TKP se všemi pomocnými doplňujícími součástmi  
 – cena položky je vč. ostatních rozpočtových nákladů  
2. Položka neobsahuje:  
 X  
3. Způsob měření:  
Měří se metr délkový v ose vodiče nebo lana.</t>
  </si>
  <si>
    <t>D5</t>
  </si>
  <si>
    <t>74F Nátěry TV</t>
  </si>
  <si>
    <t>74F210</t>
  </si>
  <si>
    <t>OBOUSTRANNÉ OZNAČENÍ STOŽÁRU ČÍSLYO</t>
  </si>
  <si>
    <t>1. Položka obsahuje:  
– nátěr, očištění, odrezivění a materiál (barva, ředidlo, odrezovač), nátěr proveden dle TKP  
2. Položka neobsahuje:  
X  
3. Způsob měření:  
Udává se počet kusů kompletní konstrukce nebo práce.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</si>
  <si>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</si>
  <si>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</si>
  <si>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</si>
  <si>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</si>
  <si>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</si>
  <si>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</si>
  <si>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</si>
  <si>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</si>
  <si>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</si>
  <si>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74F411</t>
  </si>
  <si>
    <t>DEMONTÁŽ BETONOVÝCH ZÁKLADŮ TV</t>
  </si>
  <si>
    <t>1. Položka obsahuje:  
– demontáž stávajícího betonového základu se všemi pomocnými doplňujícími úpravami pro uvedení do požadovaného stavu a s přepravou a dovozem potřebných mechanizmů k  
uvedené činnosti  
– naložení vybouraného materiálu na dopravní prostředek  
2. Položka neobsahuje:  
– odvoz vybouraného materiálu  
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</si>
  <si>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</si>
  <si>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</si>
  <si>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– všechny náklady na demontáž stávajícího zařízení se všemi pomocnými doplňujícími  
úpravami pro jeho likvidaci  
– naložení a odvoz vybouraného materiálu na určené místo pro stavbu  
2. Položka neobsahuje:  
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</si>
  <si>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</si>
  <si>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</si>
  <si>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</si>
  <si>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</si>
  <si>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</si>
  <si>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</si>
  <si>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</si>
  <si>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</si>
  <si>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</si>
  <si>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74F434</t>
  </si>
  <si>
    <t>DEMONTÁŽ KONZOL SIK VČETNĚ ZÁVĚSŮ</t>
  </si>
  <si>
    <t>74F438</t>
  </si>
  <si>
    <t>DEMONTÁŽ ODTAHŮ TR A NL (SPOLEČNÝCH NEBO ODDĚLENÝCH)</t>
  </si>
  <si>
    <t>62</t>
  </si>
  <si>
    <t>74F446</t>
  </si>
  <si>
    <t>DEMONTÁŽ ODPOJOVAČE NEBO ODPÍNAČE S POHONEM VČETNĚ TÁHEL A UPEVŇOVACÍCH LIŠT</t>
  </si>
  <si>
    <t>63</t>
  </si>
  <si>
    <t>74F451</t>
  </si>
  <si>
    <t>DEMONTÁŽ SVODU Z PŘEVĚSU NEBO Z ODPOJOVAČE - JEDNODUCHÉ LANO</t>
  </si>
  <si>
    <t>64</t>
  </si>
  <si>
    <t>74F455</t>
  </si>
  <si>
    <t>DEMONTÁŽ VĚŠÁKŮ TROLEJE</t>
  </si>
  <si>
    <t>65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</si>
  <si>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</si>
  <si>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</si>
  <si>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</si>
  <si>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66</t>
  </si>
  <si>
    <t>74F492</t>
  </si>
  <si>
    <t>DEMONTÁŽ - ODVOZ (NA LIKVIDACI ODPADŮ NEBO JINÉ URČENÉ MÍSTO)</t>
  </si>
  <si>
    <t>76</t>
  </si>
  <si>
    <t>74F457</t>
  </si>
  <si>
    <t>DEMONTÁŽ VLOŽENÝCH IZOLACÍ V PODÉLNÝCH A PŘÍČNÝCH POLÍCH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</si>
  <si>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</si>
  <si>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D7</t>
  </si>
  <si>
    <t>74F Revize, zkoušky, měření a technická pomoc TV</t>
  </si>
  <si>
    <t>67</t>
  </si>
  <si>
    <t>74F312</t>
  </si>
  <si>
    <t>MĚŘENÍ PARAMETRŮ TV STATICKÉ</t>
  </si>
  <si>
    <t>KM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</si>
  <si>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</si>
  <si>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68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</si>
  <si>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</si>
  <si>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</si>
  <si>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</si>
  <si>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69</t>
  </si>
  <si>
    <t>74F321_01</t>
  </si>
  <si>
    <t>PROTOKOL ZPŮSOBILOSTI</t>
  </si>
  <si>
    <t>70</t>
  </si>
  <si>
    <t>74F322_01</t>
  </si>
  <si>
    <t>REVIZNÍ ZPRÁVA</t>
  </si>
  <si>
    <t>71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</si>
  <si>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</si>
  <si>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</si>
  <si>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</si>
  <si>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75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</si>
  <si>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</si>
  <si>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</si>
  <si>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 Výpočet dle počtu hod výluk.</t>
  </si>
  <si>
    <t>77</t>
  </si>
  <si>
    <t>74F311</t>
  </si>
  <si>
    <t>MĚŘENÍ PARAMETRŮ TV DYNAMICKÉ (MĚŘÍCÍM VOZEM)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</si>
  <si>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</si>
  <si>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</si>
  <si>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</si>
  <si>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</si>
  <si>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</si>
  <si>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</si>
  <si>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</t>
  </si>
  <si>
    <t>17411_01</t>
  </si>
  <si>
    <t>29113</t>
  </si>
  <si>
    <t>OSTATNÍ POŽADAVKY - GEODETICKÉ ZAMĚŘENÍ - CELKY</t>
  </si>
  <si>
    <t>popis položky zahrnuje veškeré náklady spojené s objednatelem požadovanými pracemi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</si>
  <si>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</si>
  <si>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</si>
  <si>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</si>
  <si>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741</t>
  </si>
  <si>
    <t>Elektroinstalační materiál, ocelové konstrukce, uzemění</t>
  </si>
  <si>
    <t>702211</t>
  </si>
  <si>
    <t>KABELOVÁ CHRÁNIČKA ZEMNÍ DN DO 100 MM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</si>
  <si>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</si>
  <si>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742</t>
  </si>
  <si>
    <t>Silnoproudé rozvody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</si>
  <si>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</si>
  <si>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</si>
  <si>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</si>
  <si>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</si>
  <si>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ZATAŽENÍ KABELU DO CHRÁNIČKY - KABEL DO 4 KG/M</t>
  </si>
  <si>
    <t>1. Položka obsahuje:  
– montáž kabelu o váze do 4 kg/m do chráničky/ kolektoru  
2. Položka neobsahuje:  
X  
3. Způsob měření:  
Měří se metr délkový.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</si>
  <si>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</si>
  <si>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</si>
  <si>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</si>
  <si>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</t>
  </si>
  <si>
    <t>Silnoproudá zařízení, EOV</t>
  </si>
  <si>
    <t>743832</t>
  </si>
  <si>
    <t>VÝSTROJ EOV PRO VÝHYBKU  KŘIŽOVATKOVOU CS49 TVARU 1:11-300</t>
  </si>
  <si>
    <t>1. Položka obsahuje:  
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– technický popis viz. projektová dokumentace  
2. Položka neobsahuje:  
X  
3. Způsob měření:  
Udává se počet kusů kompletní konstrukce nebo práce.</t>
  </si>
  <si>
    <t>747</t>
  </si>
  <si>
    <t>Zkoušky, revize a HZS</t>
  </si>
  <si>
    <t>747212</t>
  </si>
  <si>
    <t>CELKOVÁ PROHLÍDKA, ZKOUŠENÍ, MĚŘENÍ A VYHOTOVENÍ VÝCHOZÍ REVIZNÍ ZPRÁVY, PRO OBJEM IN PŘES 100 DO 50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</si>
  <si>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</si>
  <si>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747301</t>
  </si>
  <si>
    <t>PROVEDENÍ PROHLÍDKY A ZKOUŠKY PRÁVNICKOU OSOBOU, VYDÁNÍ PRŮKAZU ZPŮSOBILOSTI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</si>
  <si>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</si>
  <si>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</si>
  <si>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</si>
  <si>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</si>
  <si>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</si>
  <si>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</si>
  <si>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</si>
  <si>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</si>
  <si>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</si>
  <si>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</si>
  <si>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</si>
  <si>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</si>
  <si>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POPLATKY ZA LIKVIDACŮ ODPADŮ NEKONTAMINOVANÝCH - 17 01 01 BETON Z DEMOLIC OBJEKTŮ, ZÁKLADŮ TV VČ . DOPRAVY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</si>
  <si>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</si>
  <si>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</si>
  <si>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</si>
  <si>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</si>
  <si>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</si>
  <si>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</si>
  <si>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</si>
  <si>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</si>
  <si>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</si>
  <si>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</si>
  <si>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</si>
  <si>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</si>
  <si>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</si>
  <si>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</si>
  <si>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</si>
  <si>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</si>
  <si>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</si>
  <si>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</si>
  <si>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</si>
  <si>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741_00</t>
  </si>
  <si>
    <t>Elektroinstalační materiál, uzemnění</t>
  </si>
  <si>
    <t>702211_01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</si>
  <si>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</si>
  <si>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</si>
  <si>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</si>
  <si>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</si>
  <si>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</si>
  <si>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</si>
  <si>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</si>
  <si>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</si>
  <si>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</si>
  <si>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</si>
  <si>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742L13</t>
  </si>
  <si>
    <t>UKONČENÍ DVOU AŽ PĚTIŽÍLOVÉHO KABELU V ROZVADĚČI NEBO NA PŘÍSTROJI OD 25 DO 50 MM2</t>
  </si>
  <si>
    <t>743_00</t>
  </si>
  <si>
    <t>Silnoproudé zařízení</t>
  </si>
  <si>
    <t>741121</t>
  </si>
  <si>
    <t>KRABICE (ROZVODKA) INSTALAČNÍ ODBOČNÁ PRÁZDNÁ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</si>
  <si>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</si>
  <si>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741122</t>
  </si>
  <si>
    <t>KRABICE (ROZVODKA) INSTALAČNÍ ODBOČNÁ SE SVORKOVNICÍ DO 4 MM2</t>
  </si>
  <si>
    <t>742Z23</t>
  </si>
  <si>
    <t>DEMONTÁŽ KABELOVÉHO VEDENÍ NN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</si>
  <si>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</si>
  <si>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743531R</t>
  </si>
  <si>
    <t>SVÍTIDLO  PRO OSVĚTLENÍ KABELOVODU</t>
  </si>
  <si>
    <t>Osvětlení kabelovodu včetně kabeláže 
svítidla po 3,0 m a v šachtách 2-3ks 
2+2+2+29+3+60+2=100.000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</si>
  <si>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</si>
  <si>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743541</t>
  </si>
  <si>
    <t>SVÍTIDLO VENKOVNÍ VŠEOBECNÉ ZÁŘIVKOVÉ, MIN. IP 44, DO 60 W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</si>
  <si>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</si>
  <si>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743566</t>
  </si>
  <si>
    <t>SVÍTIDLO VENKOVNÍ VŠEOBECNÉ - MONTÁŽ SVÍTIDLA</t>
  </si>
  <si>
    <t>1. Položka obsahuje:  
– veškeré příslušenství  
– technický popis viz. projektová dokumentace  
2. Položka neobsahuje:  
X  
3. Způsob měření:  
Udává se počet kusů kompletní konstrukce nebo práce.</t>
  </si>
  <si>
    <t>743Z12</t>
  </si>
  <si>
    <t>DEMONTÁŽ OSVĚTLOVACÍHO STOŽÁRU DRÁŽNÍHO VÝŠKY DO 15 M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</si>
  <si>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</si>
  <si>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743Z39</t>
  </si>
  <si>
    <t>DEMONTÁŽ ROZVADĚČE OSVĚTLENÍ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</si>
  <si>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</si>
  <si>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</si>
  <si>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</si>
  <si>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– přípravu podkladu pro osazení vč. upevňovacího materiálu  
– veškerý podružný a pomocný materiál  
– provedení zkoušek, dodání předepsaných zkoušek, revizí a atestů  
2. Položka neobsahuje:  
– přístrojové vybavení ( jističe, stykače apod. ), přípojnice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</si>
  <si>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</si>
  <si>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</si>
  <si>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</si>
  <si>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</si>
  <si>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</si>
  <si>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</si>
  <si>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</si>
  <si>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</si>
  <si>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744J33</t>
  </si>
  <si>
    <t>SILOVÝ KOMPLETNÍ VYPÍNAČ 0-1 TŘÍ-ČTYŘPÓLOVÝ PŘES 63 DO 125 A</t>
  </si>
  <si>
    <t>744L27</t>
  </si>
  <si>
    <t>RELÉ MODULÁRNÍ DO 16 A PRO KONTROLU NAPĚTÍ 3-FÁZOVÝCH SÍTÍ</t>
  </si>
  <si>
    <t>744O14</t>
  </si>
  <si>
    <t>ELEKTROMĚR</t>
  </si>
  <si>
    <t>744Q22</t>
  </si>
  <si>
    <t>SVODIČ PŘEPĚTÍ TYP 1+2 (TŘÍDA B+C) 3-4 PÓLOVÝ</t>
  </si>
  <si>
    <t>029113</t>
  </si>
  <si>
    <t>747213</t>
  </si>
  <si>
    <t>CELKOVÁ PROHLÍDKA, ZKOUŠENÍ, MĚŘENÍ A VYHOTOVENÍ VÝCHOZÍ REVIZNÍ ZPRÁVY, PRO OBJEM IN PŘES 500 DO 1000 TIS. KČ</t>
  </si>
  <si>
    <t xml:space="preserve">  SO 10-76-02</t>
  </si>
  <si>
    <t>Úprava osvětlení vnějšího nástupiště</t>
  </si>
  <si>
    <t>SO 10-76-02</t>
  </si>
  <si>
    <t>POPLATKY ZA LIKVIDACŮ ODPADŮ NEKONTAMINOVANÝCH - 17 01 01 BETON Z DEMOLIC OBJEKTŮ, ZÁKLADŮ TV VČ. DOPRAVY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</si>
  <si>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</si>
  <si>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</si>
  <si>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</si>
  <si>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</si>
  <si>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</si>
  <si>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</si>
  <si>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</si>
  <si>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</si>
  <si>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</si>
  <si>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 xml:space="preserve">  SO 10-76-03</t>
  </si>
  <si>
    <t>Úprava osvětlení nástupiště č. 2</t>
  </si>
  <si>
    <t>SO 10-76-03</t>
  </si>
  <si>
    <t>0,2 x 1Ks</t>
  </si>
  <si>
    <t>viz situace 2x10m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</si>
  <si>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</si>
  <si>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</si>
  <si>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</si>
  <si>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</si>
  <si>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</si>
  <si>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02t x 1Ks</t>
  </si>
  <si>
    <t>1. Položka obsahuje:   
• přistavení kontejneru  
• náklady spojené s naložením a manipulací s materiálem v místě stavby do přistaveného kontejneru  
• Následně je s položkou zacházeno v souladu se směrnicí SŽDC č.42 Hospodaření s vyzískaným materiálem.  
2. Způsob měření:    
• [měrná jednotka – nejčastěji Tuna] určující množství odpadu vytříděného v souladu se zákonem č. 185/2001 Sb., o nakládání s odpady, v platném znění.</t>
  </si>
  <si>
    <t>029113_02</t>
  </si>
  <si>
    <t xml:space="preserve">  SO 10-76-05</t>
  </si>
  <si>
    <t>Úprava osvětlení nástupiště č. 4</t>
  </si>
  <si>
    <t>SO 10-76-05</t>
  </si>
  <si>
    <t>742G11_01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</si>
  <si>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</si>
  <si>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</si>
  <si>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</si>
  <si>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</si>
  <si>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</si>
  <si>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</si>
  <si>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</si>
  <si>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</si>
  <si>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703412</t>
  </si>
  <si>
    <t>ELEKTROINSTALAČNÍ TRUBKA PLASTOVÁ VČETNĚ UPEVNĚNÍ A PŘÍSLUŠENSTVÍ DN PRŮMĚRU PŘES 25 DO 40 MM</t>
  </si>
  <si>
    <t>703611</t>
  </si>
  <si>
    <t>ELEKTROINSTALAČNÍ KANÁL ŠÍŘKY DO 100 MM</t>
  </si>
  <si>
    <t>1. Položka obsahuje:  
– veškeré práce a materiál obsažený v názvu položky  
2. Položka neobsahuje:  
X  
3. Způsob měření:  
Měří se vždy běžný metr za každý započatý měsíc pronájmu.</t>
  </si>
  <si>
    <t>741312</t>
  </si>
  <si>
    <t>ZÁSUVKA INSTALAČNÍ JEDNODUCHÁ, NÁSTĚNNÁ VE VYŠŠÍM KRYTÍ - MIN. IP 44</t>
  </si>
  <si>
    <t>1. Položka obsahuje:  
– kompletní přístroj vč. příslušenství  
2. Položka neobsahuje:  
X  
3. Způsob měření:  
Udává se počet kusů kompletní konstrukce nebo práce.</t>
  </si>
  <si>
    <t>R743473</t>
  </si>
  <si>
    <t>SVÍTIDLO LED STMÍVATELNÉ, MIN. IP 54, ELEKTRONICKÝ PŘEDŘADNÍK, PŘES 25 DO 45 W</t>
  </si>
  <si>
    <t>747214</t>
  </si>
  <si>
    <t>CELKOVÁ PROHLÍDKA, ZKOUŠENÍ, MĚŘENÍ A VYHOTOVENÍ VÝCHOZÍ REVIZNÍ ZPRÁVY, PRO OBJEM IN - PŘÍPLATEK ZA KAŽDÝCH DALŠÍCH I ZAPOČATÝCH 500 TIS. KČ</t>
  </si>
  <si>
    <t xml:space="preserve">  SO 10-76-08</t>
  </si>
  <si>
    <t>Úprava rozvodu DOÚO</t>
  </si>
  <si>
    <t>SO 10-76-08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</si>
  <si>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</si>
  <si>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</si>
  <si>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</si>
  <si>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</si>
  <si>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</si>
  <si>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</si>
  <si>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</si>
  <si>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</si>
  <si>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</si>
  <si>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</si>
  <si>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</si>
  <si>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</si>
  <si>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</si>
  <si>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</si>
  <si>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POPLATKY ZA LIKVIDACŮ ODPADŮ NEKONTAMINOVANÝCH - 16 02 14  ELEKTROŠROT (VYŘAZENÁ EL. ZAŘÍZENÍ A PŘÍSTR. - AL, CU A VZ. KOVY)  - VČETNĚ DOPRAVY</t>
  </si>
  <si>
    <t>D1</t>
  </si>
  <si>
    <t>74C924</t>
  </si>
  <si>
    <t>NEPŘÍMÉ UKOLEJNĚNÍ KONSTRUKCE VŠECH TYPŮ (VČETNĚ VÝZTUŽNÝCH DVOJIC) - 2 VODIČE</t>
  </si>
  <si>
    <t>74C925</t>
  </si>
  <si>
    <t>PŘESUN UKOLEJNĚNÍ (DEMONTÁŽ + MONTÁŽ UKOLEJNĚNÍ NA JINOU KONSTRUKCI)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</si>
  <si>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</si>
  <si>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</si>
  <si>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</si>
  <si>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75C8C1</t>
  </si>
  <si>
    <t>MEZIKOLEJOVÁ LANOVÁ PROPOJKA DLOUHÁ (DO 3 LAN) - DODÁVKA</t>
  </si>
  <si>
    <t>1. Položka obsahuje:  
– dodávka mezikolejové lanové propojky podle typu a potřebné délky včetně potřebného pomocného materiálu a dopravy do staveništního skladu  
– dodávku mezikolejové lanové propojky včetně pomocného materiálu, dopravu do staveništního skladu  
2. Položka neobsahuje:  
X  
3. Způsob měření:  
Udává se v m kompletní konstrukce nebo práce.</t>
  </si>
  <si>
    <t>75C8C7</t>
  </si>
  <si>
    <t>MEZIKOLEJOVÁ LANOVÁ PROPOJKA DLOUHÁ (DO 3 LAN) - MONTÁŽ</t>
  </si>
  <si>
    <t>1. Položka obsahuje:  
– rozměření místa připojení, případné vyvrtání otvorů, montáž mezikolejové lanové propojky  
– montáž mezikolejové lanové propojky se všemi pomocnými a doplňujícími pracemi a součástmi, případné použití mechanizmů, včetně dopravy ze skladu k místu montáže  
2. Položka neobsahuje:  
X  
3. Způsob měření:  
Udává se v m kompletní konstrukce nebo práce.</t>
  </si>
  <si>
    <t>D2</t>
  </si>
  <si>
    <t>74F321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</si>
  <si>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</si>
  <si>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</si>
  <si>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</si>
  <si>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74F459</t>
  </si>
  <si>
    <t>DEMONTÁŽ UKOLEJNĚNÍ KONSTRUKCÍ A PODPĚR VČETNĚ UCHYCENÍ A VODIČE</t>
  </si>
  <si>
    <t>75C8C8</t>
  </si>
  <si>
    <t>MEZIKOLEJOVÁ LANOVÁ PROPOJKA DLOUHÁ (DO 3 LAN) - DEMONTÁŽ</t>
  </si>
  <si>
    <t>1. Položka obsahuje:  
– demontáž mezikolejové lanové propojky dle typu daného položkou  
– demontáž mezikolejové lanové propojky výhybkové se všemi pomocnými a doplňujícími pracemi a součástmi, případné použití 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  
Udává se v m kompletní konstrukce nebo práce.</t>
  </si>
  <si>
    <t>74F    Revize, zkoušky, měření</t>
  </si>
  <si>
    <t>74F314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</si>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</sst>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styles" Target="styles.xml" /><Relationship Id="rId50" Type="http://schemas.openxmlformats.org/officeDocument/2006/relationships/sharedStrings" Target="sharedStrings.xml" /><Relationship Id="rId5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0+C10+C12+C14+C16+C23+C26+C28+C30+C36+C38+C44+C46+C58+C60+C62+C71</f>
      </c>
    </row>
    <row r="7" spans="2:3" ht="12.75" customHeight="1">
      <c r="B7" s="8" t="s">
        <v>7</v>
      </c>
      <c s="10">
        <f>0+E10+E12+E14+E16+E23+E26+E28+E30+E36+E38+E44+E46+E58+E60+E62+E71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156</v>
      </c>
      <c s="12" t="s">
        <v>157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158</v>
      </c>
      <c s="12" t="s">
        <v>157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189</v>
      </c>
      <c s="12" t="s">
        <v>190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191</v>
      </c>
      <c s="12" t="s">
        <v>192</v>
      </c>
      <c s="14">
        <f>'PS 10-01-01'!K8+'PS 10-01-01'!M8</f>
      </c>
      <c s="14">
        <f>C15*0.21</f>
      </c>
      <c s="14">
        <f>C15+D15</f>
      </c>
      <c s="13">
        <f>'PS 10-01-01'!T7</f>
      </c>
    </row>
    <row r="16" spans="1:6" ht="12.75">
      <c r="A16" s="11" t="s">
        <v>338</v>
      </c>
      <c s="12" t="s">
        <v>339</v>
      </c>
      <c s="14">
        <f>0+C17+C18+C19+C20+C21+C22</f>
      </c>
      <c s="14">
        <f>C16*0.21</f>
      </c>
      <c s="14">
        <f>0+E17+E18+E19+E20+E21+E22</f>
      </c>
      <c s="13">
        <f>0+F17+F18+F19+F20+F21+F22</f>
      </c>
    </row>
    <row r="17" spans="1:6" ht="12.75">
      <c r="A17" s="11" t="s">
        <v>340</v>
      </c>
      <c s="12" t="s">
        <v>341</v>
      </c>
      <c s="14">
        <f>'PS 10-02-11'!K8+'PS 10-02-11'!M8</f>
      </c>
      <c s="14">
        <f>C17*0.21</f>
      </c>
      <c s="14">
        <f>C17+D17</f>
      </c>
      <c s="13">
        <f>'PS 10-02-11'!T7</f>
      </c>
    </row>
    <row r="18" spans="1:6" ht="12.75">
      <c r="A18" s="11" t="s">
        <v>423</v>
      </c>
      <c s="12" t="s">
        <v>424</v>
      </c>
      <c s="14">
        <f>'PS 10-02-12'!K8+'PS 10-02-12'!M8</f>
      </c>
      <c s="14">
        <f>C18*0.21</f>
      </c>
      <c s="14">
        <f>C18+D18</f>
      </c>
      <c s="13">
        <f>'PS 10-02-12'!T7</f>
      </c>
    </row>
    <row r="19" spans="1:6" ht="12.75">
      <c r="A19" s="11" t="s">
        <v>498</v>
      </c>
      <c s="12" t="s">
        <v>499</v>
      </c>
      <c s="14">
        <f>'PS 10-02-21'!K8+'PS 10-02-21'!M8</f>
      </c>
      <c s="14">
        <f>C19*0.21</f>
      </c>
      <c s="14">
        <f>C19+D19</f>
      </c>
      <c s="13">
        <f>'PS 10-02-21'!T7</f>
      </c>
    </row>
    <row r="20" spans="1:6" ht="12.75">
      <c r="A20" s="11" t="s">
        <v>530</v>
      </c>
      <c s="12" t="s">
        <v>531</v>
      </c>
      <c s="14">
        <f>'PS 10-02-71'!K8+'PS 10-02-71'!M8</f>
      </c>
      <c s="14">
        <f>C20*0.21</f>
      </c>
      <c s="14">
        <f>C20+D20</f>
      </c>
      <c s="13">
        <f>'PS 10-02-71'!T7</f>
      </c>
    </row>
    <row r="21" spans="1:6" ht="12.75">
      <c r="A21" s="11" t="s">
        <v>661</v>
      </c>
      <c s="12" t="s">
        <v>662</v>
      </c>
      <c s="14">
        <f>'PS 10-02-91'!K8+'PS 10-02-91'!M8</f>
      </c>
      <c s="14">
        <f>C21*0.21</f>
      </c>
      <c s="14">
        <f>C21+D21</f>
      </c>
      <c s="13">
        <f>'PS 10-02-91'!T7</f>
      </c>
    </row>
    <row r="22" spans="1:6" ht="12.75">
      <c r="A22" s="11" t="s">
        <v>729</v>
      </c>
      <c s="12" t="s">
        <v>730</v>
      </c>
      <c s="14">
        <f>'PS 10-02-92'!K8+'PS 10-02-92'!M8</f>
      </c>
      <c s="14">
        <f>C22*0.21</f>
      </c>
      <c s="14">
        <f>C22+D22</f>
      </c>
      <c s="13">
        <f>'PS 10-02-92'!T7</f>
      </c>
    </row>
    <row r="23" spans="1:6" ht="12.75">
      <c r="A23" s="11" t="s">
        <v>787</v>
      </c>
      <c s="12" t="s">
        <v>788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789</v>
      </c>
      <c s="12" t="s">
        <v>790</v>
      </c>
      <c s="14">
        <f>'PS 10-04-01'!K8+'PS 10-04-01'!M8</f>
      </c>
      <c s="14">
        <f>C24*0.21</f>
      </c>
      <c s="14">
        <f>C24+D24</f>
      </c>
      <c s="13">
        <f>'PS 10-04-01'!T7</f>
      </c>
    </row>
    <row r="25" spans="1:6" ht="12.75">
      <c r="A25" s="11" t="s">
        <v>811</v>
      </c>
      <c s="12" t="s">
        <v>812</v>
      </c>
      <c s="14">
        <f>'PS 10-04-02'!K8+'PS 10-04-02'!M8</f>
      </c>
      <c s="14">
        <f>C25*0.21</f>
      </c>
      <c s="14">
        <f>C25+D25</f>
      </c>
      <c s="13">
        <f>'PS 10-04-02'!T7</f>
      </c>
    </row>
    <row r="26" spans="1:6" ht="12.75">
      <c r="A26" s="11" t="s">
        <v>818</v>
      </c>
      <c s="12" t="s">
        <v>819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820</v>
      </c>
      <c s="12" t="s">
        <v>821</v>
      </c>
      <c s="14">
        <f>'SO 10-10-01'!K8+'SO 10-10-01'!M8</f>
      </c>
      <c s="14">
        <f>C27*0.21</f>
      </c>
      <c s="14">
        <f>C27+D27</f>
      </c>
      <c s="13">
        <f>'SO 10-10-01'!T7</f>
      </c>
    </row>
    <row r="28" spans="1:6" ht="12.75">
      <c r="A28" s="11" t="s">
        <v>1029</v>
      </c>
      <c s="12" t="s">
        <v>1030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1031</v>
      </c>
      <c s="12" t="s">
        <v>1032</v>
      </c>
      <c s="14">
        <f>'SO 10-11-01'!K8+'SO 10-11-01'!M8</f>
      </c>
      <c s="14">
        <f>C29*0.21</f>
      </c>
      <c s="14">
        <f>C29+D29</f>
      </c>
      <c s="13">
        <f>'SO 10-11-01'!T7</f>
      </c>
    </row>
    <row r="30" spans="1:6" ht="12.75">
      <c r="A30" s="11" t="s">
        <v>1111</v>
      </c>
      <c s="12" t="s">
        <v>1112</v>
      </c>
      <c s="14">
        <f>0+C31+C32+C33+C34+C35</f>
      </c>
      <c s="14">
        <f>C30*0.21</f>
      </c>
      <c s="14">
        <f>0+E31+E32+E33+E34+E35</f>
      </c>
      <c s="13">
        <f>0+F31+F32+F33+F34+F35</f>
      </c>
    </row>
    <row r="31" spans="1:6" ht="12.75">
      <c r="A31" s="11" t="s">
        <v>1113</v>
      </c>
      <c s="12" t="s">
        <v>1114</v>
      </c>
      <c s="14">
        <f>'SO 10-12-01'!K8+'SO 10-12-01'!M8</f>
      </c>
      <c s="14">
        <f>C31*0.21</f>
      </c>
      <c s="14">
        <f>C31+D31</f>
      </c>
      <c s="13">
        <f>'SO 10-12-01'!T7</f>
      </c>
    </row>
    <row r="32" spans="1:6" ht="12.75">
      <c r="A32" s="11" t="s">
        <v>1210</v>
      </c>
      <c s="12" t="s">
        <v>1211</v>
      </c>
      <c s="14">
        <f>'SO 10-12-02'!K8+'SO 10-12-02'!M8</f>
      </c>
      <c s="14">
        <f>C32*0.21</f>
      </c>
      <c s="14">
        <f>C32+D32</f>
      </c>
      <c s="13">
        <f>'SO 10-12-02'!T7</f>
      </c>
    </row>
    <row r="33" spans="1:6" ht="12.75">
      <c r="A33" s="11" t="s">
        <v>1260</v>
      </c>
      <c s="12" t="s">
        <v>1261</v>
      </c>
      <c s="14">
        <f>'SO 10-12-03'!K8+'SO 10-12-03'!M8</f>
      </c>
      <c s="14">
        <f>C33*0.21</f>
      </c>
      <c s="14">
        <f>C33+D33</f>
      </c>
      <c s="13">
        <f>'SO 10-12-03'!T7</f>
      </c>
    </row>
    <row r="34" spans="1:6" ht="12.75">
      <c r="A34" s="11" t="s">
        <v>1283</v>
      </c>
      <c s="12" t="s">
        <v>1284</v>
      </c>
      <c s="14">
        <f>'SO 10-12-04'!K8+'SO 10-12-04'!M8</f>
      </c>
      <c s="14">
        <f>C34*0.21</f>
      </c>
      <c s="14">
        <f>C34+D34</f>
      </c>
      <c s="13">
        <f>'SO 10-12-04'!T7</f>
      </c>
    </row>
    <row r="35" spans="1:6" ht="12.75">
      <c r="A35" s="11" t="s">
        <v>1311</v>
      </c>
      <c s="12" t="s">
        <v>1312</v>
      </c>
      <c s="14">
        <f>'SO 10-12-05'!K8+'SO 10-12-05'!M8</f>
      </c>
      <c s="14">
        <f>C35*0.21</f>
      </c>
      <c s="14">
        <f>C35+D35</f>
      </c>
      <c s="13">
        <f>'SO 10-12-05'!T7</f>
      </c>
    </row>
    <row r="36" spans="1:6" ht="12.75">
      <c r="A36" s="11" t="s">
        <v>1334</v>
      </c>
      <c s="12" t="s">
        <v>1335</v>
      </c>
      <c s="14">
        <f>0+C37</f>
      </c>
      <c s="14">
        <f>C36*0.21</f>
      </c>
      <c s="14">
        <f>0+E37</f>
      </c>
      <c s="13">
        <f>0+F37</f>
      </c>
    </row>
    <row r="37" spans="1:6" ht="12.75">
      <c r="A37" s="11" t="s">
        <v>1336</v>
      </c>
      <c s="12" t="s">
        <v>1337</v>
      </c>
      <c s="14">
        <f>'SO 10-20-01'!K8+'SO 10-20-01'!M8</f>
      </c>
      <c s="14">
        <f>C37*0.21</f>
      </c>
      <c s="14">
        <f>C37+D37</f>
      </c>
      <c s="13">
        <f>'SO 10-20-01'!T7</f>
      </c>
    </row>
    <row r="38" spans="1:6" ht="12.75">
      <c r="A38" s="11" t="s">
        <v>1565</v>
      </c>
      <c s="12" t="s">
        <v>1566</v>
      </c>
      <c s="14">
        <f>0+C39+C40+C41+C42+C43</f>
      </c>
      <c s="14">
        <f>C38*0.21</f>
      </c>
      <c s="14">
        <f>0+E39+E40+E41+E42+E43</f>
      </c>
      <c s="13">
        <f>0+F39+F40+F41+F42+F43</f>
      </c>
    </row>
    <row r="39" spans="1:6" ht="12.75">
      <c r="A39" s="11" t="s">
        <v>1567</v>
      </c>
      <c s="12" t="s">
        <v>1568</v>
      </c>
      <c s="14">
        <f>'SO 10-50-01'!K8+'SO 10-50-01'!M8</f>
      </c>
      <c s="14">
        <f>C39*0.21</f>
      </c>
      <c s="14">
        <f>C39+D39</f>
      </c>
      <c s="13">
        <f>'SO 10-50-01'!T7</f>
      </c>
    </row>
    <row r="40" spans="1:6" ht="12.75">
      <c r="A40" s="11" t="s">
        <v>1609</v>
      </c>
      <c s="12" t="s">
        <v>1610</v>
      </c>
      <c s="14">
        <f>'SO 10-50-02'!K8+'SO 10-50-02'!M8</f>
      </c>
      <c s="14">
        <f>C40*0.21</f>
      </c>
      <c s="14">
        <f>C40+D40</f>
      </c>
      <c s="13">
        <f>'SO 10-50-02'!T7</f>
      </c>
    </row>
    <row r="41" spans="1:6" ht="12.75">
      <c r="A41" s="11" t="s">
        <v>1630</v>
      </c>
      <c s="12" t="s">
        <v>1631</v>
      </c>
      <c s="14">
        <f>'SO 10-50-03'!K8+'SO 10-50-03'!M8</f>
      </c>
      <c s="14">
        <f>C41*0.21</f>
      </c>
      <c s="14">
        <f>C41+D41</f>
      </c>
      <c s="13">
        <f>'SO 10-50-03'!T7</f>
      </c>
    </row>
    <row r="42" spans="1:6" ht="12.75">
      <c r="A42" s="11" t="s">
        <v>1652</v>
      </c>
      <c s="12" t="s">
        <v>1653</v>
      </c>
      <c s="14">
        <f>'SO 10-51-01'!K8+'SO 10-51-01'!M8</f>
      </c>
      <c s="14">
        <f>C42*0.21</f>
      </c>
      <c s="14">
        <f>C42+D42</f>
      </c>
      <c s="13">
        <f>'SO 10-51-01'!T7</f>
      </c>
    </row>
    <row r="43" spans="1:6" ht="12.75">
      <c r="A43" s="11" t="s">
        <v>1669</v>
      </c>
      <c s="12" t="s">
        <v>1670</v>
      </c>
      <c s="14">
        <f>'SO 10-51-02'!K8+'SO 10-51-02'!M8</f>
      </c>
      <c s="14">
        <f>C43*0.21</f>
      </c>
      <c s="14">
        <f>C43+D43</f>
      </c>
      <c s="13">
        <f>'SO 10-51-02'!T7</f>
      </c>
    </row>
    <row r="44" spans="1:6" ht="12.75">
      <c r="A44" s="11" t="s">
        <v>1685</v>
      </c>
      <c s="12" t="s">
        <v>1686</v>
      </c>
      <c s="14">
        <f>0+C45</f>
      </c>
      <c s="14">
        <f>C44*0.21</f>
      </c>
      <c s="14">
        <f>0+E45</f>
      </c>
      <c s="13">
        <f>0+F45</f>
      </c>
    </row>
    <row r="45" spans="1:6" ht="12.75">
      <c r="A45" s="11" t="s">
        <v>1687</v>
      </c>
      <c s="12" t="s">
        <v>1688</v>
      </c>
      <c s="14">
        <f>'SO 10-40-01'!K8+'SO 10-40-01'!M8</f>
      </c>
      <c s="14">
        <f>C45*0.21</f>
      </c>
      <c s="14">
        <f>C45+D45</f>
      </c>
      <c s="13">
        <f>'SO 10-40-01'!T7</f>
      </c>
    </row>
    <row r="46" spans="1:6" ht="12.75">
      <c r="A46" s="11" t="s">
        <v>1830</v>
      </c>
      <c s="12" t="s">
        <v>1831</v>
      </c>
      <c s="14">
        <f>0+C47+C48+C49+C50+C51+C52+C53+C54+C55+C56+C57</f>
      </c>
      <c s="14">
        <f>C46*0.21</f>
      </c>
      <c s="14">
        <f>0+E47+E48+E49+E50+E51+E52+E53+E54+E55+E56+E57</f>
      </c>
      <c s="13">
        <f>0+F47+F48+F49+F50+F51+F52+F53+F54+F55+F56+F57</f>
      </c>
    </row>
    <row r="47" spans="1:6" ht="12.75">
      <c r="A47" s="11" t="s">
        <v>1832</v>
      </c>
      <c s="12" t="s">
        <v>1833</v>
      </c>
      <c s="14">
        <f>'SO 10-61-01'!K8+'SO 10-61-01'!M8</f>
      </c>
      <c s="14">
        <f>C47*0.21</f>
      </c>
      <c s="14">
        <f>C47+D47</f>
      </c>
      <c s="13">
        <f>'SO 10-61-01'!T7</f>
      </c>
    </row>
    <row r="48" spans="1:6" ht="12.75">
      <c r="A48" s="11" t="s">
        <v>1893</v>
      </c>
      <c s="12" t="s">
        <v>1894</v>
      </c>
      <c s="14">
        <f>'SO 10-62-01'!K8+'SO 10-62-01'!M8</f>
      </c>
      <c s="14">
        <f>C48*0.21</f>
      </c>
      <c s="14">
        <f>C48+D48</f>
      </c>
      <c s="13">
        <f>'SO 10-62-01'!T7</f>
      </c>
    </row>
    <row r="49" spans="1:6" ht="12.75">
      <c r="A49" s="11" t="s">
        <v>1941</v>
      </c>
      <c s="12" t="s">
        <v>1942</v>
      </c>
      <c s="14">
        <f>'SO 10-62-02'!K8+'SO 10-62-02'!M8</f>
      </c>
      <c s="14">
        <f>C49*0.21</f>
      </c>
      <c s="14">
        <f>C49+D49</f>
      </c>
      <c s="13">
        <f>'SO 10-62-02'!T7</f>
      </c>
    </row>
    <row r="50" spans="1:6" ht="12.75">
      <c r="A50" s="11" t="s">
        <v>1967</v>
      </c>
      <c s="12" t="s">
        <v>1968</v>
      </c>
      <c s="14">
        <f>'SO 10-62-03'!K8+'SO 10-62-03'!M8</f>
      </c>
      <c s="14">
        <f>C50*0.21</f>
      </c>
      <c s="14">
        <f>C50+D50</f>
      </c>
      <c s="13">
        <f>'SO 10-62-03'!T7</f>
      </c>
    </row>
    <row r="51" spans="1:6" ht="12.75">
      <c r="A51" s="11" t="s">
        <v>1981</v>
      </c>
      <c s="12" t="s">
        <v>1982</v>
      </c>
      <c s="14">
        <f>'SO 10-62-04'!K8+'SO 10-62-04'!M8</f>
      </c>
      <c s="14">
        <f>C51*0.21</f>
      </c>
      <c s="14">
        <f>C51+D51</f>
      </c>
      <c s="13">
        <f>'SO 10-62-04'!T7</f>
      </c>
    </row>
    <row r="52" spans="1:6" ht="12.75">
      <c r="A52" s="11" t="s">
        <v>1995</v>
      </c>
      <c s="12" t="s">
        <v>1996</v>
      </c>
      <c s="14">
        <f>'SO 10-62-05'!K8+'SO 10-62-05'!M8</f>
      </c>
      <c s="14">
        <f>C52*0.21</f>
      </c>
      <c s="14">
        <f>C52+D52</f>
      </c>
      <c s="13">
        <f>'SO 10-62-05'!T7</f>
      </c>
    </row>
    <row r="53" spans="1:6" ht="12.75">
      <c r="A53" s="11" t="s">
        <v>2007</v>
      </c>
      <c s="12" t="s">
        <v>2008</v>
      </c>
      <c s="14">
        <f>'SO 10-62-06'!K8+'SO 10-62-06'!M8</f>
      </c>
      <c s="14">
        <f>C53*0.21</f>
      </c>
      <c s="14">
        <f>C53+D53</f>
      </c>
      <c s="13">
        <f>'SO 10-62-06'!T7</f>
      </c>
    </row>
    <row r="54" spans="1:6" ht="12.75">
      <c r="A54" s="11" t="s">
        <v>2020</v>
      </c>
      <c s="12" t="s">
        <v>2021</v>
      </c>
      <c s="14">
        <f>'SO 10-62-07'!K8+'SO 10-62-07'!M8</f>
      </c>
      <c s="14">
        <f>C54*0.21</f>
      </c>
      <c s="14">
        <f>C54+D54</f>
      </c>
      <c s="13">
        <f>'SO 10-62-07'!T7</f>
      </c>
    </row>
    <row r="55" spans="1:6" ht="12.75">
      <c r="A55" s="11" t="s">
        <v>2047</v>
      </c>
      <c s="12" t="s">
        <v>2048</v>
      </c>
      <c s="14">
        <f>'SO 10-62-08'!K8+'SO 10-62-08'!M8</f>
      </c>
      <c s="14">
        <f>C55*0.21</f>
      </c>
      <c s="14">
        <f>C55+D55</f>
      </c>
      <c s="13">
        <f>'SO 10-62-08'!T7</f>
      </c>
    </row>
    <row r="56" spans="1:6" ht="12.75">
      <c r="A56" s="11" t="s">
        <v>2058</v>
      </c>
      <c s="12" t="s">
        <v>2059</v>
      </c>
      <c s="14">
        <f>'SO 10-64-01'!K8+'SO 10-64-01'!M8</f>
      </c>
      <c s="14">
        <f>C56*0.21</f>
      </c>
      <c s="14">
        <f>C56+D56</f>
      </c>
      <c s="13">
        <f>'SO 10-64-01'!T7</f>
      </c>
    </row>
    <row r="57" spans="1:6" ht="12.75">
      <c r="A57" s="11" t="s">
        <v>2130</v>
      </c>
      <c s="12" t="s">
        <v>2131</v>
      </c>
      <c s="14">
        <f>'SO 10-65-01'!K8+'SO 10-65-01'!M8</f>
      </c>
      <c s="14">
        <f>C57*0.21</f>
      </c>
      <c s="14">
        <f>C57+D57</f>
      </c>
      <c s="13">
        <f>'SO 10-65-01'!T7</f>
      </c>
    </row>
    <row r="58" spans="1:6" ht="12.75">
      <c r="A58" s="11" t="s">
        <v>2140</v>
      </c>
      <c s="12" t="s">
        <v>2141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2142</v>
      </c>
      <c s="12" t="s">
        <v>2141</v>
      </c>
      <c s="14">
        <f>'SO 10-71-01'!K8+'SO 10-71-01'!M8</f>
      </c>
      <c s="14">
        <f>C59*0.21</f>
      </c>
      <c s="14">
        <f>C59+D59</f>
      </c>
      <c s="13">
        <f>'SO 10-71-01'!T7</f>
      </c>
    </row>
    <row r="60" spans="1:6" ht="12.75">
      <c r="A60" s="11" t="s">
        <v>2360</v>
      </c>
      <c s="12" t="s">
        <v>2361</v>
      </c>
      <c s="14">
        <f>0+C61</f>
      </c>
      <c s="14">
        <f>C60*0.21</f>
      </c>
      <c s="14">
        <f>0+E61</f>
      </c>
      <c s="13">
        <f>0+F61</f>
      </c>
    </row>
    <row r="61" spans="1:6" ht="12.75">
      <c r="A61" s="11" t="s">
        <v>2362</v>
      </c>
      <c s="12" t="s">
        <v>2361</v>
      </c>
      <c s="14">
        <f>'SO 10-74-01'!K8+'SO 10-74-01'!M8</f>
      </c>
      <c s="14">
        <f>C61*0.21</f>
      </c>
      <c s="14">
        <f>C61+D61</f>
      </c>
      <c s="13">
        <f>'SO 10-74-01'!T7</f>
      </c>
    </row>
    <row r="62" spans="1:6" ht="12.75">
      <c r="A62" s="11" t="s">
        <v>2408</v>
      </c>
      <c s="12" t="s">
        <v>2409</v>
      </c>
      <c s="14">
        <f>0+C63+C64+C65+C66+C67+C68+C69+C70</f>
      </c>
      <c s="14">
        <f>C62*0.21</f>
      </c>
      <c s="14">
        <f>0+E63+E64+E65+E66+E67+E68+E69+E70</f>
      </c>
      <c s="13">
        <f>0+F63+F64+F65+F66+F67+F68+F69+F70</f>
      </c>
    </row>
    <row r="63" spans="1:6" ht="12.75">
      <c r="A63" s="11" t="s">
        <v>2410</v>
      </c>
      <c s="12" t="s">
        <v>2411</v>
      </c>
      <c s="14">
        <f>'SO 10-76-01'!K8+'SO 10-76-01'!M8</f>
      </c>
      <c s="14">
        <f>C63*0.21</f>
      </c>
      <c s="14">
        <f>C63+D63</f>
      </c>
      <c s="13">
        <f>'SO 10-76-01'!T7</f>
      </c>
    </row>
    <row r="64" spans="1:6" ht="12.75">
      <c r="A64" s="11" t="s">
        <v>2496</v>
      </c>
      <c s="12" t="s">
        <v>2497</v>
      </c>
      <c s="14">
        <f>'SO 10-76-02'!K8+'SO 10-76-02'!M8</f>
      </c>
      <c s="14">
        <f>C64*0.21</f>
      </c>
      <c s="14">
        <f>C64+D64</f>
      </c>
      <c s="13">
        <f>'SO 10-76-02'!T7</f>
      </c>
    </row>
    <row r="65" spans="1:6" ht="12.75">
      <c r="A65" s="11" t="s">
        <v>2509</v>
      </c>
      <c s="12" t="s">
        <v>2510</v>
      </c>
      <c s="14">
        <f>'SO 10-76-03'!K8+'SO 10-76-03'!M8</f>
      </c>
      <c s="14">
        <f>C65*0.21</f>
      </c>
      <c s="14">
        <f>C65+D65</f>
      </c>
      <c s="13">
        <f>'SO 10-76-03'!T7</f>
      </c>
    </row>
    <row r="66" spans="1:6" ht="12.75">
      <c r="A66" s="11" t="s">
        <v>2516</v>
      </c>
      <c s="12" t="s">
        <v>2517</v>
      </c>
      <c s="14">
        <f>'SO 10-76-04'!K8+'SO 10-76-04'!M8</f>
      </c>
      <c s="14">
        <f>C66*0.21</f>
      </c>
      <c s="14">
        <f>C66+D66</f>
      </c>
      <c s="13">
        <f>'SO 10-76-04'!T7</f>
      </c>
    </row>
    <row r="67" spans="1:6" ht="12.75">
      <c r="A67" s="11" t="s">
        <v>2522</v>
      </c>
      <c s="12" t="s">
        <v>2523</v>
      </c>
      <c s="14">
        <f>'SO 10-76-05'!K8+'SO 10-76-05'!M8</f>
      </c>
      <c s="14">
        <f>C67*0.21</f>
      </c>
      <c s="14">
        <f>C67+D67</f>
      </c>
      <c s="13">
        <f>'SO 10-76-05'!T7</f>
      </c>
    </row>
    <row r="68" spans="1:6" ht="12.75">
      <c r="A68" s="11" t="s">
        <v>2527</v>
      </c>
      <c s="12" t="s">
        <v>2528</v>
      </c>
      <c s="14">
        <f>'SO 10-76-06'!K8+'SO 10-76-06'!M8</f>
      </c>
      <c s="14">
        <f>C68*0.21</f>
      </c>
      <c s="14">
        <f>C68+D68</f>
      </c>
      <c s="13">
        <f>'SO 10-76-06'!T7</f>
      </c>
    </row>
    <row r="69" spans="1:6" ht="12.75">
      <c r="A69" s="11" t="s">
        <v>2530</v>
      </c>
      <c s="12" t="s">
        <v>2531</v>
      </c>
      <c s="14">
        <f>'SO 10-76-07'!K8+'SO 10-76-07'!M8</f>
      </c>
      <c s="14">
        <f>C69*0.21</f>
      </c>
      <c s="14">
        <f>C69+D69</f>
      </c>
      <c s="13">
        <f>'SO 10-76-07'!T7</f>
      </c>
    </row>
    <row r="70" spans="1:6" ht="12.75">
      <c r="A70" s="11" t="s">
        <v>2546</v>
      </c>
      <c s="12" t="s">
        <v>2547</v>
      </c>
      <c s="14">
        <f>'SO 10-76-08'!K8+'SO 10-76-08'!M8</f>
      </c>
      <c s="14">
        <f>C70*0.21</f>
      </c>
      <c s="14">
        <f>C70+D70</f>
      </c>
      <c s="13">
        <f>'SO 10-76-08'!T7</f>
      </c>
    </row>
    <row r="71" spans="1:6" ht="12.75">
      <c r="A71" s="11" t="s">
        <v>2559</v>
      </c>
      <c s="12" t="s">
        <v>2560</v>
      </c>
      <c s="14">
        <f>0+C72</f>
      </c>
      <c s="14">
        <f>C71*0.21</f>
      </c>
      <c s="14">
        <f>0+E72</f>
      </c>
      <c s="13">
        <f>0+F72</f>
      </c>
    </row>
    <row r="72" spans="1:6" ht="12.75">
      <c r="A72" s="11" t="s">
        <v>2561</v>
      </c>
      <c s="12" t="s">
        <v>2560</v>
      </c>
      <c s="14">
        <f>'SO 10-77-01'!K8+'SO 10-77-01'!M8</f>
      </c>
      <c s="14">
        <f>C72*0.21</f>
      </c>
      <c s="14">
        <f>C72+D72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731</v>
      </c>
      <c r="E8" s="30" t="s">
        <v>730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732</v>
      </c>
      <c r="J14" s="32">
        <f>0</f>
      </c>
      <c s="32">
        <f>0</f>
      </c>
      <c s="32">
        <f>0+L15+L19+L23+L27+L31+L35+L39+L43+L47+L51+L55+L59+L63+L67+L71+L75+L79+L83+L87+L91</f>
      </c>
      <c s="32">
        <f>0+M15+M19+M23+M27+M31+M35+M39+M43+M47+M51+M55+M59+M63+M67+M71+M75+M79+M83+M87+M91</f>
      </c>
    </row>
    <row r="15" spans="1:16" ht="25.5">
      <c r="A15" t="s">
        <v>48</v>
      </c>
      <c s="34" t="s">
        <v>49</v>
      </c>
      <c s="34" t="s">
        <v>733</v>
      </c>
      <c s="35" t="s">
        <v>5</v>
      </c>
      <c s="6" t="s">
        <v>734</v>
      </c>
      <c s="36" t="s">
        <v>279</v>
      </c>
      <c s="37">
        <v>36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735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736</v>
      </c>
      <c s="35" t="s">
        <v>5</v>
      </c>
      <c s="6" t="s">
        <v>737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352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738</v>
      </c>
      <c s="35" t="s">
        <v>5</v>
      </c>
      <c s="6" t="s">
        <v>739</v>
      </c>
      <c s="36" t="s">
        <v>252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740</v>
      </c>
      <c s="35" t="s">
        <v>5</v>
      </c>
      <c s="6" t="s">
        <v>741</v>
      </c>
      <c s="36" t="s">
        <v>252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742</v>
      </c>
      <c s="35" t="s">
        <v>5</v>
      </c>
      <c s="6" t="s">
        <v>743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744</v>
      </c>
      <c s="35" t="s">
        <v>5</v>
      </c>
      <c s="6" t="s">
        <v>745</v>
      </c>
      <c s="36" t="s">
        <v>279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746</v>
      </c>
      <c s="35" t="s">
        <v>5</v>
      </c>
      <c s="6" t="s">
        <v>747</v>
      </c>
      <c s="36" t="s">
        <v>252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6" ht="12.75">
      <c r="A43" t="s">
        <v>48</v>
      </c>
      <c s="34" t="s">
        <v>92</v>
      </c>
      <c s="34" t="s">
        <v>748</v>
      </c>
      <c s="35" t="s">
        <v>49</v>
      </c>
      <c s="6" t="s">
        <v>749</v>
      </c>
      <c s="36" t="s">
        <v>210</v>
      </c>
      <c s="37">
        <v>360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750</v>
      </c>
    </row>
    <row r="46" spans="1:5" ht="38.25">
      <c r="A46" t="s">
        <v>58</v>
      </c>
      <c r="E46" s="39" t="s">
        <v>751</v>
      </c>
    </row>
    <row r="47" spans="1:16" ht="12.75">
      <c r="A47" t="s">
        <v>48</v>
      </c>
      <c s="34" t="s">
        <v>97</v>
      </c>
      <c s="34" t="s">
        <v>752</v>
      </c>
      <c s="35" t="s">
        <v>49</v>
      </c>
      <c s="6" t="s">
        <v>753</v>
      </c>
      <c s="36" t="s">
        <v>252</v>
      </c>
      <c s="37">
        <v>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754</v>
      </c>
    </row>
    <row r="50" spans="1:5" ht="127.5">
      <c r="A50" t="s">
        <v>58</v>
      </c>
      <c r="E50" s="39" t="s">
        <v>755</v>
      </c>
    </row>
    <row r="51" spans="1:16" ht="12.75">
      <c r="A51" t="s">
        <v>48</v>
      </c>
      <c s="34" t="s">
        <v>103</v>
      </c>
      <c s="34" t="s">
        <v>756</v>
      </c>
      <c s="35" t="s">
        <v>49</v>
      </c>
      <c s="6" t="s">
        <v>757</v>
      </c>
      <c s="36" t="s">
        <v>252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754</v>
      </c>
    </row>
    <row r="54" spans="1:5" ht="63.75">
      <c r="A54" t="s">
        <v>58</v>
      </c>
      <c r="E54" s="39" t="s">
        <v>758</v>
      </c>
    </row>
    <row r="55" spans="1:16" ht="12.75">
      <c r="A55" t="s">
        <v>48</v>
      </c>
      <c s="34" t="s">
        <v>108</v>
      </c>
      <c s="34" t="s">
        <v>759</v>
      </c>
      <c s="35" t="s">
        <v>49</v>
      </c>
      <c s="6" t="s">
        <v>760</v>
      </c>
      <c s="36" t="s">
        <v>252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14.75">
      <c r="A58" t="s">
        <v>58</v>
      </c>
      <c r="E58" s="39" t="s">
        <v>761</v>
      </c>
    </row>
    <row r="59" spans="1:16" ht="12.75">
      <c r="A59" t="s">
        <v>48</v>
      </c>
      <c s="34" t="s">
        <v>114</v>
      </c>
      <c s="34" t="s">
        <v>762</v>
      </c>
      <c s="35" t="s">
        <v>49</v>
      </c>
      <c s="6" t="s">
        <v>763</v>
      </c>
      <c s="36" t="s">
        <v>252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14.75">
      <c r="A62" t="s">
        <v>58</v>
      </c>
      <c r="E62" s="39" t="s">
        <v>764</v>
      </c>
    </row>
    <row r="63" spans="1:16" ht="12.75">
      <c r="A63" t="s">
        <v>48</v>
      </c>
      <c s="34" t="s">
        <v>119</v>
      </c>
      <c s="34" t="s">
        <v>765</v>
      </c>
      <c s="35" t="s">
        <v>49</v>
      </c>
      <c s="6" t="s">
        <v>766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76.5">
      <c r="A66" t="s">
        <v>58</v>
      </c>
      <c r="E66" s="39" t="s">
        <v>767</v>
      </c>
    </row>
    <row r="67" spans="1:16" ht="25.5">
      <c r="A67" t="s">
        <v>48</v>
      </c>
      <c s="34" t="s">
        <v>125</v>
      </c>
      <c s="34" t="s">
        <v>723</v>
      </c>
      <c s="35" t="s">
        <v>49</v>
      </c>
      <c s="6" t="s">
        <v>724</v>
      </c>
      <c s="36" t="s">
        <v>252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754</v>
      </c>
    </row>
    <row r="70" spans="1:5" ht="165.75">
      <c r="A70" t="s">
        <v>58</v>
      </c>
      <c r="E70" s="39" t="s">
        <v>768</v>
      </c>
    </row>
    <row r="71" spans="1:16" ht="12.75">
      <c r="A71" t="s">
        <v>48</v>
      </c>
      <c s="34" t="s">
        <v>130</v>
      </c>
      <c s="34" t="s">
        <v>769</v>
      </c>
      <c s="35" t="s">
        <v>49</v>
      </c>
      <c s="6" t="s">
        <v>770</v>
      </c>
      <c s="36" t="s">
        <v>279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771</v>
      </c>
    </row>
    <row r="75" spans="1:16" ht="12.75">
      <c r="A75" t="s">
        <v>48</v>
      </c>
      <c s="34" t="s">
        <v>135</v>
      </c>
      <c s="34" t="s">
        <v>772</v>
      </c>
      <c s="35" t="s">
        <v>49</v>
      </c>
      <c s="6" t="s">
        <v>773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774</v>
      </c>
    </row>
    <row r="79" spans="1:16" ht="12.75">
      <c r="A79" t="s">
        <v>48</v>
      </c>
      <c s="34" t="s">
        <v>140</v>
      </c>
      <c s="34" t="s">
        <v>775</v>
      </c>
      <c s="35" t="s">
        <v>49</v>
      </c>
      <c s="6" t="s">
        <v>776</v>
      </c>
      <c s="36" t="s">
        <v>279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777</v>
      </c>
    </row>
    <row r="83" spans="1:16" ht="12.75">
      <c r="A83" t="s">
        <v>48</v>
      </c>
      <c s="34" t="s">
        <v>145</v>
      </c>
      <c s="34" t="s">
        <v>778</v>
      </c>
      <c s="35" t="s">
        <v>49</v>
      </c>
      <c s="6" t="s">
        <v>779</v>
      </c>
      <c s="36" t="s">
        <v>252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780</v>
      </c>
    </row>
    <row r="87" spans="1:16" ht="12.75">
      <c r="A87" t="s">
        <v>48</v>
      </c>
      <c s="34" t="s">
        <v>151</v>
      </c>
      <c s="34" t="s">
        <v>781</v>
      </c>
      <c s="35" t="s">
        <v>49</v>
      </c>
      <c s="6" t="s">
        <v>782</v>
      </c>
      <c s="36" t="s">
        <v>252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53">
      <c r="A90" t="s">
        <v>58</v>
      </c>
      <c r="E90" s="39" t="s">
        <v>783</v>
      </c>
    </row>
    <row r="91" spans="1:16" ht="12.75">
      <c r="A91" t="s">
        <v>48</v>
      </c>
      <c s="34" t="s">
        <v>271</v>
      </c>
      <c s="34" t="s">
        <v>784</v>
      </c>
      <c s="35" t="s">
        <v>49</v>
      </c>
      <c s="6" t="s">
        <v>785</v>
      </c>
      <c s="36" t="s">
        <v>252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02">
      <c r="A94" t="s">
        <v>58</v>
      </c>
      <c r="E94" s="39" t="s">
        <v>786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787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787</v>
      </c>
      <c r="E4" s="26" t="s">
        <v>788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791</v>
      </c>
      <c r="E8" s="30" t="s">
        <v>790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794</v>
      </c>
      <c s="35" t="s">
        <v>5</v>
      </c>
      <c s="6" t="s">
        <v>795</v>
      </c>
      <c s="36" t="s">
        <v>279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796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797</v>
      </c>
      <c s="35" t="s">
        <v>5</v>
      </c>
      <c s="6" t="s">
        <v>798</v>
      </c>
      <c s="36" t="s">
        <v>279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799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800</v>
      </c>
      <c s="35" t="s">
        <v>5</v>
      </c>
      <c s="6" t="s">
        <v>801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802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803</v>
      </c>
      <c s="35" t="s">
        <v>5</v>
      </c>
      <c s="6" t="s">
        <v>804</v>
      </c>
      <c s="36" t="s">
        <v>279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805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806</v>
      </c>
      <c r="E30" s="33" t="s">
        <v>807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808</v>
      </c>
      <c s="35" t="s">
        <v>5</v>
      </c>
      <c s="6" t="s">
        <v>809</v>
      </c>
      <c s="36" t="s">
        <v>252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810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787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787</v>
      </c>
      <c r="E4" s="26" t="s">
        <v>788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COUNTIFS(L8:L31,"=0",A8:A31,"P")+COUNTIFS(L8:L31,"",A8:A31,"P")+SUM(Q8:Q31)</f>
      </c>
    </row>
    <row r="8" spans="1:13" ht="12.75">
      <c r="A8" t="s">
        <v>43</v>
      </c>
      <c r="C8" s="28" t="s">
        <v>813</v>
      </c>
      <c r="E8" s="30" t="s">
        <v>812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794</v>
      </c>
      <c s="35" t="s">
        <v>5</v>
      </c>
      <c s="6" t="s">
        <v>795</v>
      </c>
      <c s="36" t="s">
        <v>279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814</v>
      </c>
    </row>
    <row r="17" spans="1:5" ht="12.75">
      <c r="A17" t="s">
        <v>58</v>
      </c>
      <c r="E17" s="39" t="s">
        <v>5</v>
      </c>
    </row>
    <row r="18" spans="1:16" ht="12.75">
      <c r="A18" t="s">
        <v>48</v>
      </c>
      <c s="34" t="s">
        <v>25</v>
      </c>
      <c s="34" t="s">
        <v>797</v>
      </c>
      <c s="35" t="s">
        <v>5</v>
      </c>
      <c s="6" t="s">
        <v>798</v>
      </c>
      <c s="36" t="s">
        <v>279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815</v>
      </c>
    </row>
    <row r="21" spans="1:5" ht="12.75">
      <c r="A21" t="s">
        <v>58</v>
      </c>
      <c r="E21" s="39" t="s">
        <v>5</v>
      </c>
    </row>
    <row r="22" spans="1:16" ht="12.75">
      <c r="A22" t="s">
        <v>48</v>
      </c>
      <c s="34" t="s">
        <v>69</v>
      </c>
      <c s="34" t="s">
        <v>800</v>
      </c>
      <c s="35" t="s">
        <v>5</v>
      </c>
      <c s="6" t="s">
        <v>801</v>
      </c>
      <c s="36" t="s">
        <v>279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802</v>
      </c>
    </row>
    <row r="25" spans="1:5" ht="12.75">
      <c r="A25" t="s">
        <v>58</v>
      </c>
      <c r="E25" s="39" t="s">
        <v>5</v>
      </c>
    </row>
    <row r="26" spans="1:16" ht="12.75">
      <c r="A26" t="s">
        <v>48</v>
      </c>
      <c s="34" t="s">
        <v>75</v>
      </c>
      <c s="34" t="s">
        <v>803</v>
      </c>
      <c s="35" t="s">
        <v>5</v>
      </c>
      <c s="6" t="s">
        <v>804</v>
      </c>
      <c s="36" t="s">
        <v>279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816</v>
      </c>
    </row>
    <row r="29" spans="1:5" ht="12.75">
      <c r="A29" t="s">
        <v>58</v>
      </c>
      <c r="E29" s="39" t="s">
        <v>5</v>
      </c>
    </row>
    <row r="30" spans="1:13" ht="12.75">
      <c r="A30" t="s">
        <v>45</v>
      </c>
      <c r="C30" s="31" t="s">
        <v>806</v>
      </c>
      <c r="E30" s="33" t="s">
        <v>807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48</v>
      </c>
      <c s="34" t="s">
        <v>81</v>
      </c>
      <c s="34" t="s">
        <v>808</v>
      </c>
      <c s="35" t="s">
        <v>5</v>
      </c>
      <c s="6" t="s">
        <v>809</v>
      </c>
      <c s="36" t="s">
        <v>252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817</v>
      </c>
    </row>
    <row r="34" spans="1:5" ht="12.75">
      <c r="A34" t="s">
        <v>58</v>
      </c>
      <c r="E3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818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818</v>
      </c>
      <c r="E4" s="26" t="s">
        <v>819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822</v>
      </c>
      <c r="E8" s="30" t="s">
        <v>821</v>
      </c>
      <c r="J8" s="29">
        <f>0+J9+J42+J187</f>
      </c>
      <c s="29">
        <f>0+K9+K42+K187</f>
      </c>
      <c s="29">
        <f>0+L9+L42+L187</f>
      </c>
      <c s="29">
        <f>0+M9+M42+M187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825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82</v>
      </c>
      <c s="35" t="s">
        <v>83</v>
      </c>
      <c s="6" t="s">
        <v>84</v>
      </c>
      <c s="36" t="s">
        <v>53</v>
      </c>
      <c s="37">
        <v>1366.4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25.5">
      <c r="A20" s="35" t="s">
        <v>56</v>
      </c>
      <c r="E20" s="40" t="s">
        <v>828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104</v>
      </c>
      <c s="35" t="s">
        <v>105</v>
      </c>
      <c s="6" t="s">
        <v>829</v>
      </c>
      <c s="36" t="s">
        <v>53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830</v>
      </c>
    </row>
    <row r="25" spans="1:5" ht="114.75">
      <c r="A25" t="s">
        <v>58</v>
      </c>
      <c r="E25" s="39" t="s">
        <v>831</v>
      </c>
    </row>
    <row r="26" spans="1:16" ht="25.5">
      <c r="A26" t="s">
        <v>48</v>
      </c>
      <c s="34" t="s">
        <v>75</v>
      </c>
      <c s="34" t="s">
        <v>109</v>
      </c>
      <c s="35" t="s">
        <v>110</v>
      </c>
      <c s="6" t="s">
        <v>832</v>
      </c>
      <c s="36" t="s">
        <v>53</v>
      </c>
      <c s="37">
        <v>0.201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25.5">
      <c r="A28" s="35" t="s">
        <v>56</v>
      </c>
      <c r="E28" s="40" t="s">
        <v>833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115</v>
      </c>
      <c s="35" t="s">
        <v>116</v>
      </c>
      <c s="6" t="s">
        <v>834</v>
      </c>
      <c s="36" t="s">
        <v>53</v>
      </c>
      <c s="37">
        <v>0.364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25.5">
      <c r="A32" s="35" t="s">
        <v>56</v>
      </c>
      <c r="E32" s="40" t="s">
        <v>835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141</v>
      </c>
      <c s="35" t="s">
        <v>142</v>
      </c>
      <c s="6" t="s">
        <v>836</v>
      </c>
      <c s="36" t="s">
        <v>53</v>
      </c>
      <c s="37">
        <v>446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827</v>
      </c>
    </row>
    <row r="36" spans="1:5" ht="25.5">
      <c r="A36" s="35" t="s">
        <v>56</v>
      </c>
      <c r="E36" s="40" t="s">
        <v>837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146</v>
      </c>
      <c s="35" t="s">
        <v>147</v>
      </c>
      <c s="6" t="s">
        <v>838</v>
      </c>
      <c s="36" t="s">
        <v>53</v>
      </c>
      <c s="37">
        <v>12.027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827</v>
      </c>
    </row>
    <row r="40" spans="1:5" ht="63.75">
      <c r="A40" s="35" t="s">
        <v>56</v>
      </c>
      <c r="E40" s="40" t="s">
        <v>839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840</v>
      </c>
      <c r="E42" s="33" t="s">
        <v>841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</f>
      </c>
      <c s="32">
        <f>0+M43+M47+M51+M55+M59+M63+M67+M71+M75+M79+M83+M87+M91+M95+M99+M103+M107+M111+M115+M119+M123+M127+M131+M135+M139+M143+M147+M151+M155+M159+M163+M167+M171+M175+M179+M183</f>
      </c>
    </row>
    <row r="43" spans="1:16" ht="12.75">
      <c r="A43" t="s">
        <v>48</v>
      </c>
      <c s="34" t="s">
        <v>97</v>
      </c>
      <c s="34" t="s">
        <v>842</v>
      </c>
      <c s="35" t="s">
        <v>5</v>
      </c>
      <c s="6" t="s">
        <v>843</v>
      </c>
      <c s="36" t="s">
        <v>200</v>
      </c>
      <c s="37">
        <v>1498.209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844</v>
      </c>
    </row>
    <row r="46" spans="1:5" ht="89.25">
      <c r="A46" t="s">
        <v>58</v>
      </c>
      <c r="E46" s="39" t="s">
        <v>845</v>
      </c>
    </row>
    <row r="47" spans="1:16" ht="12.75">
      <c r="A47" t="s">
        <v>48</v>
      </c>
      <c s="34" t="s">
        <v>103</v>
      </c>
      <c s="34" t="s">
        <v>846</v>
      </c>
      <c s="35" t="s">
        <v>5</v>
      </c>
      <c s="6" t="s">
        <v>847</v>
      </c>
      <c s="36" t="s">
        <v>200</v>
      </c>
      <c s="37">
        <v>909.481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848</v>
      </c>
    </row>
    <row r="50" spans="1:5" ht="89.25">
      <c r="A50" t="s">
        <v>58</v>
      </c>
      <c r="E50" s="39" t="s">
        <v>845</v>
      </c>
    </row>
    <row r="51" spans="1:16" ht="25.5">
      <c r="A51" t="s">
        <v>48</v>
      </c>
      <c s="34" t="s">
        <v>108</v>
      </c>
      <c s="34" t="s">
        <v>849</v>
      </c>
      <c s="35" t="s">
        <v>5</v>
      </c>
      <c s="6" t="s">
        <v>850</v>
      </c>
      <c s="36" t="s">
        <v>210</v>
      </c>
      <c s="37">
        <v>17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851</v>
      </c>
    </row>
    <row r="54" spans="1:5" ht="331.5">
      <c r="A54" t="s">
        <v>58</v>
      </c>
      <c r="E54" s="39" t="s">
        <v>852</v>
      </c>
    </row>
    <row r="55" spans="1:16" ht="25.5">
      <c r="A55" t="s">
        <v>48</v>
      </c>
      <c s="34" t="s">
        <v>114</v>
      </c>
      <c s="34" t="s">
        <v>853</v>
      </c>
      <c s="35" t="s">
        <v>5</v>
      </c>
      <c s="6" t="s">
        <v>854</v>
      </c>
      <c s="36" t="s">
        <v>210</v>
      </c>
      <c s="37">
        <v>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855</v>
      </c>
    </row>
    <row r="58" spans="1:5" ht="331.5">
      <c r="A58" t="s">
        <v>58</v>
      </c>
      <c r="E58" s="39" t="s">
        <v>852</v>
      </c>
    </row>
    <row r="59" spans="1:16" ht="25.5">
      <c r="A59" t="s">
        <v>48</v>
      </c>
      <c s="34" t="s">
        <v>119</v>
      </c>
      <c s="34" t="s">
        <v>856</v>
      </c>
      <c s="35" t="s">
        <v>5</v>
      </c>
      <c s="6" t="s">
        <v>857</v>
      </c>
      <c s="36" t="s">
        <v>210</v>
      </c>
      <c s="37">
        <v>162.5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858</v>
      </c>
    </row>
    <row r="62" spans="1:5" ht="331.5">
      <c r="A62" t="s">
        <v>58</v>
      </c>
      <c r="E62" s="39" t="s">
        <v>859</v>
      </c>
    </row>
    <row r="63" spans="1:16" ht="25.5">
      <c r="A63" t="s">
        <v>48</v>
      </c>
      <c s="34" t="s">
        <v>125</v>
      </c>
      <c s="34" t="s">
        <v>860</v>
      </c>
      <c s="35" t="s">
        <v>5</v>
      </c>
      <c s="6" t="s">
        <v>861</v>
      </c>
      <c s="36" t="s">
        <v>210</v>
      </c>
      <c s="37">
        <v>25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862</v>
      </c>
    </row>
    <row r="66" spans="1:5" ht="331.5">
      <c r="A66" t="s">
        <v>58</v>
      </c>
      <c r="E66" s="39" t="s">
        <v>859</v>
      </c>
    </row>
    <row r="67" spans="1:16" ht="25.5">
      <c r="A67" t="s">
        <v>48</v>
      </c>
      <c s="34" t="s">
        <v>130</v>
      </c>
      <c s="34" t="s">
        <v>863</v>
      </c>
      <c s="35" t="s">
        <v>5</v>
      </c>
      <c s="6" t="s">
        <v>864</v>
      </c>
      <c s="36" t="s">
        <v>210</v>
      </c>
      <c s="37">
        <v>188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38.25">
      <c r="A69" s="35" t="s">
        <v>56</v>
      </c>
      <c r="E69" s="40" t="s">
        <v>865</v>
      </c>
    </row>
    <row r="70" spans="1:5" ht="331.5">
      <c r="A70" t="s">
        <v>58</v>
      </c>
      <c r="E70" s="39" t="s">
        <v>859</v>
      </c>
    </row>
    <row r="71" spans="1:16" ht="12.75">
      <c r="A71" t="s">
        <v>48</v>
      </c>
      <c s="34" t="s">
        <v>135</v>
      </c>
      <c s="34" t="s">
        <v>866</v>
      </c>
      <c s="35" t="s">
        <v>5</v>
      </c>
      <c s="6" t="s">
        <v>867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868</v>
      </c>
    </row>
    <row r="74" spans="1:5" ht="408">
      <c r="A74" t="s">
        <v>58</v>
      </c>
      <c r="E74" s="39" t="s">
        <v>869</v>
      </c>
    </row>
    <row r="75" spans="1:16" ht="12.75">
      <c r="A75" t="s">
        <v>48</v>
      </c>
      <c s="34" t="s">
        <v>140</v>
      </c>
      <c s="34" t="s">
        <v>870</v>
      </c>
      <c s="35" t="s">
        <v>5</v>
      </c>
      <c s="6" t="s">
        <v>871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872</v>
      </c>
    </row>
    <row r="78" spans="1:5" ht="409.5">
      <c r="A78" t="s">
        <v>58</v>
      </c>
      <c r="E78" s="39" t="s">
        <v>873</v>
      </c>
    </row>
    <row r="79" spans="1:16" ht="12.75">
      <c r="A79" t="s">
        <v>48</v>
      </c>
      <c s="34" t="s">
        <v>145</v>
      </c>
      <c s="34" t="s">
        <v>874</v>
      </c>
      <c s="35" t="s">
        <v>5</v>
      </c>
      <c s="6" t="s">
        <v>875</v>
      </c>
      <c s="36" t="s">
        <v>164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876</v>
      </c>
    </row>
    <row r="82" spans="1:5" ht="114.75">
      <c r="A82" t="s">
        <v>58</v>
      </c>
      <c r="E82" s="39" t="s">
        <v>877</v>
      </c>
    </row>
    <row r="83" spans="1:16" ht="25.5">
      <c r="A83" t="s">
        <v>48</v>
      </c>
      <c s="34" t="s">
        <v>151</v>
      </c>
      <c s="34" t="s">
        <v>878</v>
      </c>
      <c s="35" t="s">
        <v>5</v>
      </c>
      <c s="6" t="s">
        <v>879</v>
      </c>
      <c s="36" t="s">
        <v>164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880</v>
      </c>
    </row>
    <row r="86" spans="1:5" ht="102">
      <c r="A86" t="s">
        <v>58</v>
      </c>
      <c r="E86" s="39" t="s">
        <v>881</v>
      </c>
    </row>
    <row r="87" spans="1:16" ht="12.75">
      <c r="A87" t="s">
        <v>48</v>
      </c>
      <c s="34" t="s">
        <v>271</v>
      </c>
      <c s="34" t="s">
        <v>882</v>
      </c>
      <c s="35" t="s">
        <v>5</v>
      </c>
      <c s="6" t="s">
        <v>883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884</v>
      </c>
    </row>
    <row r="90" spans="1:5" ht="76.5">
      <c r="A90" t="s">
        <v>58</v>
      </c>
      <c r="E90" s="39" t="s">
        <v>885</v>
      </c>
    </row>
    <row r="91" spans="1:16" ht="25.5">
      <c r="A91" t="s">
        <v>48</v>
      </c>
      <c s="34" t="s">
        <v>276</v>
      </c>
      <c s="34" t="s">
        <v>886</v>
      </c>
      <c s="35" t="s">
        <v>5</v>
      </c>
      <c s="6" t="s">
        <v>887</v>
      </c>
      <c s="36" t="s">
        <v>210</v>
      </c>
      <c s="37">
        <v>925.306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76.5">
      <c r="A93" s="35" t="s">
        <v>56</v>
      </c>
      <c r="E93" s="40" t="s">
        <v>888</v>
      </c>
    </row>
    <row r="94" spans="1:5" ht="127.5">
      <c r="A94" t="s">
        <v>58</v>
      </c>
      <c r="E94" s="39" t="s">
        <v>889</v>
      </c>
    </row>
    <row r="95" spans="1:16" ht="25.5">
      <c r="A95" t="s">
        <v>48</v>
      </c>
      <c s="34" t="s">
        <v>282</v>
      </c>
      <c s="34" t="s">
        <v>890</v>
      </c>
      <c s="35" t="s">
        <v>5</v>
      </c>
      <c s="6" t="s">
        <v>891</v>
      </c>
      <c s="36" t="s">
        <v>210</v>
      </c>
      <c s="37">
        <v>3314.642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892</v>
      </c>
    </row>
    <row r="98" spans="1:5" ht="127.5">
      <c r="A98" t="s">
        <v>58</v>
      </c>
      <c r="E98" s="39" t="s">
        <v>889</v>
      </c>
    </row>
    <row r="99" spans="1:16" ht="25.5">
      <c r="A99" t="s">
        <v>48</v>
      </c>
      <c s="34" t="s">
        <v>287</v>
      </c>
      <c s="34" t="s">
        <v>893</v>
      </c>
      <c s="35" t="s">
        <v>5</v>
      </c>
      <c s="6" t="s">
        <v>894</v>
      </c>
      <c s="36" t="s">
        <v>210</v>
      </c>
      <c s="37">
        <v>239.4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38.25">
      <c r="A101" s="35" t="s">
        <v>56</v>
      </c>
      <c r="E101" s="40" t="s">
        <v>895</v>
      </c>
    </row>
    <row r="102" spans="1:5" ht="127.5">
      <c r="A102" t="s">
        <v>58</v>
      </c>
      <c r="E102" s="39" t="s">
        <v>889</v>
      </c>
    </row>
    <row r="103" spans="1:16" ht="25.5">
      <c r="A103" t="s">
        <v>48</v>
      </c>
      <c s="34" t="s">
        <v>288</v>
      </c>
      <c s="34" t="s">
        <v>896</v>
      </c>
      <c s="35" t="s">
        <v>5</v>
      </c>
      <c s="6" t="s">
        <v>897</v>
      </c>
      <c s="36" t="s">
        <v>252</v>
      </c>
      <c s="37">
        <v>126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63.75">
      <c r="A105" s="35" t="s">
        <v>56</v>
      </c>
      <c r="E105" s="40" t="s">
        <v>898</v>
      </c>
    </row>
    <row r="106" spans="1:5" ht="165.75">
      <c r="A106" t="s">
        <v>58</v>
      </c>
      <c r="E106" s="39" t="s">
        <v>899</v>
      </c>
    </row>
    <row r="107" spans="1:16" ht="12.75">
      <c r="A107" t="s">
        <v>48</v>
      </c>
      <c s="34" t="s">
        <v>289</v>
      </c>
      <c s="34" t="s">
        <v>900</v>
      </c>
      <c s="35" t="s">
        <v>5</v>
      </c>
      <c s="6" t="s">
        <v>901</v>
      </c>
      <c s="36" t="s">
        <v>210</v>
      </c>
      <c s="37">
        <v>240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902</v>
      </c>
    </row>
    <row r="110" spans="1:5" ht="165.75">
      <c r="A110" t="s">
        <v>58</v>
      </c>
      <c r="E110" s="39" t="s">
        <v>903</v>
      </c>
    </row>
    <row r="111" spans="1:16" ht="25.5">
      <c r="A111" t="s">
        <v>48</v>
      </c>
      <c s="34" t="s">
        <v>290</v>
      </c>
      <c s="34" t="s">
        <v>904</v>
      </c>
      <c s="35" t="s">
        <v>5</v>
      </c>
      <c s="6" t="s">
        <v>905</v>
      </c>
      <c s="36" t="s">
        <v>252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906</v>
      </c>
    </row>
    <row r="114" spans="1:5" ht="204">
      <c r="A114" t="s">
        <v>58</v>
      </c>
      <c r="E114" s="39" t="s">
        <v>907</v>
      </c>
    </row>
    <row r="115" spans="1:16" ht="25.5">
      <c r="A115" t="s">
        <v>48</v>
      </c>
      <c s="34" t="s">
        <v>291</v>
      </c>
      <c s="34" t="s">
        <v>908</v>
      </c>
      <c s="35" t="s">
        <v>5</v>
      </c>
      <c s="6" t="s">
        <v>909</v>
      </c>
      <c s="36" t="s">
        <v>252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910</v>
      </c>
    </row>
    <row r="118" spans="1:5" ht="204">
      <c r="A118" t="s">
        <v>58</v>
      </c>
      <c r="E118" s="39" t="s">
        <v>911</v>
      </c>
    </row>
    <row r="119" spans="1:16" ht="12.75">
      <c r="A119" t="s">
        <v>48</v>
      </c>
      <c s="34" t="s">
        <v>292</v>
      </c>
      <c s="34" t="s">
        <v>912</v>
      </c>
      <c s="35" t="s">
        <v>5</v>
      </c>
      <c s="6" t="s">
        <v>913</v>
      </c>
      <c s="36" t="s">
        <v>252</v>
      </c>
      <c s="37">
        <v>80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89.25">
      <c r="A121" s="35" t="s">
        <v>56</v>
      </c>
      <c r="E121" s="40" t="s">
        <v>914</v>
      </c>
    </row>
    <row r="122" spans="1:5" ht="267.75">
      <c r="A122" t="s">
        <v>58</v>
      </c>
      <c r="E122" s="39" t="s">
        <v>915</v>
      </c>
    </row>
    <row r="123" spans="1:16" ht="12.75">
      <c r="A123" t="s">
        <v>48</v>
      </c>
      <c s="34" t="s">
        <v>293</v>
      </c>
      <c s="34" t="s">
        <v>916</v>
      </c>
      <c s="35" t="s">
        <v>5</v>
      </c>
      <c s="6" t="s">
        <v>917</v>
      </c>
      <c s="36" t="s">
        <v>252</v>
      </c>
      <c s="37">
        <v>38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63.75">
      <c r="A125" s="35" t="s">
        <v>56</v>
      </c>
      <c r="E125" s="40" t="s">
        <v>918</v>
      </c>
    </row>
    <row r="126" spans="1:5" ht="267.75">
      <c r="A126" t="s">
        <v>58</v>
      </c>
      <c r="E126" s="39" t="s">
        <v>915</v>
      </c>
    </row>
    <row r="127" spans="1:16" ht="12.75">
      <c r="A127" t="s">
        <v>48</v>
      </c>
      <c s="34" t="s">
        <v>294</v>
      </c>
      <c s="34" t="s">
        <v>919</v>
      </c>
      <c s="35" t="s">
        <v>5</v>
      </c>
      <c s="6" t="s">
        <v>920</v>
      </c>
      <c s="36" t="s">
        <v>252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921</v>
      </c>
    </row>
    <row r="130" spans="1:5" ht="178.5">
      <c r="A130" t="s">
        <v>58</v>
      </c>
      <c r="E130" s="39" t="s">
        <v>922</v>
      </c>
    </row>
    <row r="131" spans="1:16" ht="12.75">
      <c r="A131" t="s">
        <v>48</v>
      </c>
      <c s="34" t="s">
        <v>295</v>
      </c>
      <c s="34" t="s">
        <v>923</v>
      </c>
      <c s="35" t="s">
        <v>5</v>
      </c>
      <c s="6" t="s">
        <v>924</v>
      </c>
      <c s="36" t="s">
        <v>252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925</v>
      </c>
    </row>
    <row r="134" spans="1:5" ht="178.5">
      <c r="A134" t="s">
        <v>58</v>
      </c>
      <c r="E134" s="39" t="s">
        <v>922</v>
      </c>
    </row>
    <row r="135" spans="1:16" ht="12.75">
      <c r="A135" t="s">
        <v>48</v>
      </c>
      <c s="34" t="s">
        <v>296</v>
      </c>
      <c s="34" t="s">
        <v>926</v>
      </c>
      <c s="35" t="s">
        <v>5</v>
      </c>
      <c s="6" t="s">
        <v>927</v>
      </c>
      <c s="36" t="s">
        <v>210</v>
      </c>
      <c s="37">
        <v>3954.743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928</v>
      </c>
    </row>
    <row r="138" spans="1:5" ht="178.5">
      <c r="A138" t="s">
        <v>58</v>
      </c>
      <c r="E138" s="39" t="s">
        <v>929</v>
      </c>
    </row>
    <row r="139" spans="1:16" ht="25.5">
      <c r="A139" t="s">
        <v>48</v>
      </c>
      <c s="34" t="s">
        <v>297</v>
      </c>
      <c s="34" t="s">
        <v>930</v>
      </c>
      <c s="35" t="s">
        <v>5</v>
      </c>
      <c s="6" t="s">
        <v>931</v>
      </c>
      <c s="36" t="s">
        <v>210</v>
      </c>
      <c s="37">
        <v>3438.523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932</v>
      </c>
    </row>
    <row r="142" spans="1:5" ht="191.25">
      <c r="A142" t="s">
        <v>58</v>
      </c>
      <c r="E142" s="39" t="s">
        <v>933</v>
      </c>
    </row>
    <row r="143" spans="1:16" ht="25.5">
      <c r="A143" t="s">
        <v>48</v>
      </c>
      <c s="34" t="s">
        <v>298</v>
      </c>
      <c s="34" t="s">
        <v>934</v>
      </c>
      <c s="35" t="s">
        <v>5</v>
      </c>
      <c s="6" t="s">
        <v>935</v>
      </c>
      <c s="36" t="s">
        <v>210</v>
      </c>
      <c s="37">
        <v>199.4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936</v>
      </c>
    </row>
    <row r="146" spans="1:5" ht="191.25">
      <c r="A146" t="s">
        <v>58</v>
      </c>
      <c r="E146" s="39" t="s">
        <v>933</v>
      </c>
    </row>
    <row r="147" spans="1:16" ht="12.75">
      <c r="A147" t="s">
        <v>48</v>
      </c>
      <c s="34" t="s">
        <v>300</v>
      </c>
      <c s="34" t="s">
        <v>937</v>
      </c>
      <c s="35" t="s">
        <v>5</v>
      </c>
      <c s="6" t="s">
        <v>938</v>
      </c>
      <c s="36" t="s">
        <v>210</v>
      </c>
      <c s="37">
        <v>441.993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939</v>
      </c>
    </row>
    <row r="150" spans="1:5" ht="127.5">
      <c r="A150" t="s">
        <v>58</v>
      </c>
      <c r="E150" s="39" t="s">
        <v>940</v>
      </c>
    </row>
    <row r="151" spans="1:16" ht="25.5">
      <c r="A151" t="s">
        <v>48</v>
      </c>
      <c s="34" t="s">
        <v>301</v>
      </c>
      <c s="34" t="s">
        <v>941</v>
      </c>
      <c s="35" t="s">
        <v>5</v>
      </c>
      <c s="6" t="s">
        <v>942</v>
      </c>
      <c s="36" t="s">
        <v>210</v>
      </c>
      <c s="37">
        <v>179.7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943</v>
      </c>
    </row>
    <row r="154" spans="1:5" ht="127.5">
      <c r="A154" t="s">
        <v>58</v>
      </c>
      <c r="E154" s="39" t="s">
        <v>944</v>
      </c>
    </row>
    <row r="155" spans="1:16" ht="12.75">
      <c r="A155" t="s">
        <v>48</v>
      </c>
      <c s="34" t="s">
        <v>303</v>
      </c>
      <c s="34" t="s">
        <v>945</v>
      </c>
      <c s="35" t="s">
        <v>5</v>
      </c>
      <c s="6" t="s">
        <v>946</v>
      </c>
      <c s="36" t="s">
        <v>210</v>
      </c>
      <c s="37">
        <v>441.993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947</v>
      </c>
    </row>
    <row r="158" spans="1:5" ht="191.25">
      <c r="A158" t="s">
        <v>58</v>
      </c>
      <c r="E158" s="39" t="s">
        <v>948</v>
      </c>
    </row>
    <row r="159" spans="1:16" ht="12.75">
      <c r="A159" t="s">
        <v>48</v>
      </c>
      <c s="34" t="s">
        <v>305</v>
      </c>
      <c s="34" t="s">
        <v>949</v>
      </c>
      <c s="35" t="s">
        <v>5</v>
      </c>
      <c s="6" t="s">
        <v>950</v>
      </c>
      <c s="36" t="s">
        <v>210</v>
      </c>
      <c s="37">
        <v>179.7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201</v>
      </c>
      <c>
        <f>(M159*21)/100</f>
      </c>
      <c t="s">
        <v>26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951</v>
      </c>
    </row>
    <row r="162" spans="1:5" ht="191.25">
      <c r="A162" t="s">
        <v>58</v>
      </c>
      <c r="E162" s="39" t="s">
        <v>948</v>
      </c>
    </row>
    <row r="163" spans="1:16" ht="12.75">
      <c r="A163" t="s">
        <v>48</v>
      </c>
      <c s="34" t="s">
        <v>307</v>
      </c>
      <c s="34" t="s">
        <v>952</v>
      </c>
      <c s="35" t="s">
        <v>5</v>
      </c>
      <c s="6" t="s">
        <v>953</v>
      </c>
      <c s="36" t="s">
        <v>252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201</v>
      </c>
      <c>
        <f>(M163*21)/100</f>
      </c>
      <c t="s">
        <v>26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954</v>
      </c>
    </row>
    <row r="166" spans="1:5" ht="114.75">
      <c r="A166" t="s">
        <v>58</v>
      </c>
      <c r="E166" s="39" t="s">
        <v>955</v>
      </c>
    </row>
    <row r="167" spans="1:16" ht="12.75">
      <c r="A167" t="s">
        <v>48</v>
      </c>
      <c s="34" t="s">
        <v>309</v>
      </c>
      <c s="34" t="s">
        <v>956</v>
      </c>
      <c s="35" t="s">
        <v>5</v>
      </c>
      <c s="6" t="s">
        <v>957</v>
      </c>
      <c s="36" t="s">
        <v>252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954</v>
      </c>
    </row>
    <row r="170" spans="1:5" ht="127.5">
      <c r="A170" t="s">
        <v>58</v>
      </c>
      <c r="E170" s="39" t="s">
        <v>958</v>
      </c>
    </row>
    <row r="171" spans="1:16" ht="12.75">
      <c r="A171" t="s">
        <v>48</v>
      </c>
      <c s="34" t="s">
        <v>311</v>
      </c>
      <c s="34" t="s">
        <v>959</v>
      </c>
      <c s="35" t="s">
        <v>5</v>
      </c>
      <c s="6" t="s">
        <v>960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961</v>
      </c>
    </row>
    <row r="174" spans="1:5" ht="12.75">
      <c r="A174" t="s">
        <v>58</v>
      </c>
      <c r="E174" s="39" t="s">
        <v>5</v>
      </c>
    </row>
    <row r="175" spans="1:16" ht="12.75">
      <c r="A175" t="s">
        <v>48</v>
      </c>
      <c s="34" t="s">
        <v>316</v>
      </c>
      <c s="34" t="s">
        <v>962</v>
      </c>
      <c s="35" t="s">
        <v>5</v>
      </c>
      <c s="6" t="s">
        <v>963</v>
      </c>
      <c s="36" t="s">
        <v>252</v>
      </c>
      <c s="37">
        <v>118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76.5">
      <c r="A177" s="35" t="s">
        <v>56</v>
      </c>
      <c r="E177" s="40" t="s">
        <v>964</v>
      </c>
    </row>
    <row r="178" spans="1:5" ht="102">
      <c r="A178" t="s">
        <v>58</v>
      </c>
      <c r="E178" s="39" t="s">
        <v>965</v>
      </c>
    </row>
    <row r="179" spans="1:16" ht="12.75">
      <c r="A179" t="s">
        <v>48</v>
      </c>
      <c s="34" t="s">
        <v>321</v>
      </c>
      <c s="34" t="s">
        <v>966</v>
      </c>
      <c s="35" t="s">
        <v>5</v>
      </c>
      <c s="6" t="s">
        <v>967</v>
      </c>
      <c s="36" t="s">
        <v>210</v>
      </c>
      <c s="37">
        <v>30</v>
      </c>
      <c s="36">
        <v>0.06003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968</v>
      </c>
    </row>
    <row r="182" spans="1:5" ht="12.75">
      <c r="A182" t="s">
        <v>58</v>
      </c>
      <c r="E182" s="39" t="s">
        <v>967</v>
      </c>
    </row>
    <row r="183" spans="1:16" ht="12.75">
      <c r="A183" t="s">
        <v>48</v>
      </c>
      <c s="34" t="s">
        <v>323</v>
      </c>
      <c s="34" t="s">
        <v>969</v>
      </c>
      <c s="35" t="s">
        <v>5</v>
      </c>
      <c s="6" t="s">
        <v>970</v>
      </c>
      <c s="36" t="s">
        <v>210</v>
      </c>
      <c s="37">
        <v>26</v>
      </c>
      <c s="36">
        <v>0.06498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971</v>
      </c>
    </row>
    <row r="186" spans="1:5" ht="12.75">
      <c r="A186" t="s">
        <v>58</v>
      </c>
      <c r="E186" s="39" t="s">
        <v>970</v>
      </c>
    </row>
    <row r="187" spans="1:13" ht="12.75">
      <c r="A187" t="s">
        <v>45</v>
      </c>
      <c r="C187" s="31" t="s">
        <v>972</v>
      </c>
      <c r="E187" s="33" t="s">
        <v>973</v>
      </c>
      <c r="J187" s="32">
        <f>0</f>
      </c>
      <c s="32">
        <f>0</f>
      </c>
      <c s="32">
        <f>0+L188+L192+L196+L200+L204+L208+L212+L216+L220+L224+L228+L232+L236</f>
      </c>
      <c s="32">
        <f>0+M188+M192+M196+M200+M204+M208+M212+M216+M220+M224+M228+M232+M236</f>
      </c>
    </row>
    <row r="188" spans="1:16" ht="12.75">
      <c r="A188" t="s">
        <v>48</v>
      </c>
      <c s="34" t="s">
        <v>325</v>
      </c>
      <c s="34" t="s">
        <v>974</v>
      </c>
      <c s="35" t="s">
        <v>5</v>
      </c>
      <c s="6" t="s">
        <v>975</v>
      </c>
      <c s="36" t="s">
        <v>252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976</v>
      </c>
    </row>
    <row r="191" spans="1:5" ht="102">
      <c r="A191" t="s">
        <v>58</v>
      </c>
      <c r="E191" s="39" t="s">
        <v>977</v>
      </c>
    </row>
    <row r="192" spans="1:16" ht="12.75">
      <c r="A192" t="s">
        <v>48</v>
      </c>
      <c s="34" t="s">
        <v>327</v>
      </c>
      <c s="34" t="s">
        <v>978</v>
      </c>
      <c s="35" t="s">
        <v>5</v>
      </c>
      <c s="6" t="s">
        <v>979</v>
      </c>
      <c s="36" t="s">
        <v>200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5.5">
      <c r="A194" s="35" t="s">
        <v>56</v>
      </c>
      <c r="E194" s="40" t="s">
        <v>980</v>
      </c>
    </row>
    <row r="195" spans="1:5" ht="140.25">
      <c r="A195" t="s">
        <v>58</v>
      </c>
      <c r="E195" s="39" t="s">
        <v>981</v>
      </c>
    </row>
    <row r="196" spans="1:16" ht="25.5">
      <c r="A196" t="s">
        <v>48</v>
      </c>
      <c s="34" t="s">
        <v>332</v>
      </c>
      <c s="34" t="s">
        <v>982</v>
      </c>
      <c s="35" t="s">
        <v>5</v>
      </c>
      <c s="6" t="s">
        <v>983</v>
      </c>
      <c s="36" t="s">
        <v>984</v>
      </c>
      <c s="37">
        <v>562.39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985</v>
      </c>
    </row>
    <row r="199" spans="1:5" ht="140.25">
      <c r="A199" t="s">
        <v>58</v>
      </c>
      <c r="E199" s="39" t="s">
        <v>986</v>
      </c>
    </row>
    <row r="200" spans="1:16" ht="25.5">
      <c r="A200" t="s">
        <v>48</v>
      </c>
      <c s="34" t="s">
        <v>337</v>
      </c>
      <c s="34" t="s">
        <v>987</v>
      </c>
      <c s="35" t="s">
        <v>5</v>
      </c>
      <c s="6" t="s">
        <v>988</v>
      </c>
      <c s="36" t="s">
        <v>210</v>
      </c>
      <c s="37">
        <v>301.5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38.25">
      <c r="A202" s="35" t="s">
        <v>56</v>
      </c>
      <c r="E202" s="40" t="s">
        <v>989</v>
      </c>
    </row>
    <row r="203" spans="1:5" ht="178.5">
      <c r="A203" t="s">
        <v>58</v>
      </c>
      <c r="E203" s="39" t="s">
        <v>990</v>
      </c>
    </row>
    <row r="204" spans="1:16" ht="25.5">
      <c r="A204" t="s">
        <v>48</v>
      </c>
      <c s="34" t="s">
        <v>641</v>
      </c>
      <c s="34" t="s">
        <v>991</v>
      </c>
      <c s="35" t="s">
        <v>5</v>
      </c>
      <c s="6" t="s">
        <v>992</v>
      </c>
      <c s="36" t="s">
        <v>210</v>
      </c>
      <c s="37">
        <v>103.5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38.25">
      <c r="A206" s="35" t="s">
        <v>56</v>
      </c>
      <c r="E206" s="40" t="s">
        <v>993</v>
      </c>
    </row>
    <row r="207" spans="1:5" ht="204">
      <c r="A207" t="s">
        <v>58</v>
      </c>
      <c r="E207" s="39" t="s">
        <v>994</v>
      </c>
    </row>
    <row r="208" spans="1:16" ht="25.5">
      <c r="A208" t="s">
        <v>48</v>
      </c>
      <c s="34" t="s">
        <v>645</v>
      </c>
      <c s="34" t="s">
        <v>995</v>
      </c>
      <c s="35" t="s">
        <v>5</v>
      </c>
      <c s="6" t="s">
        <v>996</v>
      </c>
      <c s="36" t="s">
        <v>997</v>
      </c>
      <c s="37">
        <v>514.6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63.75">
      <c r="A210" s="35" t="s">
        <v>56</v>
      </c>
      <c r="E210" s="40" t="s">
        <v>998</v>
      </c>
    </row>
    <row r="211" spans="1:5" ht="114.75">
      <c r="A211" t="s">
        <v>58</v>
      </c>
      <c r="E211" s="39" t="s">
        <v>999</v>
      </c>
    </row>
    <row r="212" spans="1:16" ht="25.5">
      <c r="A212" t="s">
        <v>48</v>
      </c>
      <c s="34" t="s">
        <v>648</v>
      </c>
      <c s="34" t="s">
        <v>1000</v>
      </c>
      <c s="35" t="s">
        <v>5</v>
      </c>
      <c s="6" t="s">
        <v>1001</v>
      </c>
      <c s="36" t="s">
        <v>210</v>
      </c>
      <c s="37">
        <v>37.5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38.25">
      <c r="A214" s="35" t="s">
        <v>56</v>
      </c>
      <c r="E214" s="40" t="s">
        <v>1002</v>
      </c>
    </row>
    <row r="215" spans="1:5" ht="204">
      <c r="A215" t="s">
        <v>58</v>
      </c>
      <c r="E215" s="39" t="s">
        <v>994</v>
      </c>
    </row>
    <row r="216" spans="1:16" ht="25.5">
      <c r="A216" t="s">
        <v>48</v>
      </c>
      <c s="34" t="s">
        <v>651</v>
      </c>
      <c s="34" t="s">
        <v>1003</v>
      </c>
      <c s="35" t="s">
        <v>5</v>
      </c>
      <c s="6" t="s">
        <v>1004</v>
      </c>
      <c s="36" t="s">
        <v>997</v>
      </c>
      <c s="37">
        <v>180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1005</v>
      </c>
    </row>
    <row r="219" spans="1:5" ht="114.75">
      <c r="A219" t="s">
        <v>58</v>
      </c>
      <c r="E219" s="39" t="s">
        <v>999</v>
      </c>
    </row>
    <row r="220" spans="1:16" ht="38.25">
      <c r="A220" t="s">
        <v>48</v>
      </c>
      <c s="34" t="s">
        <v>654</v>
      </c>
      <c s="34" t="s">
        <v>1006</v>
      </c>
      <c s="35" t="s">
        <v>5</v>
      </c>
      <c s="6" t="s">
        <v>1007</v>
      </c>
      <c s="36" t="s">
        <v>210</v>
      </c>
      <c s="37">
        <v>129.85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201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38.25">
      <c r="A222" s="35" t="s">
        <v>56</v>
      </c>
      <c r="E222" s="40" t="s">
        <v>1008</v>
      </c>
    </row>
    <row r="223" spans="1:5" ht="204">
      <c r="A223" t="s">
        <v>58</v>
      </c>
      <c r="E223" s="39" t="s">
        <v>1009</v>
      </c>
    </row>
    <row r="224" spans="1:16" ht="38.25">
      <c r="A224" t="s">
        <v>48</v>
      </c>
      <c s="34" t="s">
        <v>658</v>
      </c>
      <c s="34" t="s">
        <v>1010</v>
      </c>
      <c s="35" t="s">
        <v>5</v>
      </c>
      <c s="6" t="s">
        <v>1011</v>
      </c>
      <c s="36" t="s">
        <v>210</v>
      </c>
      <c s="37">
        <v>49.85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201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38.25">
      <c r="A226" s="35" t="s">
        <v>56</v>
      </c>
      <c r="E226" s="40" t="s">
        <v>1012</v>
      </c>
    </row>
    <row r="227" spans="1:5" ht="229.5">
      <c r="A227" t="s">
        <v>58</v>
      </c>
      <c r="E227" s="39" t="s">
        <v>1013</v>
      </c>
    </row>
    <row r="228" spans="1:16" ht="38.25">
      <c r="A228" t="s">
        <v>48</v>
      </c>
      <c s="34" t="s">
        <v>1014</v>
      </c>
      <c s="34" t="s">
        <v>1015</v>
      </c>
      <c s="35" t="s">
        <v>5</v>
      </c>
      <c s="6" t="s">
        <v>1016</v>
      </c>
      <c s="36" t="s">
        <v>997</v>
      </c>
      <c s="37">
        <v>330.5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201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1017</v>
      </c>
    </row>
    <row r="231" spans="1:5" ht="114.75">
      <c r="A231" t="s">
        <v>58</v>
      </c>
      <c r="E231" s="39" t="s">
        <v>999</v>
      </c>
    </row>
    <row r="232" spans="1:16" ht="12.75">
      <c r="A232" t="s">
        <v>48</v>
      </c>
      <c s="34" t="s">
        <v>1018</v>
      </c>
      <c s="34" t="s">
        <v>1019</v>
      </c>
      <c s="35" t="s">
        <v>5</v>
      </c>
      <c s="6" t="s">
        <v>1020</v>
      </c>
      <c s="36" t="s">
        <v>252</v>
      </c>
      <c s="37">
        <v>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1021</v>
      </c>
    </row>
    <row r="235" spans="1:5" ht="127.5">
      <c r="A235" t="s">
        <v>58</v>
      </c>
      <c r="E235" s="39" t="s">
        <v>1022</v>
      </c>
    </row>
    <row r="236" spans="1:16" ht="12.75">
      <c r="A236" t="s">
        <v>48</v>
      </c>
      <c s="34" t="s">
        <v>1023</v>
      </c>
      <c s="34" t="s">
        <v>1024</v>
      </c>
      <c s="35" t="s">
        <v>5</v>
      </c>
      <c s="6" t="s">
        <v>1025</v>
      </c>
      <c s="36" t="s">
        <v>1026</v>
      </c>
      <c s="37">
        <v>855.094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1027</v>
      </c>
    </row>
    <row r="239" spans="1:5" ht="153">
      <c r="A239" t="s">
        <v>58</v>
      </c>
      <c r="E239" s="39" t="s">
        <v>1028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1029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1029</v>
      </c>
      <c r="E4" s="26" t="s">
        <v>1030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COUNTIFS(L8:L96,"=0",A8:A96,"P")+COUNTIFS(L8:L96,"",A8:A96,"P")+SUM(Q8:Q96)</f>
      </c>
    </row>
    <row r="8" spans="1:13" ht="12.75">
      <c r="A8" t="s">
        <v>43</v>
      </c>
      <c r="C8" s="28" t="s">
        <v>1033</v>
      </c>
      <c r="E8" s="30" t="s">
        <v>1032</v>
      </c>
      <c r="J8" s="29">
        <f>0+J9+J22+J47+J64+J69+J82+J91</f>
      </c>
      <c s="29">
        <f>0+K9+K22+K47+K64+K69+K82+K91</f>
      </c>
      <c s="29">
        <f>0+L9+L22+L47+L64+L69+L82+L91</f>
      </c>
      <c s="29">
        <f>0+M9+M22+M47+M64+M69+M82+M91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1034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1035</v>
      </c>
      <c s="36" t="s">
        <v>53</v>
      </c>
      <c s="37">
        <v>2219.562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25.5">
      <c r="A20" s="35" t="s">
        <v>56</v>
      </c>
      <c r="E20" s="40" t="s">
        <v>1036</v>
      </c>
    </row>
    <row r="21" spans="1:5" ht="114.75">
      <c r="A21" t="s">
        <v>58</v>
      </c>
      <c r="E21" s="39" t="s">
        <v>86</v>
      </c>
    </row>
    <row r="22" spans="1:13" ht="12.75">
      <c r="A22" t="s">
        <v>45</v>
      </c>
      <c r="C22" s="31" t="s">
        <v>1037</v>
      </c>
      <c r="E22" s="33" t="s">
        <v>1038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1039</v>
      </c>
      <c s="35" t="s">
        <v>5</v>
      </c>
      <c s="6" t="s">
        <v>1040</v>
      </c>
      <c s="36" t="s">
        <v>200</v>
      </c>
      <c s="37">
        <v>1233.09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89.25">
      <c r="A25" s="35" t="s">
        <v>56</v>
      </c>
      <c r="E25" s="40" t="s">
        <v>1041</v>
      </c>
    </row>
    <row r="26" spans="1:5" ht="369.75">
      <c r="A26" t="s">
        <v>58</v>
      </c>
      <c r="E26" s="39" t="s">
        <v>1042</v>
      </c>
    </row>
    <row r="27" spans="1:16" ht="12.75">
      <c r="A27" t="s">
        <v>48</v>
      </c>
      <c s="34" t="s">
        <v>75</v>
      </c>
      <c s="34" t="s">
        <v>1043</v>
      </c>
      <c s="35" t="s">
        <v>5</v>
      </c>
      <c s="6" t="s">
        <v>1044</v>
      </c>
      <c s="36" t="s">
        <v>200</v>
      </c>
      <c s="37">
        <v>86.988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1045</v>
      </c>
    </row>
    <row r="30" spans="1:5" ht="318.75">
      <c r="A30" t="s">
        <v>58</v>
      </c>
      <c r="E30" s="39" t="s">
        <v>1046</v>
      </c>
    </row>
    <row r="31" spans="1:16" ht="12.75">
      <c r="A31" t="s">
        <v>48</v>
      </c>
      <c s="34" t="s">
        <v>81</v>
      </c>
      <c s="34" t="s">
        <v>1047</v>
      </c>
      <c s="35" t="s">
        <v>5</v>
      </c>
      <c s="6" t="s">
        <v>1048</v>
      </c>
      <c s="36" t="s">
        <v>200</v>
      </c>
      <c s="37">
        <v>7.7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1049</v>
      </c>
    </row>
    <row r="34" spans="1:5" ht="318.75">
      <c r="A34" t="s">
        <v>58</v>
      </c>
      <c r="E34" s="39" t="s">
        <v>1046</v>
      </c>
    </row>
    <row r="35" spans="1:16" ht="12.75">
      <c r="A35" t="s">
        <v>48</v>
      </c>
      <c s="34" t="s">
        <v>87</v>
      </c>
      <c s="34" t="s">
        <v>204</v>
      </c>
      <c s="35" t="s">
        <v>5</v>
      </c>
      <c s="6" t="s">
        <v>205</v>
      </c>
      <c s="36" t="s">
        <v>200</v>
      </c>
      <c s="37">
        <v>73.7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1050</v>
      </c>
    </row>
    <row r="38" spans="1:5" ht="229.5">
      <c r="A38" t="s">
        <v>58</v>
      </c>
      <c r="E38" s="39" t="s">
        <v>1051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20.988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1054</v>
      </c>
    </row>
    <row r="42" spans="1:5" ht="242.25">
      <c r="A42" t="s">
        <v>58</v>
      </c>
      <c r="E42" s="39" t="s">
        <v>1055</v>
      </c>
    </row>
    <row r="43" spans="1:16" ht="12.75">
      <c r="A43" t="s">
        <v>48</v>
      </c>
      <c s="34" t="s">
        <v>97</v>
      </c>
      <c s="34" t="s">
        <v>1056</v>
      </c>
      <c s="35" t="s">
        <v>5</v>
      </c>
      <c s="6" t="s">
        <v>1057</v>
      </c>
      <c s="36" t="s">
        <v>1026</v>
      </c>
      <c s="37">
        <v>2683.723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1058</v>
      </c>
    </row>
    <row r="46" spans="1:5" ht="38.25">
      <c r="A46" t="s">
        <v>58</v>
      </c>
      <c r="E46" s="39" t="s">
        <v>1059</v>
      </c>
    </row>
    <row r="47" spans="1:13" ht="12.75">
      <c r="A47" t="s">
        <v>45</v>
      </c>
      <c r="C47" s="31" t="s">
        <v>1060</v>
      </c>
      <c r="E47" s="33" t="s">
        <v>1061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103</v>
      </c>
      <c s="34" t="s">
        <v>1062</v>
      </c>
      <c s="35" t="s">
        <v>5</v>
      </c>
      <c s="6" t="s">
        <v>1063</v>
      </c>
      <c s="36" t="s">
        <v>1026</v>
      </c>
      <c s="37">
        <v>111.936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1064</v>
      </c>
    </row>
    <row r="51" spans="1:5" ht="25.5">
      <c r="A51" t="s">
        <v>58</v>
      </c>
      <c r="E51" s="39" t="s">
        <v>1065</v>
      </c>
    </row>
    <row r="52" spans="1:16" ht="12.75">
      <c r="A52" t="s">
        <v>48</v>
      </c>
      <c s="34" t="s">
        <v>108</v>
      </c>
      <c s="34" t="s">
        <v>1066</v>
      </c>
      <c s="35" t="s">
        <v>5</v>
      </c>
      <c s="6" t="s">
        <v>1067</v>
      </c>
      <c s="36" t="s">
        <v>210</v>
      </c>
      <c s="37">
        <v>79.75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1068</v>
      </c>
    </row>
    <row r="55" spans="1:5" ht="165.75">
      <c r="A55" t="s">
        <v>58</v>
      </c>
      <c r="E55" s="39" t="s">
        <v>1069</v>
      </c>
    </row>
    <row r="56" spans="1:16" ht="12.75">
      <c r="A56" t="s">
        <v>48</v>
      </c>
      <c s="34" t="s">
        <v>114</v>
      </c>
      <c s="34" t="s">
        <v>1070</v>
      </c>
      <c s="35" t="s">
        <v>5</v>
      </c>
      <c s="6" t="s">
        <v>1071</v>
      </c>
      <c s="36" t="s">
        <v>210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1072</v>
      </c>
    </row>
    <row r="59" spans="1:5" ht="165.75">
      <c r="A59" t="s">
        <v>58</v>
      </c>
      <c r="E59" s="39" t="s">
        <v>1069</v>
      </c>
    </row>
    <row r="60" spans="1:16" ht="12.75">
      <c r="A60" t="s">
        <v>48</v>
      </c>
      <c s="34" t="s">
        <v>119</v>
      </c>
      <c s="34" t="s">
        <v>1073</v>
      </c>
      <c s="35" t="s">
        <v>5</v>
      </c>
      <c s="6" t="s">
        <v>1074</v>
      </c>
      <c s="36" t="s">
        <v>1026</v>
      </c>
      <c s="37">
        <v>127.05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1075</v>
      </c>
    </row>
    <row r="63" spans="1:5" ht="102">
      <c r="A63" t="s">
        <v>58</v>
      </c>
      <c r="E63" s="39" t="s">
        <v>1076</v>
      </c>
    </row>
    <row r="64" spans="1:13" ht="12.75">
      <c r="A64" t="s">
        <v>45</v>
      </c>
      <c r="C64" s="31" t="s">
        <v>1077</v>
      </c>
      <c r="E64" s="33" t="s">
        <v>1078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1079</v>
      </c>
      <c s="35" t="s">
        <v>5</v>
      </c>
      <c s="6" t="s">
        <v>1080</v>
      </c>
      <c s="36" t="s">
        <v>200</v>
      </c>
      <c s="37">
        <v>5.477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1081</v>
      </c>
    </row>
    <row r="68" spans="1:5" ht="395.25">
      <c r="A68" t="s">
        <v>58</v>
      </c>
      <c r="E68" s="39" t="s">
        <v>1082</v>
      </c>
    </row>
    <row r="69" spans="1:13" ht="12.75">
      <c r="A69" t="s">
        <v>45</v>
      </c>
      <c r="C69" s="31" t="s">
        <v>840</v>
      </c>
      <c r="E69" s="33" t="s">
        <v>841</v>
      </c>
      <c r="J69" s="32">
        <f>0</f>
      </c>
      <c s="32">
        <f>0</f>
      </c>
      <c s="32">
        <f>0+L70+L74+L78</f>
      </c>
      <c s="32">
        <f>0+M70+M74+M78</f>
      </c>
    </row>
    <row r="70" spans="1:16" ht="25.5">
      <c r="A70" t="s">
        <v>48</v>
      </c>
      <c s="34" t="s">
        <v>130</v>
      </c>
      <c s="34" t="s">
        <v>1083</v>
      </c>
      <c s="35" t="s">
        <v>5</v>
      </c>
      <c s="6" t="s">
        <v>1084</v>
      </c>
      <c s="36" t="s">
        <v>200</v>
      </c>
      <c s="37">
        <v>1222.071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1085</v>
      </c>
    </row>
    <row r="73" spans="1:5" ht="267.75">
      <c r="A73" t="s">
        <v>58</v>
      </c>
      <c r="E73" s="39" t="s">
        <v>1086</v>
      </c>
    </row>
    <row r="74" spans="1:16" ht="25.5">
      <c r="A74" t="s">
        <v>48</v>
      </c>
      <c s="34" t="s">
        <v>135</v>
      </c>
      <c s="34" t="s">
        <v>1087</v>
      </c>
      <c s="35" t="s">
        <v>5</v>
      </c>
      <c s="6" t="s">
        <v>1088</v>
      </c>
      <c s="36" t="s">
        <v>1026</v>
      </c>
      <c s="37">
        <v>2072.276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1089</v>
      </c>
    </row>
    <row r="77" spans="1:5" ht="178.5">
      <c r="A77" t="s">
        <v>58</v>
      </c>
      <c r="E77" s="39" t="s">
        <v>1090</v>
      </c>
    </row>
    <row r="78" spans="1:16" ht="25.5">
      <c r="A78" t="s">
        <v>48</v>
      </c>
      <c s="34" t="s">
        <v>140</v>
      </c>
      <c s="34" t="s">
        <v>1091</v>
      </c>
      <c s="35" t="s">
        <v>5</v>
      </c>
      <c s="6" t="s">
        <v>1092</v>
      </c>
      <c s="36" t="s">
        <v>1026</v>
      </c>
      <c s="37">
        <v>201.322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1093</v>
      </c>
    </row>
    <row r="81" spans="1:5" ht="178.5">
      <c r="A81" t="s">
        <v>58</v>
      </c>
      <c r="E81" s="39" t="s">
        <v>1090</v>
      </c>
    </row>
    <row r="82" spans="1:13" ht="12.75">
      <c r="A82" t="s">
        <v>45</v>
      </c>
      <c r="C82" s="31" t="s">
        <v>1094</v>
      </c>
      <c r="E82" s="33" t="s">
        <v>1095</v>
      </c>
      <c r="J82" s="32">
        <f>0</f>
      </c>
      <c s="32">
        <f>0</f>
      </c>
      <c s="32">
        <f>0+L83+L87</f>
      </c>
      <c s="32">
        <f>0+M83+M87</f>
      </c>
    </row>
    <row r="83" spans="1:16" ht="12.75">
      <c r="A83" t="s">
        <v>48</v>
      </c>
      <c s="34" t="s">
        <v>145</v>
      </c>
      <c s="34" t="s">
        <v>1096</v>
      </c>
      <c s="35" t="s">
        <v>5</v>
      </c>
      <c s="6" t="s">
        <v>1097</v>
      </c>
      <c s="36" t="s">
        <v>210</v>
      </c>
      <c s="37">
        <v>27.5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1098</v>
      </c>
    </row>
    <row r="86" spans="1:5" ht="255">
      <c r="A86" t="s">
        <v>58</v>
      </c>
      <c r="E86" s="39" t="s">
        <v>1099</v>
      </c>
    </row>
    <row r="87" spans="1:16" ht="12.75">
      <c r="A87" t="s">
        <v>48</v>
      </c>
      <c s="34" t="s">
        <v>151</v>
      </c>
      <c s="34" t="s">
        <v>1100</v>
      </c>
      <c s="35" t="s">
        <v>5</v>
      </c>
      <c s="6" t="s">
        <v>1101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1102</v>
      </c>
    </row>
    <row r="90" spans="1:5" ht="102">
      <c r="A90" t="s">
        <v>58</v>
      </c>
      <c r="E90" s="39" t="s">
        <v>1103</v>
      </c>
    </row>
    <row r="91" spans="1:13" ht="12.75">
      <c r="A91" t="s">
        <v>45</v>
      </c>
      <c r="C91" s="31" t="s">
        <v>972</v>
      </c>
      <c r="E91" s="33" t="s">
        <v>973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48</v>
      </c>
      <c s="34" t="s">
        <v>271</v>
      </c>
      <c s="34" t="s">
        <v>1104</v>
      </c>
      <c s="35" t="s">
        <v>5</v>
      </c>
      <c s="6" t="s">
        <v>1105</v>
      </c>
      <c s="36" t="s">
        <v>252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1106</v>
      </c>
    </row>
    <row r="95" spans="1:5" ht="153">
      <c r="A95" t="s">
        <v>58</v>
      </c>
      <c r="E95" s="39" t="s">
        <v>1107</v>
      </c>
    </row>
    <row r="96" spans="1:16" ht="12.75">
      <c r="A96" t="s">
        <v>48</v>
      </c>
      <c s="34" t="s">
        <v>276</v>
      </c>
      <c s="34" t="s">
        <v>1108</v>
      </c>
      <c s="35" t="s">
        <v>5</v>
      </c>
      <c s="6" t="s">
        <v>1109</v>
      </c>
      <c s="36" t="s">
        <v>252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1110</v>
      </c>
    </row>
    <row r="99" spans="1:5" ht="127.5">
      <c r="A99" t="s">
        <v>58</v>
      </c>
      <c r="E99" s="39" t="s">
        <v>1022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1111</v>
      </c>
      <c r="E4" s="26" t="s">
        <v>1112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1115</v>
      </c>
      <c r="E8" s="30" t="s">
        <v>1114</v>
      </c>
      <c r="J8" s="29">
        <f>0+J9+J30+J43+J48+J57+J86+J91+J132</f>
      </c>
      <c s="29">
        <f>0+K9+K30+K43+K48+K57+K86+K91+K132</f>
      </c>
      <c s="29">
        <f>0+L9+L30+L43+L48+L57+L86+L91+L132</f>
      </c>
      <c s="29">
        <f>0+M9+M30+M43+M48+M57+M86+M91+M132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1116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85.394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02">
      <c r="A20" s="35" t="s">
        <v>56</v>
      </c>
      <c r="E20" s="40" t="s">
        <v>1117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1118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292.165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76.5">
      <c r="A28" s="35" t="s">
        <v>56</v>
      </c>
      <c r="E28" s="40" t="s">
        <v>1119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1120</v>
      </c>
      <c s="35" t="s">
        <v>5</v>
      </c>
      <c s="6" t="s">
        <v>1121</v>
      </c>
      <c s="36" t="s">
        <v>200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1122</v>
      </c>
    </row>
    <row r="34" spans="1:5" ht="63.75">
      <c r="A34" t="s">
        <v>58</v>
      </c>
      <c r="E34" s="39" t="s">
        <v>1123</v>
      </c>
    </row>
    <row r="35" spans="1:16" ht="12.75">
      <c r="A35" t="s">
        <v>48</v>
      </c>
      <c s="34" t="s">
        <v>87</v>
      </c>
      <c s="34" t="s">
        <v>1039</v>
      </c>
      <c s="35" t="s">
        <v>5</v>
      </c>
      <c s="6" t="s">
        <v>1040</v>
      </c>
      <c s="36" t="s">
        <v>200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1124</v>
      </c>
    </row>
    <row r="38" spans="1:5" ht="369.75">
      <c r="A38" t="s">
        <v>58</v>
      </c>
      <c r="E38" s="39" t="s">
        <v>1042</v>
      </c>
    </row>
    <row r="39" spans="1:16" ht="12.75">
      <c r="A39" t="s">
        <v>48</v>
      </c>
      <c s="34" t="s">
        <v>92</v>
      </c>
      <c s="34" t="s">
        <v>1125</v>
      </c>
      <c s="35" t="s">
        <v>5</v>
      </c>
      <c s="6" t="s">
        <v>1126</v>
      </c>
      <c s="36" t="s">
        <v>200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1127</v>
      </c>
    </row>
    <row r="42" spans="1:5" ht="242.25">
      <c r="A42" t="s">
        <v>58</v>
      </c>
      <c r="E42" s="39" t="s">
        <v>1128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1129</v>
      </c>
      <c s="35" t="s">
        <v>5</v>
      </c>
      <c s="6" t="s">
        <v>1130</v>
      </c>
      <c s="36" t="s">
        <v>200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1131</v>
      </c>
    </row>
    <row r="47" spans="1:5" ht="229.5">
      <c r="A47" t="s">
        <v>58</v>
      </c>
      <c r="E47" s="39" t="s">
        <v>1132</v>
      </c>
    </row>
    <row r="48" spans="1:13" ht="12.75">
      <c r="A48" t="s">
        <v>45</v>
      </c>
      <c r="C48" s="31" t="s">
        <v>1077</v>
      </c>
      <c r="E48" s="33" t="s">
        <v>1078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1079</v>
      </c>
      <c s="35" t="s">
        <v>5</v>
      </c>
      <c s="6" t="s">
        <v>1080</v>
      </c>
      <c s="36" t="s">
        <v>200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63.75">
      <c r="A51" s="35" t="s">
        <v>56</v>
      </c>
      <c r="E51" s="40" t="s">
        <v>1133</v>
      </c>
    </row>
    <row r="52" spans="1:5" ht="395.25">
      <c r="A52" t="s">
        <v>58</v>
      </c>
      <c r="E52" s="39" t="s">
        <v>1082</v>
      </c>
    </row>
    <row r="53" spans="1:16" ht="12.75">
      <c r="A53" t="s">
        <v>48</v>
      </c>
      <c s="34" t="s">
        <v>108</v>
      </c>
      <c s="34" t="s">
        <v>1134</v>
      </c>
      <c s="35" t="s">
        <v>5</v>
      </c>
      <c s="6" t="s">
        <v>1135</v>
      </c>
      <c s="36" t="s">
        <v>200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14.75">
      <c r="A55" s="35" t="s">
        <v>56</v>
      </c>
      <c r="E55" s="40" t="s">
        <v>1136</v>
      </c>
    </row>
    <row r="56" spans="1:5" ht="38.25">
      <c r="A56" t="s">
        <v>58</v>
      </c>
      <c r="E56" s="39" t="s">
        <v>1137</v>
      </c>
    </row>
    <row r="57" spans="1:13" ht="12.75">
      <c r="A57" t="s">
        <v>45</v>
      </c>
      <c r="C57" s="31" t="s">
        <v>840</v>
      </c>
      <c r="E57" s="33" t="s">
        <v>841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114</v>
      </c>
      <c s="34" t="s">
        <v>842</v>
      </c>
      <c s="35" t="s">
        <v>5</v>
      </c>
      <c s="6" t="s">
        <v>843</v>
      </c>
      <c s="36" t="s">
        <v>200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1138</v>
      </c>
    </row>
    <row r="61" spans="1:5" ht="89.25">
      <c r="A61" t="s">
        <v>58</v>
      </c>
      <c r="E61" s="39" t="s">
        <v>845</v>
      </c>
    </row>
    <row r="62" spans="1:16" ht="12.75">
      <c r="A62" t="s">
        <v>48</v>
      </c>
      <c s="34" t="s">
        <v>119</v>
      </c>
      <c s="34" t="s">
        <v>1139</v>
      </c>
      <c s="35" t="s">
        <v>5</v>
      </c>
      <c s="6" t="s">
        <v>1140</v>
      </c>
      <c s="36" t="s">
        <v>1026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1141</v>
      </c>
    </row>
    <row r="65" spans="1:5" ht="153">
      <c r="A65" t="s">
        <v>58</v>
      </c>
      <c r="E65" s="39" t="s">
        <v>1142</v>
      </c>
    </row>
    <row r="66" spans="1:16" ht="12.75">
      <c r="A66" t="s">
        <v>48</v>
      </c>
      <c s="34" t="s">
        <v>125</v>
      </c>
      <c s="34" t="s">
        <v>1143</v>
      </c>
      <c s="35" t="s">
        <v>5</v>
      </c>
      <c s="6" t="s">
        <v>1144</v>
      </c>
      <c s="36" t="s">
        <v>252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1145</v>
      </c>
    </row>
    <row r="69" spans="1:5" ht="38.25">
      <c r="A69" t="s">
        <v>58</v>
      </c>
      <c r="E69" s="39" t="s">
        <v>1146</v>
      </c>
    </row>
    <row r="70" spans="1:16" ht="12.75">
      <c r="A70" t="s">
        <v>48</v>
      </c>
      <c s="34" t="s">
        <v>130</v>
      </c>
      <c s="34" t="s">
        <v>1147</v>
      </c>
      <c s="35" t="s">
        <v>5</v>
      </c>
      <c s="6" t="s">
        <v>1148</v>
      </c>
      <c s="36" t="s">
        <v>252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89.25">
      <c r="A72" s="35" t="s">
        <v>56</v>
      </c>
      <c r="E72" s="40" t="s">
        <v>1149</v>
      </c>
    </row>
    <row r="73" spans="1:5" ht="38.25">
      <c r="A73" t="s">
        <v>58</v>
      </c>
      <c r="E73" s="39" t="s">
        <v>1150</v>
      </c>
    </row>
    <row r="74" spans="1:16" ht="12.75">
      <c r="A74" t="s">
        <v>48</v>
      </c>
      <c s="34" t="s">
        <v>135</v>
      </c>
      <c s="34" t="s">
        <v>1151</v>
      </c>
      <c s="35" t="s">
        <v>5</v>
      </c>
      <c s="6" t="s">
        <v>1152</v>
      </c>
      <c s="36" t="s">
        <v>210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1153</v>
      </c>
    </row>
    <row r="77" spans="1:5" ht="38.25">
      <c r="A77" t="s">
        <v>58</v>
      </c>
      <c r="E77" s="39" t="s">
        <v>1154</v>
      </c>
    </row>
    <row r="78" spans="1:16" ht="12.75">
      <c r="A78" t="s">
        <v>48</v>
      </c>
      <c s="34" t="s">
        <v>140</v>
      </c>
      <c s="34" t="s">
        <v>1155</v>
      </c>
      <c s="35" t="s">
        <v>5</v>
      </c>
      <c s="6" t="s">
        <v>1156</v>
      </c>
      <c s="36" t="s">
        <v>210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89.25">
      <c r="A80" s="35" t="s">
        <v>56</v>
      </c>
      <c r="E80" s="40" t="s">
        <v>1157</v>
      </c>
    </row>
    <row r="81" spans="1:5" ht="38.25">
      <c r="A81" t="s">
        <v>58</v>
      </c>
      <c r="E81" s="39" t="s">
        <v>1158</v>
      </c>
    </row>
    <row r="82" spans="1:16" ht="12.75">
      <c r="A82" t="s">
        <v>48</v>
      </c>
      <c s="34" t="s">
        <v>145</v>
      </c>
      <c s="34" t="s">
        <v>1159</v>
      </c>
      <c s="35" t="s">
        <v>5</v>
      </c>
      <c s="6" t="s">
        <v>1160</v>
      </c>
      <c s="36" t="s">
        <v>252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1161</v>
      </c>
    </row>
    <row r="85" spans="1:5" ht="12.75">
      <c r="A85" t="s">
        <v>58</v>
      </c>
      <c r="E85" s="39" t="s">
        <v>1160</v>
      </c>
    </row>
    <row r="86" spans="1:13" ht="12.75">
      <c r="A86" t="s">
        <v>45</v>
      </c>
      <c r="C86" s="31" t="s">
        <v>1162</v>
      </c>
      <c r="E86" s="33" t="s">
        <v>1163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1164</v>
      </c>
      <c s="35" t="s">
        <v>5</v>
      </c>
      <c s="6" t="s">
        <v>1165</v>
      </c>
      <c s="36" t="s">
        <v>1026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1166</v>
      </c>
    </row>
    <row r="90" spans="1:5" ht="51">
      <c r="A90" t="s">
        <v>58</v>
      </c>
      <c r="E90" s="39" t="s">
        <v>1167</v>
      </c>
    </row>
    <row r="91" spans="1:13" ht="12.75">
      <c r="A91" t="s">
        <v>45</v>
      </c>
      <c r="C91" s="31" t="s">
        <v>972</v>
      </c>
      <c r="E91" s="33" t="s">
        <v>973</v>
      </c>
      <c r="J91" s="32">
        <f>0</f>
      </c>
      <c s="32">
        <f>0</f>
      </c>
      <c s="32">
        <f>0+L92+L96+L100+L104+L108+L112+L116+L120+L124+L128</f>
      </c>
      <c s="32">
        <f>0+M92+M96+M100+M104+M108+M112+M116+M120+M124+M128</f>
      </c>
    </row>
    <row r="92" spans="1:16" ht="25.5">
      <c r="A92" t="s">
        <v>48</v>
      </c>
      <c s="34" t="s">
        <v>271</v>
      </c>
      <c s="34" t="s">
        <v>1168</v>
      </c>
      <c s="35" t="s">
        <v>5</v>
      </c>
      <c s="6" t="s">
        <v>1169</v>
      </c>
      <c s="36" t="s">
        <v>210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1170</v>
      </c>
    </row>
    <row r="95" spans="1:5" ht="242.25">
      <c r="A95" t="s">
        <v>58</v>
      </c>
      <c r="E95" s="39" t="s">
        <v>1171</v>
      </c>
    </row>
    <row r="96" spans="1:16" ht="25.5">
      <c r="A96" t="s">
        <v>48</v>
      </c>
      <c s="34" t="s">
        <v>276</v>
      </c>
      <c s="34" t="s">
        <v>1172</v>
      </c>
      <c s="35" t="s">
        <v>5</v>
      </c>
      <c s="6" t="s">
        <v>1173</v>
      </c>
      <c s="36" t="s">
        <v>210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1174</v>
      </c>
    </row>
    <row r="99" spans="1:5" ht="267.75">
      <c r="A99" t="s">
        <v>58</v>
      </c>
      <c r="E99" s="39" t="s">
        <v>1175</v>
      </c>
    </row>
    <row r="100" spans="1:16" ht="25.5">
      <c r="A100" t="s">
        <v>48</v>
      </c>
      <c s="34" t="s">
        <v>282</v>
      </c>
      <c s="34" t="s">
        <v>1176</v>
      </c>
      <c s="35" t="s">
        <v>5</v>
      </c>
      <c s="6" t="s">
        <v>1177</v>
      </c>
      <c s="36" t="s">
        <v>210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1178</v>
      </c>
    </row>
    <row r="103" spans="1:5" ht="229.5">
      <c r="A103" t="s">
        <v>58</v>
      </c>
      <c r="E103" s="39" t="s">
        <v>1179</v>
      </c>
    </row>
    <row r="104" spans="1:16" ht="25.5">
      <c r="A104" t="s">
        <v>48</v>
      </c>
      <c s="34" t="s">
        <v>287</v>
      </c>
      <c s="34" t="s">
        <v>1180</v>
      </c>
      <c s="35" t="s">
        <v>5</v>
      </c>
      <c s="6" t="s">
        <v>1181</v>
      </c>
      <c s="36" t="s">
        <v>210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1182</v>
      </c>
    </row>
    <row r="107" spans="1:5" ht="89.25">
      <c r="A107" t="s">
        <v>58</v>
      </c>
      <c r="E107" s="39" t="s">
        <v>1183</v>
      </c>
    </row>
    <row r="108" spans="1:16" ht="12.75">
      <c r="A108" t="s">
        <v>48</v>
      </c>
      <c s="34" t="s">
        <v>288</v>
      </c>
      <c s="34" t="s">
        <v>1184</v>
      </c>
      <c s="35" t="s">
        <v>5</v>
      </c>
      <c s="6" t="s">
        <v>1185</v>
      </c>
      <c s="36" t="s">
        <v>1026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1186</v>
      </c>
    </row>
    <row r="111" spans="1:5" ht="229.5">
      <c r="A111" t="s">
        <v>58</v>
      </c>
      <c r="E111" s="39" t="s">
        <v>1187</v>
      </c>
    </row>
    <row r="112" spans="1:16" ht="12.75">
      <c r="A112" t="s">
        <v>48</v>
      </c>
      <c s="34" t="s">
        <v>289</v>
      </c>
      <c s="34" t="s">
        <v>1188</v>
      </c>
      <c s="35" t="s">
        <v>5</v>
      </c>
      <c s="6" t="s">
        <v>1189</v>
      </c>
      <c s="36" t="s">
        <v>210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1190</v>
      </c>
    </row>
    <row r="115" spans="1:5" ht="89.25">
      <c r="A115" t="s">
        <v>58</v>
      </c>
      <c r="E115" s="39" t="s">
        <v>1191</v>
      </c>
    </row>
    <row r="116" spans="1:16" ht="12.75">
      <c r="A116" t="s">
        <v>48</v>
      </c>
      <c s="34" t="s">
        <v>290</v>
      </c>
      <c s="34" t="s">
        <v>1192</v>
      </c>
      <c s="35" t="s">
        <v>5</v>
      </c>
      <c s="6" t="s">
        <v>1193</v>
      </c>
      <c s="36" t="s">
        <v>1194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1195</v>
      </c>
    </row>
    <row r="119" spans="1:5" ht="382.5">
      <c r="A119" t="s">
        <v>58</v>
      </c>
      <c r="E119" s="39" t="s">
        <v>1196</v>
      </c>
    </row>
    <row r="120" spans="1:16" ht="12.75">
      <c r="A120" t="s">
        <v>48</v>
      </c>
      <c s="34" t="s">
        <v>291</v>
      </c>
      <c s="34" t="s">
        <v>978</v>
      </c>
      <c s="35" t="s">
        <v>5</v>
      </c>
      <c s="6" t="s">
        <v>979</v>
      </c>
      <c s="36" t="s">
        <v>200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1197</v>
      </c>
    </row>
    <row r="123" spans="1:5" ht="140.25">
      <c r="A123" t="s">
        <v>58</v>
      </c>
      <c r="E123" s="39" t="s">
        <v>981</v>
      </c>
    </row>
    <row r="124" spans="1:16" ht="12.75">
      <c r="A124" t="s">
        <v>48</v>
      </c>
      <c s="34" t="s">
        <v>292</v>
      </c>
      <c s="34" t="s">
        <v>1198</v>
      </c>
      <c s="35" t="s">
        <v>5</v>
      </c>
      <c s="6" t="s">
        <v>1199</v>
      </c>
      <c s="36" t="s">
        <v>210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1200</v>
      </c>
    </row>
    <row r="127" spans="1:5" ht="191.25">
      <c r="A127" t="s">
        <v>58</v>
      </c>
      <c r="E127" s="39" t="s">
        <v>1201</v>
      </c>
    </row>
    <row r="128" spans="1:16" ht="12.75">
      <c r="A128" t="s">
        <v>48</v>
      </c>
      <c s="34" t="s">
        <v>293</v>
      </c>
      <c s="34" t="s">
        <v>1202</v>
      </c>
      <c s="35" t="s">
        <v>5</v>
      </c>
      <c s="6" t="s">
        <v>1203</v>
      </c>
      <c s="36" t="s">
        <v>200</v>
      </c>
      <c s="37">
        <v>0.42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1204</v>
      </c>
    </row>
    <row r="131" spans="1:5" ht="89.25">
      <c r="A131" t="s">
        <v>58</v>
      </c>
      <c r="E131" s="39" t="s">
        <v>1205</v>
      </c>
    </row>
    <row r="132" spans="1:13" ht="12.75">
      <c r="A132" t="s">
        <v>45</v>
      </c>
      <c r="C132" s="31" t="s">
        <v>806</v>
      </c>
      <c r="E132" s="33" t="s">
        <v>807</v>
      </c>
      <c r="J132" s="32">
        <f>0</f>
      </c>
      <c s="32">
        <f>0</f>
      </c>
      <c s="32">
        <f>0+L133</f>
      </c>
      <c s="32">
        <f>0+M133</f>
      </c>
    </row>
    <row r="133" spans="1:16" ht="25.5">
      <c r="A133" t="s">
        <v>48</v>
      </c>
      <c s="34" t="s">
        <v>294</v>
      </c>
      <c s="34" t="s">
        <v>1206</v>
      </c>
      <c s="35" t="s">
        <v>5</v>
      </c>
      <c s="6" t="s">
        <v>1207</v>
      </c>
      <c s="36" t="s">
        <v>1026</v>
      </c>
      <c s="37">
        <v>20.4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1208</v>
      </c>
    </row>
    <row r="136" spans="1:5" ht="204">
      <c r="A136" t="s">
        <v>58</v>
      </c>
      <c r="E136" s="39" t="s">
        <v>1209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1111</v>
      </c>
      <c r="E4" s="26" t="s">
        <v>1112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COUNTIFS(L8:L151,"=0",A8:A151,"P")+COUNTIFS(L8:L151,"",A8:A151,"P")+SUM(Q8:Q151)</f>
      </c>
    </row>
    <row r="8" spans="1:13" ht="12.75">
      <c r="A8" t="s">
        <v>43</v>
      </c>
      <c r="C8" s="28" t="s">
        <v>1212</v>
      </c>
      <c r="E8" s="30" t="s">
        <v>1211</v>
      </c>
      <c r="J8" s="29">
        <f>0+J9+J46+J63+J72+J101+J106</f>
      </c>
      <c s="29">
        <f>0+K9+K46+K63+K72+K101+K106</f>
      </c>
      <c s="29">
        <f>0+L9+L46+L63+L72+L101+L106</f>
      </c>
      <c s="29">
        <f>0+M9+M46+M63+M72+M101+M106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1116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1213</v>
      </c>
      <c s="36" t="s">
        <v>53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25.5">
      <c r="A20" s="35" t="s">
        <v>56</v>
      </c>
      <c r="E20" s="40" t="s">
        <v>1214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1215</v>
      </c>
      <c s="36" t="s">
        <v>53</v>
      </c>
      <c s="37">
        <v>8.748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89.25">
      <c r="A24" s="35" t="s">
        <v>56</v>
      </c>
      <c r="E24" s="40" t="s">
        <v>1216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25.5">
      <c r="A28" s="35" t="s">
        <v>56</v>
      </c>
      <c r="E28" s="40" t="s">
        <v>1217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1.52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25.5">
      <c r="A32" s="35" t="s">
        <v>56</v>
      </c>
      <c r="E32" s="40" t="s">
        <v>1218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93</v>
      </c>
      <c s="35" t="s">
        <v>94</v>
      </c>
      <c s="6" t="s">
        <v>1219</v>
      </c>
      <c s="36" t="s">
        <v>53</v>
      </c>
      <c s="37">
        <v>1.25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827</v>
      </c>
    </row>
    <row r="36" spans="1:5" ht="25.5">
      <c r="A36" s="35" t="s">
        <v>56</v>
      </c>
      <c r="E36" s="40" t="s">
        <v>1220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131</v>
      </c>
      <c s="35" t="s">
        <v>132</v>
      </c>
      <c s="6" t="s">
        <v>133</v>
      </c>
      <c s="36" t="s">
        <v>53</v>
      </c>
      <c s="37">
        <v>113.049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827</v>
      </c>
    </row>
    <row r="40" spans="1:5" ht="76.5">
      <c r="A40" s="35" t="s">
        <v>56</v>
      </c>
      <c r="E40" s="40" t="s">
        <v>1221</v>
      </c>
    </row>
    <row r="41" spans="1:5" ht="114.75">
      <c r="A41" t="s">
        <v>58</v>
      </c>
      <c r="E41" s="39" t="s">
        <v>86</v>
      </c>
    </row>
    <row r="42" spans="1:16" ht="25.5">
      <c r="A42" t="s">
        <v>48</v>
      </c>
      <c s="34" t="s">
        <v>97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827</v>
      </c>
    </row>
    <row r="44" spans="1:5" ht="25.5">
      <c r="A44" s="35" t="s">
        <v>56</v>
      </c>
      <c r="E44" s="40" t="s">
        <v>1222</v>
      </c>
    </row>
    <row r="45" spans="1:5" ht="114.75">
      <c r="A45" t="s">
        <v>58</v>
      </c>
      <c r="E45" s="39" t="s">
        <v>86</v>
      </c>
    </row>
    <row r="46" spans="1:13" ht="12.75">
      <c r="A46" t="s">
        <v>45</v>
      </c>
      <c r="C46" s="31" t="s">
        <v>1037</v>
      </c>
      <c r="E46" s="33" t="s">
        <v>1038</v>
      </c>
      <c r="J46" s="32">
        <f>0</f>
      </c>
      <c s="32">
        <f>0</f>
      </c>
      <c s="32">
        <f>0+L47+L51+L55+L59</f>
      </c>
      <c s="32">
        <f>0+M47+M51+M55+M59</f>
      </c>
    </row>
    <row r="47" spans="1:16" ht="25.5">
      <c r="A47" t="s">
        <v>48</v>
      </c>
      <c s="34" t="s">
        <v>103</v>
      </c>
      <c s="34" t="s">
        <v>1223</v>
      </c>
      <c s="35" t="s">
        <v>5</v>
      </c>
      <c s="6" t="s">
        <v>1224</v>
      </c>
      <c s="36" t="s">
        <v>200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1225</v>
      </c>
    </row>
    <row r="50" spans="1:5" ht="63.75">
      <c r="A50" t="s">
        <v>58</v>
      </c>
      <c r="E50" s="39" t="s">
        <v>1123</v>
      </c>
    </row>
    <row r="51" spans="1:16" ht="25.5">
      <c r="A51" t="s">
        <v>48</v>
      </c>
      <c s="34" t="s">
        <v>108</v>
      </c>
      <c s="34" t="s">
        <v>1120</v>
      </c>
      <c s="35" t="s">
        <v>5</v>
      </c>
      <c s="6" t="s">
        <v>1121</v>
      </c>
      <c s="36" t="s">
        <v>200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1226</v>
      </c>
    </row>
    <row r="54" spans="1:5" ht="63.75">
      <c r="A54" t="s">
        <v>58</v>
      </c>
      <c r="E54" s="39" t="s">
        <v>1123</v>
      </c>
    </row>
    <row r="55" spans="1:16" ht="12.75">
      <c r="A55" t="s">
        <v>48</v>
      </c>
      <c s="34" t="s">
        <v>114</v>
      </c>
      <c s="34" t="s">
        <v>1039</v>
      </c>
      <c s="35" t="s">
        <v>5</v>
      </c>
      <c s="6" t="s">
        <v>1040</v>
      </c>
      <c s="36" t="s">
        <v>200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76.5">
      <c r="A57" s="35" t="s">
        <v>56</v>
      </c>
      <c r="E57" s="40" t="s">
        <v>1227</v>
      </c>
    </row>
    <row r="58" spans="1:5" ht="369.75">
      <c r="A58" t="s">
        <v>58</v>
      </c>
      <c r="E58" s="39" t="s">
        <v>1042</v>
      </c>
    </row>
    <row r="59" spans="1:16" ht="12.75">
      <c r="A59" t="s">
        <v>48</v>
      </c>
      <c s="34" t="s">
        <v>119</v>
      </c>
      <c s="34" t="s">
        <v>1125</v>
      </c>
      <c s="35" t="s">
        <v>5</v>
      </c>
      <c s="6" t="s">
        <v>1126</v>
      </c>
      <c s="36" t="s">
        <v>200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7.5">
      <c r="A61" s="35" t="s">
        <v>56</v>
      </c>
      <c r="E61" s="40" t="s">
        <v>1228</v>
      </c>
    </row>
    <row r="62" spans="1:5" ht="242.25">
      <c r="A62" t="s">
        <v>58</v>
      </c>
      <c r="E62" s="39" t="s">
        <v>1128</v>
      </c>
    </row>
    <row r="63" spans="1:13" ht="12.75">
      <c r="A63" t="s">
        <v>45</v>
      </c>
      <c r="C63" s="31" t="s">
        <v>1077</v>
      </c>
      <c r="E63" s="33" t="s">
        <v>1078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125</v>
      </c>
      <c s="34" t="s">
        <v>1079</v>
      </c>
      <c s="35" t="s">
        <v>5</v>
      </c>
      <c s="6" t="s">
        <v>1080</v>
      </c>
      <c s="36" t="s">
        <v>200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1229</v>
      </c>
    </row>
    <row r="67" spans="1:5" ht="395.25">
      <c r="A67" t="s">
        <v>58</v>
      </c>
      <c r="E67" s="39" t="s">
        <v>1082</v>
      </c>
    </row>
    <row r="68" spans="1:16" ht="12.75">
      <c r="A68" t="s">
        <v>48</v>
      </c>
      <c s="34" t="s">
        <v>130</v>
      </c>
      <c s="34" t="s">
        <v>1134</v>
      </c>
      <c s="35" t="s">
        <v>5</v>
      </c>
      <c s="6" t="s">
        <v>1135</v>
      </c>
      <c s="36" t="s">
        <v>200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89.25">
      <c r="A70" s="35" t="s">
        <v>56</v>
      </c>
      <c r="E70" s="40" t="s">
        <v>1230</v>
      </c>
    </row>
    <row r="71" spans="1:5" ht="38.25">
      <c r="A71" t="s">
        <v>58</v>
      </c>
      <c r="E71" s="39" t="s">
        <v>1137</v>
      </c>
    </row>
    <row r="72" spans="1:13" ht="12.75">
      <c r="A72" t="s">
        <v>45</v>
      </c>
      <c r="C72" s="31" t="s">
        <v>840</v>
      </c>
      <c r="E72" s="33" t="s">
        <v>841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135</v>
      </c>
      <c s="34" t="s">
        <v>842</v>
      </c>
      <c s="35" t="s">
        <v>5</v>
      </c>
      <c s="6" t="s">
        <v>843</v>
      </c>
      <c s="36" t="s">
        <v>200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1231</v>
      </c>
    </row>
    <row r="76" spans="1:5" ht="89.25">
      <c r="A76" t="s">
        <v>58</v>
      </c>
      <c r="E76" s="39" t="s">
        <v>845</v>
      </c>
    </row>
    <row r="77" spans="1:16" ht="12.75">
      <c r="A77" t="s">
        <v>48</v>
      </c>
      <c s="34" t="s">
        <v>140</v>
      </c>
      <c s="34" t="s">
        <v>1139</v>
      </c>
      <c s="35" t="s">
        <v>5</v>
      </c>
      <c s="6" t="s">
        <v>1140</v>
      </c>
      <c s="36" t="s">
        <v>1026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1232</v>
      </c>
    </row>
    <row r="80" spans="1:5" ht="153">
      <c r="A80" t="s">
        <v>58</v>
      </c>
      <c r="E80" s="39" t="s">
        <v>1142</v>
      </c>
    </row>
    <row r="81" spans="1:16" ht="12.75">
      <c r="A81" t="s">
        <v>48</v>
      </c>
      <c s="34" t="s">
        <v>145</v>
      </c>
      <c s="34" t="s">
        <v>1233</v>
      </c>
      <c s="35" t="s">
        <v>5</v>
      </c>
      <c s="6" t="s">
        <v>1234</v>
      </c>
      <c s="36" t="s">
        <v>1026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63.75">
      <c r="A83" s="35" t="s">
        <v>56</v>
      </c>
      <c r="E83" s="40" t="s">
        <v>1235</v>
      </c>
    </row>
    <row r="84" spans="1:5" ht="89.25">
      <c r="A84" t="s">
        <v>58</v>
      </c>
      <c r="E84" s="39" t="s">
        <v>1236</v>
      </c>
    </row>
    <row r="85" spans="1:16" ht="12.75">
      <c r="A85" t="s">
        <v>48</v>
      </c>
      <c s="34" t="s">
        <v>151</v>
      </c>
      <c s="34" t="s">
        <v>1143</v>
      </c>
      <c s="35" t="s">
        <v>5</v>
      </c>
      <c s="6" t="s">
        <v>1144</v>
      </c>
      <c s="36" t="s">
        <v>252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1237</v>
      </c>
    </row>
    <row r="88" spans="1:5" ht="38.25">
      <c r="A88" t="s">
        <v>58</v>
      </c>
      <c r="E88" s="39" t="s">
        <v>1146</v>
      </c>
    </row>
    <row r="89" spans="1:16" ht="12.75">
      <c r="A89" t="s">
        <v>48</v>
      </c>
      <c s="34" t="s">
        <v>271</v>
      </c>
      <c s="34" t="s">
        <v>1147</v>
      </c>
      <c s="35" t="s">
        <v>5</v>
      </c>
      <c s="6" t="s">
        <v>1148</v>
      </c>
      <c s="36" t="s">
        <v>252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89.25">
      <c r="A91" s="35" t="s">
        <v>56</v>
      </c>
      <c r="E91" s="40" t="s">
        <v>1238</v>
      </c>
    </row>
    <row r="92" spans="1:5" ht="38.25">
      <c r="A92" t="s">
        <v>58</v>
      </c>
      <c r="E92" s="39" t="s">
        <v>1150</v>
      </c>
    </row>
    <row r="93" spans="1:16" ht="12.75">
      <c r="A93" t="s">
        <v>48</v>
      </c>
      <c s="34" t="s">
        <v>276</v>
      </c>
      <c s="34" t="s">
        <v>1151</v>
      </c>
      <c s="35" t="s">
        <v>5</v>
      </c>
      <c s="6" t="s">
        <v>1152</v>
      </c>
      <c s="36" t="s">
        <v>210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89.25">
      <c r="A95" s="35" t="s">
        <v>56</v>
      </c>
      <c r="E95" s="40" t="s">
        <v>1239</v>
      </c>
    </row>
    <row r="96" spans="1:5" ht="38.25">
      <c r="A96" t="s">
        <v>58</v>
      </c>
      <c r="E96" s="39" t="s">
        <v>1154</v>
      </c>
    </row>
    <row r="97" spans="1:16" ht="12.75">
      <c r="A97" t="s">
        <v>48</v>
      </c>
      <c s="34" t="s">
        <v>282</v>
      </c>
      <c s="34" t="s">
        <v>1155</v>
      </c>
      <c s="35" t="s">
        <v>5</v>
      </c>
      <c s="6" t="s">
        <v>1156</v>
      </c>
      <c s="36" t="s">
        <v>210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89.25">
      <c r="A99" s="35" t="s">
        <v>56</v>
      </c>
      <c r="E99" s="40" t="s">
        <v>1240</v>
      </c>
    </row>
    <row r="100" spans="1:5" ht="38.25">
      <c r="A100" t="s">
        <v>58</v>
      </c>
      <c r="E100" s="39" t="s">
        <v>1158</v>
      </c>
    </row>
    <row r="101" spans="1:13" ht="12.75">
      <c r="A101" t="s">
        <v>45</v>
      </c>
      <c r="C101" s="31" t="s">
        <v>1162</v>
      </c>
      <c r="E101" s="33" t="s">
        <v>1163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287</v>
      </c>
      <c s="34" t="s">
        <v>1164</v>
      </c>
      <c s="35" t="s">
        <v>5</v>
      </c>
      <c s="6" t="s">
        <v>1165</v>
      </c>
      <c s="36" t="s">
        <v>1026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56</v>
      </c>
      <c r="E104" s="40" t="s">
        <v>1241</v>
      </c>
    </row>
    <row r="105" spans="1:5" ht="51">
      <c r="A105" t="s">
        <v>58</v>
      </c>
      <c r="E105" s="39" t="s">
        <v>1167</v>
      </c>
    </row>
    <row r="106" spans="1:13" ht="12.75">
      <c r="A106" t="s">
        <v>45</v>
      </c>
      <c r="C106" s="31" t="s">
        <v>972</v>
      </c>
      <c r="E106" s="33" t="s">
        <v>973</v>
      </c>
      <c r="J106" s="32">
        <f>0</f>
      </c>
      <c s="32">
        <f>0</f>
      </c>
      <c s="32">
        <f>0+L107+L111+L115+L119+L123+L127+L131+L135+L139+L143+L147+L151</f>
      </c>
      <c s="32">
        <f>0+M107+M111+M115+M119+M123+M127+M131+M135+M139+M143+M147+M151</f>
      </c>
    </row>
    <row r="107" spans="1:16" ht="25.5">
      <c r="A107" t="s">
        <v>48</v>
      </c>
      <c s="34" t="s">
        <v>288</v>
      </c>
      <c s="34" t="s">
        <v>1242</v>
      </c>
      <c s="35" t="s">
        <v>5</v>
      </c>
      <c s="6" t="s">
        <v>1243</v>
      </c>
      <c s="36" t="s">
        <v>210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89.25">
      <c r="A109" s="35" t="s">
        <v>56</v>
      </c>
      <c r="E109" s="40" t="s">
        <v>1244</v>
      </c>
    </row>
    <row r="110" spans="1:5" ht="242.25">
      <c r="A110" t="s">
        <v>58</v>
      </c>
      <c r="E110" s="39" t="s">
        <v>1171</v>
      </c>
    </row>
    <row r="111" spans="1:16" ht="25.5">
      <c r="A111" t="s">
        <v>48</v>
      </c>
      <c s="34" t="s">
        <v>289</v>
      </c>
      <c s="34" t="s">
        <v>1245</v>
      </c>
      <c s="35" t="s">
        <v>5</v>
      </c>
      <c s="6" t="s">
        <v>1246</v>
      </c>
      <c s="36" t="s">
        <v>210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76.5">
      <c r="A113" s="35" t="s">
        <v>56</v>
      </c>
      <c r="E113" s="40" t="s">
        <v>1247</v>
      </c>
    </row>
    <row r="114" spans="1:5" ht="267.75">
      <c r="A114" t="s">
        <v>58</v>
      </c>
      <c r="E114" s="39" t="s">
        <v>1175</v>
      </c>
    </row>
    <row r="115" spans="1:16" ht="25.5">
      <c r="A115" t="s">
        <v>48</v>
      </c>
      <c s="34" t="s">
        <v>290</v>
      </c>
      <c s="34" t="s">
        <v>1168</v>
      </c>
      <c s="35" t="s">
        <v>5</v>
      </c>
      <c s="6" t="s">
        <v>1169</v>
      </c>
      <c s="36" t="s">
        <v>210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89.25">
      <c r="A117" s="35" t="s">
        <v>56</v>
      </c>
      <c r="E117" s="40" t="s">
        <v>1248</v>
      </c>
    </row>
    <row r="118" spans="1:5" ht="242.25">
      <c r="A118" t="s">
        <v>58</v>
      </c>
      <c r="E118" s="39" t="s">
        <v>1171</v>
      </c>
    </row>
    <row r="119" spans="1:16" ht="25.5">
      <c r="A119" t="s">
        <v>48</v>
      </c>
      <c s="34" t="s">
        <v>291</v>
      </c>
      <c s="34" t="s">
        <v>1172</v>
      </c>
      <c s="35" t="s">
        <v>5</v>
      </c>
      <c s="6" t="s">
        <v>1173</v>
      </c>
      <c s="36" t="s">
        <v>210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1249</v>
      </c>
    </row>
    <row r="122" spans="1:5" ht="267.75">
      <c r="A122" t="s">
        <v>58</v>
      </c>
      <c r="E122" s="39" t="s">
        <v>1175</v>
      </c>
    </row>
    <row r="123" spans="1:16" ht="25.5">
      <c r="A123" t="s">
        <v>48</v>
      </c>
      <c s="34" t="s">
        <v>292</v>
      </c>
      <c s="34" t="s">
        <v>1180</v>
      </c>
      <c s="35" t="s">
        <v>5</v>
      </c>
      <c s="6" t="s">
        <v>1181</v>
      </c>
      <c s="36" t="s">
        <v>210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1250</v>
      </c>
    </row>
    <row r="126" spans="1:5" ht="89.25">
      <c r="A126" t="s">
        <v>58</v>
      </c>
      <c r="E126" s="39" t="s">
        <v>1183</v>
      </c>
    </row>
    <row r="127" spans="1:16" ht="12.75">
      <c r="A127" t="s">
        <v>48</v>
      </c>
      <c s="34" t="s">
        <v>293</v>
      </c>
      <c s="34" t="s">
        <v>1184</v>
      </c>
      <c s="35" t="s">
        <v>5</v>
      </c>
      <c s="6" t="s">
        <v>1185</v>
      </c>
      <c s="36" t="s">
        <v>1026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1251</v>
      </c>
    </row>
    <row r="130" spans="1:5" ht="229.5">
      <c r="A130" t="s">
        <v>58</v>
      </c>
      <c r="E130" s="39" t="s">
        <v>1187</v>
      </c>
    </row>
    <row r="131" spans="1:16" ht="12.75">
      <c r="A131" t="s">
        <v>48</v>
      </c>
      <c s="34" t="s">
        <v>294</v>
      </c>
      <c s="34" t="s">
        <v>1188</v>
      </c>
      <c s="35" t="s">
        <v>5</v>
      </c>
      <c s="6" t="s">
        <v>1189</v>
      </c>
      <c s="36" t="s">
        <v>210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1252</v>
      </c>
    </row>
    <row r="134" spans="1:5" ht="89.25">
      <c r="A134" t="s">
        <v>58</v>
      </c>
      <c r="E134" s="39" t="s">
        <v>1191</v>
      </c>
    </row>
    <row r="135" spans="1:16" ht="12.75">
      <c r="A135" t="s">
        <v>48</v>
      </c>
      <c s="34" t="s">
        <v>295</v>
      </c>
      <c s="34" t="s">
        <v>1192</v>
      </c>
      <c s="35" t="s">
        <v>5</v>
      </c>
      <c s="6" t="s">
        <v>1193</v>
      </c>
      <c s="36" t="s">
        <v>1194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201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1195</v>
      </c>
    </row>
    <row r="138" spans="1:5" ht="382.5">
      <c r="A138" t="s">
        <v>58</v>
      </c>
      <c r="E138" s="39" t="s">
        <v>1196</v>
      </c>
    </row>
    <row r="139" spans="1:16" ht="12.75">
      <c r="A139" t="s">
        <v>48</v>
      </c>
      <c s="34" t="s">
        <v>296</v>
      </c>
      <c s="34" t="s">
        <v>978</v>
      </c>
      <c s="35" t="s">
        <v>5</v>
      </c>
      <c s="6" t="s">
        <v>979</v>
      </c>
      <c s="36" t="s">
        <v>200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201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56</v>
      </c>
      <c r="E141" s="40" t="s">
        <v>1253</v>
      </c>
    </row>
    <row r="142" spans="1:5" ht="140.25">
      <c r="A142" t="s">
        <v>58</v>
      </c>
      <c r="E142" s="39" t="s">
        <v>981</v>
      </c>
    </row>
    <row r="143" spans="1:16" ht="12.75">
      <c r="A143" t="s">
        <v>48</v>
      </c>
      <c s="34" t="s">
        <v>297</v>
      </c>
      <c s="34" t="s">
        <v>1198</v>
      </c>
      <c s="35" t="s">
        <v>5</v>
      </c>
      <c s="6" t="s">
        <v>1199</v>
      </c>
      <c s="36" t="s">
        <v>210</v>
      </c>
      <c s="37">
        <v>54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201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1254</v>
      </c>
    </row>
    <row r="146" spans="1:5" ht="191.25">
      <c r="A146" t="s">
        <v>58</v>
      </c>
      <c r="E146" s="39" t="s">
        <v>1201</v>
      </c>
    </row>
    <row r="147" spans="1:16" ht="12.75">
      <c r="A147" t="s">
        <v>48</v>
      </c>
      <c s="34" t="s">
        <v>298</v>
      </c>
      <c s="34" t="s">
        <v>1202</v>
      </c>
      <c s="35" t="s">
        <v>5</v>
      </c>
      <c s="6" t="s">
        <v>1203</v>
      </c>
      <c s="36" t="s">
        <v>200</v>
      </c>
      <c s="37">
        <v>0.378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201</v>
      </c>
      <c>
        <f>(M147*21)/100</f>
      </c>
      <c t="s">
        <v>26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1229</v>
      </c>
    </row>
    <row r="150" spans="1:5" ht="89.25">
      <c r="A150" t="s">
        <v>58</v>
      </c>
      <c r="E150" s="39" t="s">
        <v>1205</v>
      </c>
    </row>
    <row r="151" spans="1:16" ht="25.5">
      <c r="A151" t="s">
        <v>48</v>
      </c>
      <c s="34" t="s">
        <v>300</v>
      </c>
      <c s="34" t="s">
        <v>1255</v>
      </c>
      <c s="35" t="s">
        <v>5</v>
      </c>
      <c s="6" t="s">
        <v>1256</v>
      </c>
      <c s="36" t="s">
        <v>1257</v>
      </c>
      <c s="37">
        <v>60.76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201</v>
      </c>
      <c>
        <f>(M151*21)/100</f>
      </c>
      <c t="s">
        <v>26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1258</v>
      </c>
    </row>
    <row r="154" spans="1:5" ht="229.5">
      <c r="A154" t="s">
        <v>58</v>
      </c>
      <c r="E154" s="39" t="s">
        <v>1259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1111</v>
      </c>
      <c r="E4" s="26" t="s">
        <v>1112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1262</v>
      </c>
      <c r="E8" s="30" t="s">
        <v>1261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1263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1215</v>
      </c>
      <c s="36" t="s">
        <v>53</v>
      </c>
      <c s="37">
        <v>10.812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89.25">
      <c r="A20" s="35" t="s">
        <v>56</v>
      </c>
      <c r="E20" s="40" t="s">
        <v>1264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1217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110.27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76.5">
      <c r="A28" s="35" t="s">
        <v>56</v>
      </c>
      <c r="E28" s="40" t="s">
        <v>1265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1223</v>
      </c>
      <c s="35" t="s">
        <v>5</v>
      </c>
      <c s="6" t="s">
        <v>1224</v>
      </c>
      <c s="36" t="s">
        <v>200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1266</v>
      </c>
    </row>
    <row r="34" spans="1:5" ht="63.75">
      <c r="A34" t="s">
        <v>58</v>
      </c>
      <c r="E34" s="39" t="s">
        <v>1123</v>
      </c>
    </row>
    <row r="35" spans="1:16" ht="25.5">
      <c r="A35" t="s">
        <v>48</v>
      </c>
      <c s="34" t="s">
        <v>87</v>
      </c>
      <c s="34" t="s">
        <v>1120</v>
      </c>
      <c s="35" t="s">
        <v>5</v>
      </c>
      <c s="6" t="s">
        <v>1121</v>
      </c>
      <c s="36" t="s">
        <v>200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1267</v>
      </c>
    </row>
    <row r="38" spans="1:5" ht="63.75">
      <c r="A38" t="s">
        <v>58</v>
      </c>
      <c r="E38" s="39" t="s">
        <v>1123</v>
      </c>
    </row>
    <row r="39" spans="1:16" ht="12.75">
      <c r="A39" t="s">
        <v>48</v>
      </c>
      <c s="34" t="s">
        <v>92</v>
      </c>
      <c s="34" t="s">
        <v>1039</v>
      </c>
      <c s="35" t="s">
        <v>5</v>
      </c>
      <c s="6" t="s">
        <v>1040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1227</v>
      </c>
    </row>
    <row r="42" spans="1:5" ht="369.75">
      <c r="A42" t="s">
        <v>58</v>
      </c>
      <c r="E42" s="39" t="s">
        <v>1042</v>
      </c>
    </row>
    <row r="43" spans="1:16" ht="12.75">
      <c r="A43" t="s">
        <v>48</v>
      </c>
      <c s="34" t="s">
        <v>97</v>
      </c>
      <c s="34" t="s">
        <v>1125</v>
      </c>
      <c s="35" t="s">
        <v>5</v>
      </c>
      <c s="6" t="s">
        <v>1126</v>
      </c>
      <c s="36" t="s">
        <v>200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1268</v>
      </c>
    </row>
    <row r="46" spans="1:5" ht="242.25">
      <c r="A46" t="s">
        <v>58</v>
      </c>
      <c r="E46" s="39" t="s">
        <v>1128</v>
      </c>
    </row>
    <row r="47" spans="1:13" ht="12.75">
      <c r="A47" t="s">
        <v>45</v>
      </c>
      <c r="C47" s="31" t="s">
        <v>1077</v>
      </c>
      <c r="E47" s="33" t="s">
        <v>1078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1079</v>
      </c>
      <c s="35" t="s">
        <v>5</v>
      </c>
      <c s="6" t="s">
        <v>1080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1229</v>
      </c>
    </row>
    <row r="51" spans="1:5" ht="395.25">
      <c r="A51" t="s">
        <v>58</v>
      </c>
      <c r="E51" s="39" t="s">
        <v>1082</v>
      </c>
    </row>
    <row r="52" spans="1:16" ht="12.75">
      <c r="A52" t="s">
        <v>48</v>
      </c>
      <c s="34" t="s">
        <v>108</v>
      </c>
      <c s="34" t="s">
        <v>1134</v>
      </c>
      <c s="35" t="s">
        <v>5</v>
      </c>
      <c s="6" t="s">
        <v>1135</v>
      </c>
      <c s="36" t="s">
        <v>200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1269</v>
      </c>
    </row>
    <row r="55" spans="1:5" ht="38.25">
      <c r="A55" t="s">
        <v>58</v>
      </c>
      <c r="E55" s="39" t="s">
        <v>1137</v>
      </c>
    </row>
    <row r="56" spans="1:13" ht="12.75">
      <c r="A56" t="s">
        <v>45</v>
      </c>
      <c r="C56" s="31" t="s">
        <v>840</v>
      </c>
      <c r="E56" s="33" t="s">
        <v>841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842</v>
      </c>
      <c s="35" t="s">
        <v>5</v>
      </c>
      <c s="6" t="s">
        <v>843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1231</v>
      </c>
    </row>
    <row r="60" spans="1:5" ht="89.25">
      <c r="A60" t="s">
        <v>58</v>
      </c>
      <c r="E60" s="39" t="s">
        <v>845</v>
      </c>
    </row>
    <row r="61" spans="1:16" ht="12.75">
      <c r="A61" t="s">
        <v>48</v>
      </c>
      <c s="34" t="s">
        <v>119</v>
      </c>
      <c s="34" t="s">
        <v>1139</v>
      </c>
      <c s="35" t="s">
        <v>5</v>
      </c>
      <c s="6" t="s">
        <v>1140</v>
      </c>
      <c s="36" t="s">
        <v>1026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1270</v>
      </c>
    </row>
    <row r="64" spans="1:5" ht="153">
      <c r="A64" t="s">
        <v>58</v>
      </c>
      <c r="E64" s="39" t="s">
        <v>1142</v>
      </c>
    </row>
    <row r="65" spans="1:16" ht="12.75">
      <c r="A65" t="s">
        <v>48</v>
      </c>
      <c s="34" t="s">
        <v>125</v>
      </c>
      <c s="34" t="s">
        <v>1233</v>
      </c>
      <c s="35" t="s">
        <v>5</v>
      </c>
      <c s="6" t="s">
        <v>1234</v>
      </c>
      <c s="36" t="s">
        <v>1026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1271</v>
      </c>
    </row>
    <row r="68" spans="1:5" ht="89.25">
      <c r="A68" t="s">
        <v>58</v>
      </c>
      <c r="E68" s="39" t="s">
        <v>1236</v>
      </c>
    </row>
    <row r="69" spans="1:16" ht="12.75">
      <c r="A69" t="s">
        <v>48</v>
      </c>
      <c s="34" t="s">
        <v>130</v>
      </c>
      <c s="34" t="s">
        <v>1143</v>
      </c>
      <c s="35" t="s">
        <v>5</v>
      </c>
      <c s="6" t="s">
        <v>1144</v>
      </c>
      <c s="36" t="s">
        <v>252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1272</v>
      </c>
    </row>
    <row r="72" spans="1:5" ht="38.25">
      <c r="A72" t="s">
        <v>58</v>
      </c>
      <c r="E72" s="39" t="s">
        <v>1146</v>
      </c>
    </row>
    <row r="73" spans="1:16" ht="12.75">
      <c r="A73" t="s">
        <v>48</v>
      </c>
      <c s="34" t="s">
        <v>135</v>
      </c>
      <c s="34" t="s">
        <v>1147</v>
      </c>
      <c s="35" t="s">
        <v>5</v>
      </c>
      <c s="6" t="s">
        <v>1148</v>
      </c>
      <c s="36" t="s">
        <v>252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1273</v>
      </c>
    </row>
    <row r="76" spans="1:5" ht="38.25">
      <c r="A76" t="s">
        <v>58</v>
      </c>
      <c r="E76" s="39" t="s">
        <v>1150</v>
      </c>
    </row>
    <row r="77" spans="1:16" ht="12.75">
      <c r="A77" t="s">
        <v>48</v>
      </c>
      <c s="34" t="s">
        <v>140</v>
      </c>
      <c s="34" t="s">
        <v>1151</v>
      </c>
      <c s="35" t="s">
        <v>5</v>
      </c>
      <c s="6" t="s">
        <v>1152</v>
      </c>
      <c s="36" t="s">
        <v>210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1274</v>
      </c>
    </row>
    <row r="80" spans="1:5" ht="38.25">
      <c r="A80" t="s">
        <v>58</v>
      </c>
      <c r="E80" s="39" t="s">
        <v>1154</v>
      </c>
    </row>
    <row r="81" spans="1:16" ht="12.75">
      <c r="A81" t="s">
        <v>48</v>
      </c>
      <c s="34" t="s">
        <v>145</v>
      </c>
      <c s="34" t="s">
        <v>1155</v>
      </c>
      <c s="35" t="s">
        <v>5</v>
      </c>
      <c s="6" t="s">
        <v>1156</v>
      </c>
      <c s="36" t="s">
        <v>210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1275</v>
      </c>
    </row>
    <row r="84" spans="1:5" ht="38.25">
      <c r="A84" t="s">
        <v>58</v>
      </c>
      <c r="E84" s="39" t="s">
        <v>1158</v>
      </c>
    </row>
    <row r="85" spans="1:13" ht="12.75">
      <c r="A85" t="s">
        <v>45</v>
      </c>
      <c r="C85" s="31" t="s">
        <v>1162</v>
      </c>
      <c r="E85" s="33" t="s">
        <v>1163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1164</v>
      </c>
      <c s="35" t="s">
        <v>5</v>
      </c>
      <c s="6" t="s">
        <v>1165</v>
      </c>
      <c s="36" t="s">
        <v>1026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1276</v>
      </c>
    </row>
    <row r="89" spans="1:5" ht="51">
      <c r="A89" t="s">
        <v>58</v>
      </c>
      <c r="E89" s="39" t="s">
        <v>1167</v>
      </c>
    </row>
    <row r="90" spans="1:13" ht="12.75">
      <c r="A90" t="s">
        <v>45</v>
      </c>
      <c r="C90" s="31" t="s">
        <v>972</v>
      </c>
      <c r="E90" s="33" t="s">
        <v>973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271</v>
      </c>
      <c s="34" t="s">
        <v>1242</v>
      </c>
      <c s="35" t="s">
        <v>5</v>
      </c>
      <c s="6" t="s">
        <v>1243</v>
      </c>
      <c s="36" t="s">
        <v>210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1277</v>
      </c>
    </row>
    <row r="94" spans="1:5" ht="242.25">
      <c r="A94" t="s">
        <v>58</v>
      </c>
      <c r="E94" s="39" t="s">
        <v>1171</v>
      </c>
    </row>
    <row r="95" spans="1:16" ht="25.5">
      <c r="A95" t="s">
        <v>48</v>
      </c>
      <c s="34" t="s">
        <v>276</v>
      </c>
      <c s="34" t="s">
        <v>1245</v>
      </c>
      <c s="35" t="s">
        <v>5</v>
      </c>
      <c s="6" t="s">
        <v>1246</v>
      </c>
      <c s="36" t="s">
        <v>210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1278</v>
      </c>
    </row>
    <row r="98" spans="1:5" ht="267.75">
      <c r="A98" t="s">
        <v>58</v>
      </c>
      <c r="E98" s="39" t="s">
        <v>1175</v>
      </c>
    </row>
    <row r="99" spans="1:16" ht="25.5">
      <c r="A99" t="s">
        <v>48</v>
      </c>
      <c s="34" t="s">
        <v>282</v>
      </c>
      <c s="34" t="s">
        <v>1168</v>
      </c>
      <c s="35" t="s">
        <v>5</v>
      </c>
      <c s="6" t="s">
        <v>1169</v>
      </c>
      <c s="36" t="s">
        <v>210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89.25">
      <c r="A101" s="35" t="s">
        <v>56</v>
      </c>
      <c r="E101" s="40" t="s">
        <v>1279</v>
      </c>
    </row>
    <row r="102" spans="1:5" ht="242.25">
      <c r="A102" t="s">
        <v>58</v>
      </c>
      <c r="E102" s="39" t="s">
        <v>1171</v>
      </c>
    </row>
    <row r="103" spans="1:16" ht="25.5">
      <c r="A103" t="s">
        <v>48</v>
      </c>
      <c s="34" t="s">
        <v>287</v>
      </c>
      <c s="34" t="s">
        <v>1172</v>
      </c>
      <c s="35" t="s">
        <v>5</v>
      </c>
      <c s="6" t="s">
        <v>1173</v>
      </c>
      <c s="36" t="s">
        <v>210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76.5">
      <c r="A105" s="35" t="s">
        <v>56</v>
      </c>
      <c r="E105" s="40" t="s">
        <v>1280</v>
      </c>
    </row>
    <row r="106" spans="1:5" ht="267.75">
      <c r="A106" t="s">
        <v>58</v>
      </c>
      <c r="E106" s="39" t="s">
        <v>1175</v>
      </c>
    </row>
    <row r="107" spans="1:16" ht="25.5">
      <c r="A107" t="s">
        <v>48</v>
      </c>
      <c s="34" t="s">
        <v>288</v>
      </c>
      <c s="34" t="s">
        <v>1180</v>
      </c>
      <c s="35" t="s">
        <v>5</v>
      </c>
      <c s="6" t="s">
        <v>1181</v>
      </c>
      <c s="36" t="s">
        <v>210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1281</v>
      </c>
    </row>
    <row r="110" spans="1:5" ht="89.25">
      <c r="A110" t="s">
        <v>58</v>
      </c>
      <c r="E110" s="39" t="s">
        <v>1183</v>
      </c>
    </row>
    <row r="111" spans="1:16" ht="12.75">
      <c r="A111" t="s">
        <v>48</v>
      </c>
      <c s="34" t="s">
        <v>289</v>
      </c>
      <c s="34" t="s">
        <v>1184</v>
      </c>
      <c s="35" t="s">
        <v>5</v>
      </c>
      <c s="6" t="s">
        <v>1185</v>
      </c>
      <c s="36" t="s">
        <v>1026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1282</v>
      </c>
    </row>
    <row r="114" spans="1:5" ht="229.5">
      <c r="A114" t="s">
        <v>58</v>
      </c>
      <c r="E114" s="39" t="s">
        <v>1187</v>
      </c>
    </row>
    <row r="115" spans="1:16" ht="12.75">
      <c r="A115" t="s">
        <v>48</v>
      </c>
      <c s="34" t="s">
        <v>290</v>
      </c>
      <c s="34" t="s">
        <v>1188</v>
      </c>
      <c s="35" t="s">
        <v>5</v>
      </c>
      <c s="6" t="s">
        <v>1189</v>
      </c>
      <c s="36" t="s">
        <v>210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1252</v>
      </c>
    </row>
    <row r="118" spans="1:5" ht="89.25">
      <c r="A118" t="s">
        <v>58</v>
      </c>
      <c r="E118" s="39" t="s">
        <v>1191</v>
      </c>
    </row>
    <row r="119" spans="1:16" ht="12.75">
      <c r="A119" t="s">
        <v>48</v>
      </c>
      <c s="34" t="s">
        <v>291</v>
      </c>
      <c s="34" t="s">
        <v>1192</v>
      </c>
      <c s="35" t="s">
        <v>5</v>
      </c>
      <c s="6" t="s">
        <v>1193</v>
      </c>
      <c s="36" t="s">
        <v>1194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1195</v>
      </c>
    </row>
    <row r="122" spans="1:5" ht="382.5">
      <c r="A122" t="s">
        <v>58</v>
      </c>
      <c r="E122" s="39" t="s">
        <v>1196</v>
      </c>
    </row>
    <row r="123" spans="1:16" ht="12.75">
      <c r="A123" t="s">
        <v>48</v>
      </c>
      <c s="34" t="s">
        <v>292</v>
      </c>
      <c s="34" t="s">
        <v>978</v>
      </c>
      <c s="35" t="s">
        <v>5</v>
      </c>
      <c s="6" t="s">
        <v>979</v>
      </c>
      <c s="36" t="s">
        <v>200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1253</v>
      </c>
    </row>
    <row r="126" spans="1:5" ht="140.25">
      <c r="A126" t="s">
        <v>58</v>
      </c>
      <c r="E126" s="39" t="s">
        <v>981</v>
      </c>
    </row>
    <row r="127" spans="1:16" ht="12.75">
      <c r="A127" t="s">
        <v>48</v>
      </c>
      <c s="34" t="s">
        <v>293</v>
      </c>
      <c s="34" t="s">
        <v>1198</v>
      </c>
      <c s="35" t="s">
        <v>5</v>
      </c>
      <c s="6" t="s">
        <v>1199</v>
      </c>
      <c s="36" t="s">
        <v>210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1254</v>
      </c>
    </row>
    <row r="130" spans="1:5" ht="191.25">
      <c r="A130" t="s">
        <v>58</v>
      </c>
      <c r="E130" s="39" t="s">
        <v>1201</v>
      </c>
    </row>
    <row r="131" spans="1:16" ht="12.75">
      <c r="A131" t="s">
        <v>48</v>
      </c>
      <c s="34" t="s">
        <v>294</v>
      </c>
      <c s="34" t="s">
        <v>1202</v>
      </c>
      <c s="35" t="s">
        <v>5</v>
      </c>
      <c s="6" t="s">
        <v>1203</v>
      </c>
      <c s="36" t="s">
        <v>200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1229</v>
      </c>
    </row>
    <row r="134" spans="1:5" ht="89.25">
      <c r="A134" t="s">
        <v>58</v>
      </c>
      <c r="E134" s="39" t="s">
        <v>1205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1111</v>
      </c>
      <c r="E4" s="26" t="s">
        <v>1112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1285</v>
      </c>
      <c r="E8" s="30" t="s">
        <v>1284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1263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1215</v>
      </c>
      <c s="36" t="s">
        <v>53</v>
      </c>
      <c s="37">
        <v>11.498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89.25">
      <c r="A20" s="35" t="s">
        <v>56</v>
      </c>
      <c r="E20" s="40" t="s">
        <v>1286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37.6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1287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187.56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76.5">
      <c r="A28" s="35" t="s">
        <v>56</v>
      </c>
      <c r="E28" s="40" t="s">
        <v>1288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1223</v>
      </c>
      <c s="35" t="s">
        <v>5</v>
      </c>
      <c s="6" t="s">
        <v>1224</v>
      </c>
      <c s="36" t="s">
        <v>200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1289</v>
      </c>
    </row>
    <row r="34" spans="1:5" ht="63.75">
      <c r="A34" t="s">
        <v>58</v>
      </c>
      <c r="E34" s="39" t="s">
        <v>1123</v>
      </c>
    </row>
    <row r="35" spans="1:16" ht="25.5">
      <c r="A35" t="s">
        <v>48</v>
      </c>
      <c s="34" t="s">
        <v>87</v>
      </c>
      <c s="34" t="s">
        <v>1120</v>
      </c>
      <c s="35" t="s">
        <v>5</v>
      </c>
      <c s="6" t="s">
        <v>1121</v>
      </c>
      <c s="36" t="s">
        <v>200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1290</v>
      </c>
    </row>
    <row r="38" spans="1:5" ht="63.75">
      <c r="A38" t="s">
        <v>58</v>
      </c>
      <c r="E38" s="39" t="s">
        <v>1123</v>
      </c>
    </row>
    <row r="39" spans="1:16" ht="12.75">
      <c r="A39" t="s">
        <v>48</v>
      </c>
      <c s="34" t="s">
        <v>92</v>
      </c>
      <c s="34" t="s">
        <v>1039</v>
      </c>
      <c s="35" t="s">
        <v>5</v>
      </c>
      <c s="6" t="s">
        <v>1040</v>
      </c>
      <c s="36" t="s">
        <v>200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1291</v>
      </c>
    </row>
    <row r="42" spans="1:5" ht="369.75">
      <c r="A42" t="s">
        <v>58</v>
      </c>
      <c r="E42" s="39" t="s">
        <v>1042</v>
      </c>
    </row>
    <row r="43" spans="1:16" ht="12.75">
      <c r="A43" t="s">
        <v>48</v>
      </c>
      <c s="34" t="s">
        <v>97</v>
      </c>
      <c s="34" t="s">
        <v>1125</v>
      </c>
      <c s="35" t="s">
        <v>5</v>
      </c>
      <c s="6" t="s">
        <v>1126</v>
      </c>
      <c s="36" t="s">
        <v>200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1292</v>
      </c>
    </row>
    <row r="46" spans="1:5" ht="242.25">
      <c r="A46" t="s">
        <v>58</v>
      </c>
      <c r="E46" s="39" t="s">
        <v>1128</v>
      </c>
    </row>
    <row r="47" spans="1:13" ht="12.75">
      <c r="A47" t="s">
        <v>45</v>
      </c>
      <c r="C47" s="31" t="s">
        <v>1077</v>
      </c>
      <c r="E47" s="33" t="s">
        <v>1078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1079</v>
      </c>
      <c s="35" t="s">
        <v>5</v>
      </c>
      <c s="6" t="s">
        <v>1080</v>
      </c>
      <c s="36" t="s">
        <v>200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1293</v>
      </c>
    </row>
    <row r="51" spans="1:5" ht="395.25">
      <c r="A51" t="s">
        <v>58</v>
      </c>
      <c r="E51" s="39" t="s">
        <v>1082</v>
      </c>
    </row>
    <row r="52" spans="1:16" ht="12.75">
      <c r="A52" t="s">
        <v>48</v>
      </c>
      <c s="34" t="s">
        <v>108</v>
      </c>
      <c s="34" t="s">
        <v>1134</v>
      </c>
      <c s="35" t="s">
        <v>5</v>
      </c>
      <c s="6" t="s">
        <v>1135</v>
      </c>
      <c s="36" t="s">
        <v>200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1294</v>
      </c>
    </row>
    <row r="55" spans="1:5" ht="38.25">
      <c r="A55" t="s">
        <v>58</v>
      </c>
      <c r="E55" s="39" t="s">
        <v>1137</v>
      </c>
    </row>
    <row r="56" spans="1:13" ht="12.75">
      <c r="A56" t="s">
        <v>45</v>
      </c>
      <c r="C56" s="31" t="s">
        <v>840</v>
      </c>
      <c r="E56" s="33" t="s">
        <v>841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842</v>
      </c>
      <c s="35" t="s">
        <v>5</v>
      </c>
      <c s="6" t="s">
        <v>843</v>
      </c>
      <c s="36" t="s">
        <v>200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1295</v>
      </c>
    </row>
    <row r="60" spans="1:5" ht="89.25">
      <c r="A60" t="s">
        <v>58</v>
      </c>
      <c r="E60" s="39" t="s">
        <v>845</v>
      </c>
    </row>
    <row r="61" spans="1:16" ht="12.75">
      <c r="A61" t="s">
        <v>48</v>
      </c>
      <c s="34" t="s">
        <v>119</v>
      </c>
      <c s="34" t="s">
        <v>1139</v>
      </c>
      <c s="35" t="s">
        <v>5</v>
      </c>
      <c s="6" t="s">
        <v>1140</v>
      </c>
      <c s="36" t="s">
        <v>1026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1296</v>
      </c>
    </row>
    <row r="64" spans="1:5" ht="153">
      <c r="A64" t="s">
        <v>58</v>
      </c>
      <c r="E64" s="39" t="s">
        <v>1142</v>
      </c>
    </row>
    <row r="65" spans="1:16" ht="12.75">
      <c r="A65" t="s">
        <v>48</v>
      </c>
      <c s="34" t="s">
        <v>125</v>
      </c>
      <c s="34" t="s">
        <v>1233</v>
      </c>
      <c s="35" t="s">
        <v>5</v>
      </c>
      <c s="6" t="s">
        <v>1234</v>
      </c>
      <c s="36" t="s">
        <v>1026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1297</v>
      </c>
    </row>
    <row r="68" spans="1:5" ht="89.25">
      <c r="A68" t="s">
        <v>58</v>
      </c>
      <c r="E68" s="39" t="s">
        <v>1236</v>
      </c>
    </row>
    <row r="69" spans="1:16" ht="12.75">
      <c r="A69" t="s">
        <v>48</v>
      </c>
      <c s="34" t="s">
        <v>130</v>
      </c>
      <c s="34" t="s">
        <v>1143</v>
      </c>
      <c s="35" t="s">
        <v>5</v>
      </c>
      <c s="6" t="s">
        <v>1144</v>
      </c>
      <c s="36" t="s">
        <v>252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1298</v>
      </c>
    </row>
    <row r="72" spans="1:5" ht="38.25">
      <c r="A72" t="s">
        <v>58</v>
      </c>
      <c r="E72" s="39" t="s">
        <v>1146</v>
      </c>
    </row>
    <row r="73" spans="1:16" ht="12.75">
      <c r="A73" t="s">
        <v>48</v>
      </c>
      <c s="34" t="s">
        <v>135</v>
      </c>
      <c s="34" t="s">
        <v>1147</v>
      </c>
      <c s="35" t="s">
        <v>5</v>
      </c>
      <c s="6" t="s">
        <v>1148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1299</v>
      </c>
    </row>
    <row r="76" spans="1:5" ht="38.25">
      <c r="A76" t="s">
        <v>58</v>
      </c>
      <c r="E76" s="39" t="s">
        <v>1150</v>
      </c>
    </row>
    <row r="77" spans="1:16" ht="12.75">
      <c r="A77" t="s">
        <v>48</v>
      </c>
      <c s="34" t="s">
        <v>140</v>
      </c>
      <c s="34" t="s">
        <v>1151</v>
      </c>
      <c s="35" t="s">
        <v>5</v>
      </c>
      <c s="6" t="s">
        <v>1152</v>
      </c>
      <c s="36" t="s">
        <v>210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1300</v>
      </c>
    </row>
    <row r="80" spans="1:5" ht="38.25">
      <c r="A80" t="s">
        <v>58</v>
      </c>
      <c r="E80" s="39" t="s">
        <v>1154</v>
      </c>
    </row>
    <row r="81" spans="1:16" ht="12.75">
      <c r="A81" t="s">
        <v>48</v>
      </c>
      <c s="34" t="s">
        <v>145</v>
      </c>
      <c s="34" t="s">
        <v>1155</v>
      </c>
      <c s="35" t="s">
        <v>5</v>
      </c>
      <c s="6" t="s">
        <v>1156</v>
      </c>
      <c s="36" t="s">
        <v>210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1301</v>
      </c>
    </row>
    <row r="84" spans="1:5" ht="38.25">
      <c r="A84" t="s">
        <v>58</v>
      </c>
      <c r="E84" s="39" t="s">
        <v>1158</v>
      </c>
    </row>
    <row r="85" spans="1:13" ht="12.75">
      <c r="A85" t="s">
        <v>45</v>
      </c>
      <c r="C85" s="31" t="s">
        <v>1162</v>
      </c>
      <c r="E85" s="33" t="s">
        <v>1163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1164</v>
      </c>
      <c s="35" t="s">
        <v>5</v>
      </c>
      <c s="6" t="s">
        <v>1165</v>
      </c>
      <c s="36" t="s">
        <v>1026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1302</v>
      </c>
    </row>
    <row r="89" spans="1:5" ht="51">
      <c r="A89" t="s">
        <v>58</v>
      </c>
      <c r="E89" s="39" t="s">
        <v>1167</v>
      </c>
    </row>
    <row r="90" spans="1:13" ht="12.75">
      <c r="A90" t="s">
        <v>45</v>
      </c>
      <c r="C90" s="31" t="s">
        <v>972</v>
      </c>
      <c r="E90" s="33" t="s">
        <v>973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1242</v>
      </c>
      <c s="35" t="s">
        <v>5</v>
      </c>
      <c s="6" t="s">
        <v>1243</v>
      </c>
      <c s="36" t="s">
        <v>210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1303</v>
      </c>
    </row>
    <row r="94" spans="1:5" ht="242.25">
      <c r="A94" t="s">
        <v>58</v>
      </c>
      <c r="E94" s="39" t="s">
        <v>1171</v>
      </c>
    </row>
    <row r="95" spans="1:16" ht="25.5">
      <c r="A95" t="s">
        <v>48</v>
      </c>
      <c s="34" t="s">
        <v>276</v>
      </c>
      <c s="34" t="s">
        <v>1245</v>
      </c>
      <c s="35" t="s">
        <v>5</v>
      </c>
      <c s="6" t="s">
        <v>1246</v>
      </c>
      <c s="36" t="s">
        <v>210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1304</v>
      </c>
    </row>
    <row r="98" spans="1:5" ht="267.75">
      <c r="A98" t="s">
        <v>58</v>
      </c>
      <c r="E98" s="39" t="s">
        <v>1175</v>
      </c>
    </row>
    <row r="99" spans="1:16" ht="25.5">
      <c r="A99" t="s">
        <v>48</v>
      </c>
      <c s="34" t="s">
        <v>282</v>
      </c>
      <c s="34" t="s">
        <v>1172</v>
      </c>
      <c s="35" t="s">
        <v>5</v>
      </c>
      <c s="6" t="s">
        <v>1173</v>
      </c>
      <c s="36" t="s">
        <v>210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1305</v>
      </c>
    </row>
    <row r="102" spans="1:5" ht="267.75">
      <c r="A102" t="s">
        <v>58</v>
      </c>
      <c r="E102" s="39" t="s">
        <v>1175</v>
      </c>
    </row>
    <row r="103" spans="1:16" ht="25.5">
      <c r="A103" t="s">
        <v>48</v>
      </c>
      <c s="34" t="s">
        <v>287</v>
      </c>
      <c s="34" t="s">
        <v>1180</v>
      </c>
      <c s="35" t="s">
        <v>5</v>
      </c>
      <c s="6" t="s">
        <v>1181</v>
      </c>
      <c s="36" t="s">
        <v>210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1306</v>
      </c>
    </row>
    <row r="106" spans="1:5" ht="89.25">
      <c r="A106" t="s">
        <v>58</v>
      </c>
      <c r="E106" s="39" t="s">
        <v>1183</v>
      </c>
    </row>
    <row r="107" spans="1:16" ht="12.75">
      <c r="A107" t="s">
        <v>48</v>
      </c>
      <c s="34" t="s">
        <v>288</v>
      </c>
      <c s="34" t="s">
        <v>1184</v>
      </c>
      <c s="35" t="s">
        <v>5</v>
      </c>
      <c s="6" t="s">
        <v>1185</v>
      </c>
      <c s="36" t="s">
        <v>1026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1307</v>
      </c>
    </row>
    <row r="110" spans="1:5" ht="229.5">
      <c r="A110" t="s">
        <v>58</v>
      </c>
      <c r="E110" s="39" t="s">
        <v>1187</v>
      </c>
    </row>
    <row r="111" spans="1:16" ht="12.75">
      <c r="A111" t="s">
        <v>48</v>
      </c>
      <c s="34" t="s">
        <v>289</v>
      </c>
      <c s="34" t="s">
        <v>1188</v>
      </c>
      <c s="35" t="s">
        <v>5</v>
      </c>
      <c s="6" t="s">
        <v>1189</v>
      </c>
      <c s="36" t="s">
        <v>210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1308</v>
      </c>
    </row>
    <row r="114" spans="1:5" ht="89.25">
      <c r="A114" t="s">
        <v>58</v>
      </c>
      <c r="E114" s="39" t="s">
        <v>1191</v>
      </c>
    </row>
    <row r="115" spans="1:16" ht="12.75">
      <c r="A115" t="s">
        <v>48</v>
      </c>
      <c s="34" t="s">
        <v>290</v>
      </c>
      <c s="34" t="s">
        <v>1192</v>
      </c>
      <c s="35" t="s">
        <v>5</v>
      </c>
      <c s="6" t="s">
        <v>1193</v>
      </c>
      <c s="36" t="s">
        <v>1194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1195</v>
      </c>
    </row>
    <row r="118" spans="1:5" ht="382.5">
      <c r="A118" t="s">
        <v>58</v>
      </c>
      <c r="E118" s="39" t="s">
        <v>1196</v>
      </c>
    </row>
    <row r="119" spans="1:16" ht="12.75">
      <c r="A119" t="s">
        <v>48</v>
      </c>
      <c s="34" t="s">
        <v>291</v>
      </c>
      <c s="34" t="s">
        <v>978</v>
      </c>
      <c s="35" t="s">
        <v>5</v>
      </c>
      <c s="6" t="s">
        <v>979</v>
      </c>
      <c s="36" t="s">
        <v>200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1309</v>
      </c>
    </row>
    <row r="122" spans="1:5" ht="140.25">
      <c r="A122" t="s">
        <v>58</v>
      </c>
      <c r="E122" s="39" t="s">
        <v>981</v>
      </c>
    </row>
    <row r="123" spans="1:16" ht="12.75">
      <c r="A123" t="s">
        <v>48</v>
      </c>
      <c s="34" t="s">
        <v>292</v>
      </c>
      <c s="34" t="s">
        <v>1198</v>
      </c>
      <c s="35" t="s">
        <v>5</v>
      </c>
      <c s="6" t="s">
        <v>1199</v>
      </c>
      <c s="36" t="s">
        <v>210</v>
      </c>
      <c s="37">
        <v>94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1310</v>
      </c>
    </row>
    <row r="126" spans="1:5" ht="191.25">
      <c r="A126" t="s">
        <v>58</v>
      </c>
      <c r="E126" s="39" t="s">
        <v>1201</v>
      </c>
    </row>
    <row r="127" spans="1:16" ht="12.75">
      <c r="A127" t="s">
        <v>48</v>
      </c>
      <c s="34" t="s">
        <v>293</v>
      </c>
      <c s="34" t="s">
        <v>1202</v>
      </c>
      <c s="35" t="s">
        <v>5</v>
      </c>
      <c s="6" t="s">
        <v>1203</v>
      </c>
      <c s="36" t="s">
        <v>200</v>
      </c>
      <c s="37">
        <v>0.658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1293</v>
      </c>
    </row>
    <row r="130" spans="1:5" ht="89.25">
      <c r="A130" t="s">
        <v>58</v>
      </c>
      <c r="E130" s="39" t="s">
        <v>1205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1111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1111</v>
      </c>
      <c r="E4" s="26" t="s">
        <v>1112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1313</v>
      </c>
      <c r="E8" s="30" t="s">
        <v>1312</v>
      </c>
      <c r="J8" s="29">
        <f>0+J9+J30+J47+J56+J85+J90</f>
      </c>
      <c s="29">
        <f>0+K9+K30+K47+K56+K85+K90</f>
      </c>
      <c s="29">
        <f>0+L9+L30+L47+L56+L85+L90</f>
      </c>
      <c s="29">
        <f>0+M9+M30+M47+M56+M85+M90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823</v>
      </c>
      <c s="35" t="s">
        <v>5</v>
      </c>
      <c s="6" t="s">
        <v>824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1263</v>
      </c>
    </row>
    <row r="13" spans="1:5" ht="12.75">
      <c r="A13" t="s">
        <v>58</v>
      </c>
      <c r="E13" s="39" t="s">
        <v>826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1215</v>
      </c>
      <c s="36" t="s">
        <v>53</v>
      </c>
      <c s="37">
        <v>8.123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89.25">
      <c r="A20" s="35" t="s">
        <v>56</v>
      </c>
      <c r="E20" s="40" t="s">
        <v>1314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82</v>
      </c>
      <c s="35" t="s">
        <v>83</v>
      </c>
      <c s="6" t="s">
        <v>84</v>
      </c>
      <c s="36" t="s">
        <v>53</v>
      </c>
      <c s="37">
        <v>21.6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1315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131</v>
      </c>
      <c s="35" t="s">
        <v>132</v>
      </c>
      <c s="6" t="s">
        <v>133</v>
      </c>
      <c s="36" t="s">
        <v>53</v>
      </c>
      <c s="37">
        <v>111.261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76.5">
      <c r="A28" s="35" t="s">
        <v>56</v>
      </c>
      <c r="E28" s="40" t="s">
        <v>1316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81</v>
      </c>
      <c s="34" t="s">
        <v>1223</v>
      </c>
      <c s="35" t="s">
        <v>5</v>
      </c>
      <c s="6" t="s">
        <v>1224</v>
      </c>
      <c s="36" t="s">
        <v>200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1317</v>
      </c>
    </row>
    <row r="34" spans="1:5" ht="63.75">
      <c r="A34" t="s">
        <v>58</v>
      </c>
      <c r="E34" s="39" t="s">
        <v>1123</v>
      </c>
    </row>
    <row r="35" spans="1:16" ht="25.5">
      <c r="A35" t="s">
        <v>48</v>
      </c>
      <c s="34" t="s">
        <v>87</v>
      </c>
      <c s="34" t="s">
        <v>1120</v>
      </c>
      <c s="35" t="s">
        <v>5</v>
      </c>
      <c s="6" t="s">
        <v>1121</v>
      </c>
      <c s="36" t="s">
        <v>200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1318</v>
      </c>
    </row>
    <row r="38" spans="1:5" ht="63.75">
      <c r="A38" t="s">
        <v>58</v>
      </c>
      <c r="E38" s="39" t="s">
        <v>1123</v>
      </c>
    </row>
    <row r="39" spans="1:16" ht="12.75">
      <c r="A39" t="s">
        <v>48</v>
      </c>
      <c s="34" t="s">
        <v>92</v>
      </c>
      <c s="34" t="s">
        <v>1039</v>
      </c>
      <c s="35" t="s">
        <v>5</v>
      </c>
      <c s="6" t="s">
        <v>1040</v>
      </c>
      <c s="36" t="s">
        <v>200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1227</v>
      </c>
    </row>
    <row r="42" spans="1:5" ht="369.75">
      <c r="A42" t="s">
        <v>58</v>
      </c>
      <c r="E42" s="39" t="s">
        <v>1042</v>
      </c>
    </row>
    <row r="43" spans="1:16" ht="12.75">
      <c r="A43" t="s">
        <v>48</v>
      </c>
      <c s="34" t="s">
        <v>97</v>
      </c>
      <c s="34" t="s">
        <v>1125</v>
      </c>
      <c s="35" t="s">
        <v>5</v>
      </c>
      <c s="6" t="s">
        <v>1126</v>
      </c>
      <c s="36" t="s">
        <v>200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7.5">
      <c r="A45" s="35" t="s">
        <v>56</v>
      </c>
      <c r="E45" s="40" t="s">
        <v>1319</v>
      </c>
    </row>
    <row r="46" spans="1:5" ht="242.25">
      <c r="A46" t="s">
        <v>58</v>
      </c>
      <c r="E46" s="39" t="s">
        <v>1128</v>
      </c>
    </row>
    <row r="47" spans="1:13" ht="12.75">
      <c r="A47" t="s">
        <v>45</v>
      </c>
      <c r="C47" s="31" t="s">
        <v>1077</v>
      </c>
      <c r="E47" s="33" t="s">
        <v>1078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103</v>
      </c>
      <c s="34" t="s">
        <v>1079</v>
      </c>
      <c s="35" t="s">
        <v>5</v>
      </c>
      <c s="6" t="s">
        <v>1080</v>
      </c>
      <c s="36" t="s">
        <v>200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1229</v>
      </c>
    </row>
    <row r="51" spans="1:5" ht="395.25">
      <c r="A51" t="s">
        <v>58</v>
      </c>
      <c r="E51" s="39" t="s">
        <v>1082</v>
      </c>
    </row>
    <row r="52" spans="1:16" ht="12.75">
      <c r="A52" t="s">
        <v>48</v>
      </c>
      <c s="34" t="s">
        <v>108</v>
      </c>
      <c s="34" t="s">
        <v>1134</v>
      </c>
      <c s="35" t="s">
        <v>5</v>
      </c>
      <c s="6" t="s">
        <v>1135</v>
      </c>
      <c s="36" t="s">
        <v>200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1320</v>
      </c>
    </row>
    <row r="55" spans="1:5" ht="38.25">
      <c r="A55" t="s">
        <v>58</v>
      </c>
      <c r="E55" s="39" t="s">
        <v>1137</v>
      </c>
    </row>
    <row r="56" spans="1:13" ht="12.75">
      <c r="A56" t="s">
        <v>45</v>
      </c>
      <c r="C56" s="31" t="s">
        <v>840</v>
      </c>
      <c r="E56" s="33" t="s">
        <v>841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114</v>
      </c>
      <c s="34" t="s">
        <v>842</v>
      </c>
      <c s="35" t="s">
        <v>5</v>
      </c>
      <c s="6" t="s">
        <v>843</v>
      </c>
      <c s="36" t="s">
        <v>200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1231</v>
      </c>
    </row>
    <row r="60" spans="1:5" ht="89.25">
      <c r="A60" t="s">
        <v>58</v>
      </c>
      <c r="E60" s="39" t="s">
        <v>845</v>
      </c>
    </row>
    <row r="61" spans="1:16" ht="12.75">
      <c r="A61" t="s">
        <v>48</v>
      </c>
      <c s="34" t="s">
        <v>119</v>
      </c>
      <c s="34" t="s">
        <v>1139</v>
      </c>
      <c s="35" t="s">
        <v>5</v>
      </c>
      <c s="6" t="s">
        <v>1140</v>
      </c>
      <c s="36" t="s">
        <v>1026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1321</v>
      </c>
    </row>
    <row r="64" spans="1:5" ht="153">
      <c r="A64" t="s">
        <v>58</v>
      </c>
      <c r="E64" s="39" t="s">
        <v>1142</v>
      </c>
    </row>
    <row r="65" spans="1:16" ht="12.75">
      <c r="A65" t="s">
        <v>48</v>
      </c>
      <c s="34" t="s">
        <v>125</v>
      </c>
      <c s="34" t="s">
        <v>1233</v>
      </c>
      <c s="35" t="s">
        <v>5</v>
      </c>
      <c s="6" t="s">
        <v>1234</v>
      </c>
      <c s="36" t="s">
        <v>1026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1322</v>
      </c>
    </row>
    <row r="68" spans="1:5" ht="89.25">
      <c r="A68" t="s">
        <v>58</v>
      </c>
      <c r="E68" s="39" t="s">
        <v>1236</v>
      </c>
    </row>
    <row r="69" spans="1:16" ht="12.75">
      <c r="A69" t="s">
        <v>48</v>
      </c>
      <c s="34" t="s">
        <v>130</v>
      </c>
      <c s="34" t="s">
        <v>1143</v>
      </c>
      <c s="35" t="s">
        <v>5</v>
      </c>
      <c s="6" t="s">
        <v>1144</v>
      </c>
      <c s="36" t="s">
        <v>252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89.25">
      <c r="A71" s="35" t="s">
        <v>56</v>
      </c>
      <c r="E71" s="40" t="s">
        <v>1323</v>
      </c>
    </row>
    <row r="72" spans="1:5" ht="38.25">
      <c r="A72" t="s">
        <v>58</v>
      </c>
      <c r="E72" s="39" t="s">
        <v>1146</v>
      </c>
    </row>
    <row r="73" spans="1:16" ht="12.75">
      <c r="A73" t="s">
        <v>48</v>
      </c>
      <c s="34" t="s">
        <v>135</v>
      </c>
      <c s="34" t="s">
        <v>1147</v>
      </c>
      <c s="35" t="s">
        <v>5</v>
      </c>
      <c s="6" t="s">
        <v>1148</v>
      </c>
      <c s="36" t="s">
        <v>252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89.25">
      <c r="A75" s="35" t="s">
        <v>56</v>
      </c>
      <c r="E75" s="40" t="s">
        <v>1324</v>
      </c>
    </row>
    <row r="76" spans="1:5" ht="38.25">
      <c r="A76" t="s">
        <v>58</v>
      </c>
      <c r="E76" s="39" t="s">
        <v>1150</v>
      </c>
    </row>
    <row r="77" spans="1:16" ht="12.75">
      <c r="A77" t="s">
        <v>48</v>
      </c>
      <c s="34" t="s">
        <v>140</v>
      </c>
      <c s="34" t="s">
        <v>1151</v>
      </c>
      <c s="35" t="s">
        <v>5</v>
      </c>
      <c s="6" t="s">
        <v>1152</v>
      </c>
      <c s="36" t="s">
        <v>210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1325</v>
      </c>
    </row>
    <row r="80" spans="1:5" ht="38.25">
      <c r="A80" t="s">
        <v>58</v>
      </c>
      <c r="E80" s="39" t="s">
        <v>1154</v>
      </c>
    </row>
    <row r="81" spans="1:16" ht="12.75">
      <c r="A81" t="s">
        <v>48</v>
      </c>
      <c s="34" t="s">
        <v>145</v>
      </c>
      <c s="34" t="s">
        <v>1155</v>
      </c>
      <c s="35" t="s">
        <v>5</v>
      </c>
      <c s="6" t="s">
        <v>1156</v>
      </c>
      <c s="36" t="s">
        <v>210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89.25">
      <c r="A83" s="35" t="s">
        <v>56</v>
      </c>
      <c r="E83" s="40" t="s">
        <v>1326</v>
      </c>
    </row>
    <row r="84" spans="1:5" ht="38.25">
      <c r="A84" t="s">
        <v>58</v>
      </c>
      <c r="E84" s="39" t="s">
        <v>1158</v>
      </c>
    </row>
    <row r="85" spans="1:13" ht="12.75">
      <c r="A85" t="s">
        <v>45</v>
      </c>
      <c r="C85" s="31" t="s">
        <v>1162</v>
      </c>
      <c r="E85" s="33" t="s">
        <v>1163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151</v>
      </c>
      <c s="34" t="s">
        <v>1164</v>
      </c>
      <c s="35" t="s">
        <v>5</v>
      </c>
      <c s="6" t="s">
        <v>1165</v>
      </c>
      <c s="36" t="s">
        <v>1026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51">
      <c r="A88" s="35" t="s">
        <v>56</v>
      </c>
      <c r="E88" s="40" t="s">
        <v>1327</v>
      </c>
    </row>
    <row r="89" spans="1:5" ht="51">
      <c r="A89" t="s">
        <v>58</v>
      </c>
      <c r="E89" s="39" t="s">
        <v>1167</v>
      </c>
    </row>
    <row r="90" spans="1:13" ht="12.75">
      <c r="A90" t="s">
        <v>45</v>
      </c>
      <c r="C90" s="31" t="s">
        <v>972</v>
      </c>
      <c r="E90" s="33" t="s">
        <v>973</v>
      </c>
      <c r="J90" s="32">
        <f>0</f>
      </c>
      <c s="32">
        <f>0</f>
      </c>
      <c s="32">
        <f>0+L91+L95+L99+L103+L107+L111+L115+L119+L123+L127</f>
      </c>
      <c s="32">
        <f>0+M91+M95+M99+M103+M107+M111+M115+M119+M123+M127</f>
      </c>
    </row>
    <row r="91" spans="1:16" ht="25.5">
      <c r="A91" t="s">
        <v>48</v>
      </c>
      <c s="34" t="s">
        <v>271</v>
      </c>
      <c s="34" t="s">
        <v>1242</v>
      </c>
      <c s="35" t="s">
        <v>5</v>
      </c>
      <c s="6" t="s">
        <v>1243</v>
      </c>
      <c s="36" t="s">
        <v>210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89.25">
      <c r="A93" s="35" t="s">
        <v>56</v>
      </c>
      <c r="E93" s="40" t="s">
        <v>1328</v>
      </c>
    </row>
    <row r="94" spans="1:5" ht="242.25">
      <c r="A94" t="s">
        <v>58</v>
      </c>
      <c r="E94" s="39" t="s">
        <v>1171</v>
      </c>
    </row>
    <row r="95" spans="1:16" ht="25.5">
      <c r="A95" t="s">
        <v>48</v>
      </c>
      <c s="34" t="s">
        <v>276</v>
      </c>
      <c s="34" t="s">
        <v>1168</v>
      </c>
      <c s="35" t="s">
        <v>5</v>
      </c>
      <c s="6" t="s">
        <v>1169</v>
      </c>
      <c s="36" t="s">
        <v>210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51">
      <c r="A97" s="35" t="s">
        <v>56</v>
      </c>
      <c r="E97" s="40" t="s">
        <v>1329</v>
      </c>
    </row>
    <row r="98" spans="1:5" ht="242.25">
      <c r="A98" t="s">
        <v>58</v>
      </c>
      <c r="E98" s="39" t="s">
        <v>1171</v>
      </c>
    </row>
    <row r="99" spans="1:16" ht="25.5">
      <c r="A99" t="s">
        <v>48</v>
      </c>
      <c s="34" t="s">
        <v>282</v>
      </c>
      <c s="34" t="s">
        <v>1172</v>
      </c>
      <c s="35" t="s">
        <v>5</v>
      </c>
      <c s="6" t="s">
        <v>1173</v>
      </c>
      <c s="36" t="s">
        <v>210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1330</v>
      </c>
    </row>
    <row r="102" spans="1:5" ht="267.75">
      <c r="A102" t="s">
        <v>58</v>
      </c>
      <c r="E102" s="39" t="s">
        <v>1175</v>
      </c>
    </row>
    <row r="103" spans="1:16" ht="25.5">
      <c r="A103" t="s">
        <v>48</v>
      </c>
      <c s="34" t="s">
        <v>287</v>
      </c>
      <c s="34" t="s">
        <v>1180</v>
      </c>
      <c s="35" t="s">
        <v>5</v>
      </c>
      <c s="6" t="s">
        <v>1181</v>
      </c>
      <c s="36" t="s">
        <v>210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1331</v>
      </c>
    </row>
    <row r="106" spans="1:5" ht="89.25">
      <c r="A106" t="s">
        <v>58</v>
      </c>
      <c r="E106" s="39" t="s">
        <v>1183</v>
      </c>
    </row>
    <row r="107" spans="1:16" ht="12.75">
      <c r="A107" t="s">
        <v>48</v>
      </c>
      <c s="34" t="s">
        <v>288</v>
      </c>
      <c s="34" t="s">
        <v>1184</v>
      </c>
      <c s="35" t="s">
        <v>5</v>
      </c>
      <c s="6" t="s">
        <v>1185</v>
      </c>
      <c s="36" t="s">
        <v>1026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1332</v>
      </c>
    </row>
    <row r="110" spans="1:5" ht="229.5">
      <c r="A110" t="s">
        <v>58</v>
      </c>
      <c r="E110" s="39" t="s">
        <v>1187</v>
      </c>
    </row>
    <row r="111" spans="1:16" ht="12.75">
      <c r="A111" t="s">
        <v>48</v>
      </c>
      <c s="34" t="s">
        <v>289</v>
      </c>
      <c s="34" t="s">
        <v>1188</v>
      </c>
      <c s="35" t="s">
        <v>5</v>
      </c>
      <c s="6" t="s">
        <v>1189</v>
      </c>
      <c s="36" t="s">
        <v>210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201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1333</v>
      </c>
    </row>
    <row r="114" spans="1:5" ht="89.25">
      <c r="A114" t="s">
        <v>58</v>
      </c>
      <c r="E114" s="39" t="s">
        <v>1191</v>
      </c>
    </row>
    <row r="115" spans="1:16" ht="12.75">
      <c r="A115" t="s">
        <v>48</v>
      </c>
      <c s="34" t="s">
        <v>290</v>
      </c>
      <c s="34" t="s">
        <v>1192</v>
      </c>
      <c s="35" t="s">
        <v>5</v>
      </c>
      <c s="6" t="s">
        <v>1193</v>
      </c>
      <c s="36" t="s">
        <v>1194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201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1195</v>
      </c>
    </row>
    <row r="118" spans="1:5" ht="382.5">
      <c r="A118" t="s">
        <v>58</v>
      </c>
      <c r="E118" s="39" t="s">
        <v>1196</v>
      </c>
    </row>
    <row r="119" spans="1:16" ht="12.75">
      <c r="A119" t="s">
        <v>48</v>
      </c>
      <c s="34" t="s">
        <v>291</v>
      </c>
      <c s="34" t="s">
        <v>978</v>
      </c>
      <c s="35" t="s">
        <v>5</v>
      </c>
      <c s="6" t="s">
        <v>979</v>
      </c>
      <c s="36" t="s">
        <v>200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201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1253</v>
      </c>
    </row>
    <row r="122" spans="1:5" ht="140.25">
      <c r="A122" t="s">
        <v>58</v>
      </c>
      <c r="E122" s="39" t="s">
        <v>981</v>
      </c>
    </row>
    <row r="123" spans="1:16" ht="12.75">
      <c r="A123" t="s">
        <v>48</v>
      </c>
      <c s="34" t="s">
        <v>292</v>
      </c>
      <c s="34" t="s">
        <v>1198</v>
      </c>
      <c s="35" t="s">
        <v>5</v>
      </c>
      <c s="6" t="s">
        <v>1199</v>
      </c>
      <c s="36" t="s">
        <v>210</v>
      </c>
      <c s="37">
        <v>54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201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1254</v>
      </c>
    </row>
    <row r="126" spans="1:5" ht="191.25">
      <c r="A126" t="s">
        <v>58</v>
      </c>
      <c r="E126" s="39" t="s">
        <v>1201</v>
      </c>
    </row>
    <row r="127" spans="1:16" ht="12.75">
      <c r="A127" t="s">
        <v>48</v>
      </c>
      <c s="34" t="s">
        <v>293</v>
      </c>
      <c s="34" t="s">
        <v>1202</v>
      </c>
      <c s="35" t="s">
        <v>5</v>
      </c>
      <c s="6" t="s">
        <v>1203</v>
      </c>
      <c s="36" t="s">
        <v>200</v>
      </c>
      <c s="37">
        <v>0.378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201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1229</v>
      </c>
    </row>
    <row r="130" spans="1:5" ht="89.25">
      <c r="A130" t="s">
        <v>58</v>
      </c>
      <c r="E130" s="39" t="s">
        <v>1205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28.768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1.434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76.5">
      <c r="A16" s="35" t="s">
        <v>56</v>
      </c>
      <c r="E16" s="40" t="s">
        <v>63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23538.448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16.75">
      <c r="A20" s="35" t="s">
        <v>56</v>
      </c>
      <c r="E20" s="40" t="s">
        <v>67</v>
      </c>
    </row>
    <row r="21" spans="1:5" ht="267.75">
      <c r="A21" t="s">
        <v>58</v>
      </c>
      <c r="E21" s="39" t="s">
        <v>68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56.782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73</v>
      </c>
    </row>
    <row r="25" spans="1:5" ht="267.75">
      <c r="A25" t="s">
        <v>58</v>
      </c>
      <c r="E25" s="39" t="s">
        <v>74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78</v>
      </c>
      <c s="36" t="s">
        <v>53</v>
      </c>
      <c s="37">
        <v>7589.608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318.75">
      <c r="A28" s="35" t="s">
        <v>56</v>
      </c>
      <c r="E28" s="40" t="s">
        <v>79</v>
      </c>
    </row>
    <row r="29" spans="1:5" ht="255">
      <c r="A29" t="s">
        <v>58</v>
      </c>
      <c r="E29" s="39" t="s">
        <v>80</v>
      </c>
    </row>
    <row r="30" spans="1:16" ht="25.5">
      <c r="A30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1492.8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02">
      <c r="A32" s="35" t="s">
        <v>56</v>
      </c>
      <c r="E32" s="40" t="s">
        <v>85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88</v>
      </c>
      <c s="35" t="s">
        <v>89</v>
      </c>
      <c s="6" t="s">
        <v>90</v>
      </c>
      <c s="36" t="s">
        <v>53</v>
      </c>
      <c s="37">
        <v>29.342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14.75">
      <c r="A36" s="35" t="s">
        <v>56</v>
      </c>
      <c r="E36" s="40" t="s">
        <v>91</v>
      </c>
    </row>
    <row r="37" spans="1:5" ht="12.75">
      <c r="A37" t="s">
        <v>58</v>
      </c>
      <c r="E37" s="39" t="s">
        <v>5</v>
      </c>
    </row>
    <row r="38" spans="1:16" ht="25.5">
      <c r="A38" t="s">
        <v>48</v>
      </c>
      <c s="34" t="s">
        <v>92</v>
      </c>
      <c s="34" t="s">
        <v>93</v>
      </c>
      <c s="35" t="s">
        <v>94</v>
      </c>
      <c s="6" t="s">
        <v>95</v>
      </c>
      <c s="36" t="s">
        <v>53</v>
      </c>
      <c s="37">
        <v>1.5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51">
      <c r="A40" s="35" t="s">
        <v>56</v>
      </c>
      <c r="E40" s="40" t="s">
        <v>96</v>
      </c>
    </row>
    <row r="41" spans="1:5" ht="255">
      <c r="A41" t="s">
        <v>58</v>
      </c>
      <c r="E41" s="39" t="s">
        <v>80</v>
      </c>
    </row>
    <row r="42" spans="1:16" ht="25.5">
      <c r="A42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1.084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02">
      <c r="A44" s="35" t="s">
        <v>56</v>
      </c>
      <c r="E44" s="40" t="s">
        <v>101</v>
      </c>
    </row>
    <row r="45" spans="1:5" ht="255">
      <c r="A45" t="s">
        <v>58</v>
      </c>
      <c r="E45" s="39" t="s">
        <v>102</v>
      </c>
    </row>
    <row r="46" spans="1:16" ht="25.5">
      <c r="A46" t="s">
        <v>48</v>
      </c>
      <c s="34" t="s">
        <v>103</v>
      </c>
      <c s="34" t="s">
        <v>104</v>
      </c>
      <c s="35" t="s">
        <v>105</v>
      </c>
      <c s="6" t="s">
        <v>106</v>
      </c>
      <c s="36" t="s">
        <v>53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107</v>
      </c>
    </row>
    <row r="49" spans="1:5" ht="255">
      <c r="A49" t="s">
        <v>58</v>
      </c>
      <c r="E49" s="39" t="s">
        <v>80</v>
      </c>
    </row>
    <row r="50" spans="1:16" ht="25.5">
      <c r="A50" t="s">
        <v>48</v>
      </c>
      <c s="34" t="s">
        <v>108</v>
      </c>
      <c s="34" t="s">
        <v>109</v>
      </c>
      <c s="35" t="s">
        <v>110</v>
      </c>
      <c s="6" t="s">
        <v>111</v>
      </c>
      <c s="36" t="s">
        <v>53</v>
      </c>
      <c s="37">
        <v>0.201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112</v>
      </c>
    </row>
    <row r="53" spans="1:5" ht="280.5">
      <c r="A53" t="s">
        <v>58</v>
      </c>
      <c r="E53" s="39" t="s">
        <v>113</v>
      </c>
    </row>
    <row r="54" spans="1:16" ht="25.5">
      <c r="A54" t="s">
        <v>48</v>
      </c>
      <c s="34" t="s">
        <v>114</v>
      </c>
      <c s="34" t="s">
        <v>115</v>
      </c>
      <c s="35" t="s">
        <v>116</v>
      </c>
      <c s="6" t="s">
        <v>117</v>
      </c>
      <c s="36" t="s">
        <v>53</v>
      </c>
      <c s="37">
        <v>0.364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118</v>
      </c>
    </row>
    <row r="57" spans="1:5" ht="255">
      <c r="A57" t="s">
        <v>58</v>
      </c>
      <c r="E57" s="39" t="s">
        <v>80</v>
      </c>
    </row>
    <row r="58" spans="1:16" ht="25.5">
      <c r="A58" t="s">
        <v>48</v>
      </c>
      <c s="34" t="s">
        <v>119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123</v>
      </c>
    </row>
    <row r="61" spans="1:5" ht="242.25">
      <c r="A61" t="s">
        <v>58</v>
      </c>
      <c r="E61" s="39" t="s">
        <v>124</v>
      </c>
    </row>
    <row r="62" spans="1:16" ht="25.5">
      <c r="A62" t="s">
        <v>48</v>
      </c>
      <c s="34" t="s">
        <v>125</v>
      </c>
      <c s="34" t="s">
        <v>126</v>
      </c>
      <c s="35" t="s">
        <v>127</v>
      </c>
      <c s="6" t="s">
        <v>128</v>
      </c>
      <c s="36" t="s">
        <v>53</v>
      </c>
      <c s="37">
        <v>3.12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7.5">
      <c r="A64" s="35" t="s">
        <v>56</v>
      </c>
      <c r="E64" s="40" t="s">
        <v>129</v>
      </c>
    </row>
    <row r="65" spans="1:5" ht="114.75">
      <c r="A65" t="s">
        <v>58</v>
      </c>
      <c r="E65" s="39" t="s">
        <v>59</v>
      </c>
    </row>
    <row r="66" spans="1:16" ht="25.5">
      <c r="A66" t="s">
        <v>48</v>
      </c>
      <c s="34" t="s">
        <v>130</v>
      </c>
      <c s="34" t="s">
        <v>131</v>
      </c>
      <c s="35" t="s">
        <v>132</v>
      </c>
      <c s="6" t="s">
        <v>133</v>
      </c>
      <c s="36" t="s">
        <v>53</v>
      </c>
      <c s="37">
        <v>814.305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89.25">
      <c r="A68" s="35" t="s">
        <v>56</v>
      </c>
      <c r="E68" s="40" t="s">
        <v>134</v>
      </c>
    </row>
    <row r="69" spans="1:5" ht="114.75">
      <c r="A69" t="s">
        <v>58</v>
      </c>
      <c r="E69" s="39" t="s">
        <v>86</v>
      </c>
    </row>
    <row r="70" spans="1:16" ht="25.5">
      <c r="A70" t="s">
        <v>48</v>
      </c>
      <c s="34" t="s">
        <v>135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139</v>
      </c>
    </row>
    <row r="73" spans="1:5" ht="114.75">
      <c r="A73" t="s">
        <v>58</v>
      </c>
      <c r="E73" s="39" t="s">
        <v>86</v>
      </c>
    </row>
    <row r="74" spans="1:16" ht="38.25">
      <c r="A74" t="s">
        <v>48</v>
      </c>
      <c s="34" t="s">
        <v>140</v>
      </c>
      <c s="34" t="s">
        <v>141</v>
      </c>
      <c s="35" t="s">
        <v>142</v>
      </c>
      <c s="6" t="s">
        <v>143</v>
      </c>
      <c s="36" t="s">
        <v>53</v>
      </c>
      <c s="37">
        <v>446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144</v>
      </c>
    </row>
    <row r="77" spans="1:5" ht="255">
      <c r="A77" t="s">
        <v>58</v>
      </c>
      <c r="E77" s="39" t="s">
        <v>80</v>
      </c>
    </row>
    <row r="78" spans="1:16" ht="25.5">
      <c r="A78" t="s">
        <v>48</v>
      </c>
      <c s="34" t="s">
        <v>145</v>
      </c>
      <c s="34" t="s">
        <v>146</v>
      </c>
      <c s="35" t="s">
        <v>147</v>
      </c>
      <c s="6" t="s">
        <v>148</v>
      </c>
      <c s="36" t="s">
        <v>53</v>
      </c>
      <c s="37">
        <v>12.027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149</v>
      </c>
    </row>
    <row r="81" spans="1:5" ht="242.25">
      <c r="A81" t="s">
        <v>58</v>
      </c>
      <c r="E81" s="39" t="s">
        <v>150</v>
      </c>
    </row>
    <row r="82" spans="1:16" ht="25.5">
      <c r="A82" t="s">
        <v>48</v>
      </c>
      <c s="34" t="s">
        <v>151</v>
      </c>
      <c s="34" t="s">
        <v>152</v>
      </c>
      <c s="35" t="s">
        <v>153</v>
      </c>
      <c s="6" t="s">
        <v>154</v>
      </c>
      <c s="36" t="s">
        <v>53</v>
      </c>
      <c s="37">
        <v>0.15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63.75">
      <c r="A84" s="35" t="s">
        <v>56</v>
      </c>
      <c r="E84" s="40" t="s">
        <v>155</v>
      </c>
    </row>
    <row r="85" spans="1:5" ht="114.75">
      <c r="A85" t="s">
        <v>58</v>
      </c>
      <c r="E85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1334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1334</v>
      </c>
      <c r="E4" s="26" t="s">
        <v>1335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1338</v>
      </c>
      <c r="E8" s="30" t="s">
        <v>1337</v>
      </c>
      <c r="J8" s="29">
        <f>0+J9+J50+J63+J108+J129+J154+J159+J220+J225+J230+J243+J248+J253+J258</f>
      </c>
      <c s="29">
        <f>0+K9+K50+K63+K108+K129+K154+K159+K220+K225+K230+K243+K248+K253+K258</f>
      </c>
      <c s="29">
        <f>0+L9+L50+L63+L108+L129+L154+L159+L220+L225+L230+L243+L248+L253+L258</f>
      </c>
      <c s="29">
        <f>0+M9+M50+M63+M108+M129+M154+M159+M220+M225+M230+M243+M248+M253+M258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49</v>
      </c>
      <c s="34" t="s">
        <v>1339</v>
      </c>
      <c s="35" t="s">
        <v>5</v>
      </c>
      <c s="6" t="s">
        <v>1340</v>
      </c>
      <c s="36" t="s">
        <v>1026</v>
      </c>
      <c s="37">
        <v>129.92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1341</v>
      </c>
    </row>
    <row r="13" spans="1:5" ht="12.75">
      <c r="A13" t="s">
        <v>58</v>
      </c>
      <c r="E13" s="39" t="s">
        <v>1342</v>
      </c>
    </row>
    <row r="14" spans="1:16" ht="12.75">
      <c r="A14" t="s">
        <v>48</v>
      </c>
      <c s="34" t="s">
        <v>26</v>
      </c>
      <c s="34" t="s">
        <v>1343</v>
      </c>
      <c s="35" t="s">
        <v>5</v>
      </c>
      <c s="6" t="s">
        <v>1344</v>
      </c>
      <c s="36" t="s">
        <v>1345</v>
      </c>
      <c s="37">
        <v>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1346</v>
      </c>
    </row>
    <row r="17" spans="1:5" ht="12.75">
      <c r="A17" t="s">
        <v>58</v>
      </c>
      <c r="E17" s="39" t="s">
        <v>1342</v>
      </c>
    </row>
    <row r="18" spans="1:16" ht="12.75">
      <c r="A18" t="s">
        <v>48</v>
      </c>
      <c s="34" t="s">
        <v>25</v>
      </c>
      <c s="34" t="s">
        <v>1347</v>
      </c>
      <c s="35" t="s">
        <v>5</v>
      </c>
      <c s="6" t="s">
        <v>1348</v>
      </c>
      <c s="36" t="s">
        <v>1026</v>
      </c>
      <c s="37">
        <v>129.92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76.5">
      <c r="A20" s="35" t="s">
        <v>56</v>
      </c>
      <c r="E20" s="40" t="s">
        <v>1349</v>
      </c>
    </row>
    <row r="21" spans="1:5" ht="12.75">
      <c r="A21" t="s">
        <v>58</v>
      </c>
      <c r="E21" s="39" t="s">
        <v>1342</v>
      </c>
    </row>
    <row r="22" spans="1:16" ht="25.5">
      <c r="A22" t="s">
        <v>48</v>
      </c>
      <c s="34" t="s">
        <v>69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165</v>
      </c>
    </row>
    <row r="25" spans="1:5" ht="76.5">
      <c r="A25" t="s">
        <v>58</v>
      </c>
      <c r="E25" s="39" t="s">
        <v>196</v>
      </c>
    </row>
    <row r="26" spans="1:16" ht="12.75">
      <c r="A26" t="s">
        <v>48</v>
      </c>
      <c s="34" t="s">
        <v>75</v>
      </c>
      <c s="34" t="s">
        <v>50</v>
      </c>
      <c s="35" t="s">
        <v>51</v>
      </c>
      <c s="6" t="s">
        <v>52</v>
      </c>
      <c s="36" t="s">
        <v>53</v>
      </c>
      <c s="37">
        <v>1.884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12.75">
      <c r="A28" s="35" t="s">
        <v>56</v>
      </c>
      <c r="E28" s="40" t="s">
        <v>1350</v>
      </c>
    </row>
    <row r="29" spans="1:5" ht="114.75">
      <c r="A29" t="s">
        <v>58</v>
      </c>
      <c r="E29" s="39" t="s">
        <v>59</v>
      </c>
    </row>
    <row r="30" spans="1:16" ht="25.5">
      <c r="A30" t="s">
        <v>48</v>
      </c>
      <c s="34" t="s">
        <v>81</v>
      </c>
      <c s="34" t="s">
        <v>64</v>
      </c>
      <c s="35" t="s">
        <v>65</v>
      </c>
      <c s="6" t="s">
        <v>1035</v>
      </c>
      <c s="36" t="s">
        <v>53</v>
      </c>
      <c s="37">
        <v>6845.197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25.5">
      <c r="A32" s="35" t="s">
        <v>56</v>
      </c>
      <c r="E32" s="40" t="s">
        <v>1351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76</v>
      </c>
      <c s="35" t="s">
        <v>77</v>
      </c>
      <c s="6" t="s">
        <v>78</v>
      </c>
      <c s="36" t="s">
        <v>53</v>
      </c>
      <c s="37">
        <v>6598.44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827</v>
      </c>
    </row>
    <row r="36" spans="1:5" ht="25.5">
      <c r="A36" s="35" t="s">
        <v>56</v>
      </c>
      <c r="E36" s="40" t="s">
        <v>1352</v>
      </c>
    </row>
    <row r="37" spans="1:5" ht="242.25">
      <c r="A37" t="s">
        <v>58</v>
      </c>
      <c r="E37" s="39" t="s">
        <v>124</v>
      </c>
    </row>
    <row r="38" spans="1:16" ht="25.5">
      <c r="A38" t="s">
        <v>48</v>
      </c>
      <c s="34" t="s">
        <v>92</v>
      </c>
      <c s="34" t="s">
        <v>98</v>
      </c>
      <c s="35" t="s">
        <v>99</v>
      </c>
      <c s="6" t="s">
        <v>1353</v>
      </c>
      <c s="36" t="s">
        <v>53</v>
      </c>
      <c s="37">
        <v>0.075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827</v>
      </c>
    </row>
    <row r="40" spans="1:5" ht="25.5">
      <c r="A40" s="35" t="s">
        <v>56</v>
      </c>
      <c r="E40" s="40" t="s">
        <v>1354</v>
      </c>
    </row>
    <row r="41" spans="1:5" ht="114.75">
      <c r="A41" t="s">
        <v>58</v>
      </c>
      <c r="E41" s="39" t="s">
        <v>1355</v>
      </c>
    </row>
    <row r="42" spans="1:16" ht="25.5">
      <c r="A42" t="s">
        <v>48</v>
      </c>
      <c s="34" t="s">
        <v>97</v>
      </c>
      <c s="34" t="s">
        <v>136</v>
      </c>
      <c s="35" t="s">
        <v>137</v>
      </c>
      <c s="6" t="s">
        <v>138</v>
      </c>
      <c s="36" t="s">
        <v>53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25.5">
      <c r="A43" s="35" t="s">
        <v>55</v>
      </c>
      <c r="E43" s="39" t="s">
        <v>827</v>
      </c>
    </row>
    <row r="44" spans="1:5" ht="38.25">
      <c r="A44" s="35" t="s">
        <v>56</v>
      </c>
      <c r="E44" s="40" t="s">
        <v>1356</v>
      </c>
    </row>
    <row r="45" spans="1:5" ht="114.75">
      <c r="A45" t="s">
        <v>58</v>
      </c>
      <c r="E45" s="39" t="s">
        <v>86</v>
      </c>
    </row>
    <row r="46" spans="1:16" ht="12.75">
      <c r="A46" t="s">
        <v>48</v>
      </c>
      <c s="34" t="s">
        <v>103</v>
      </c>
      <c s="34" t="s">
        <v>1357</v>
      </c>
      <c s="35" t="s">
        <v>5</v>
      </c>
      <c s="6" t="s">
        <v>1358</v>
      </c>
      <c s="36" t="s">
        <v>1359</v>
      </c>
      <c s="37">
        <v>854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1360</v>
      </c>
    </row>
    <row r="49" spans="1:5" ht="25.5">
      <c r="A49" t="s">
        <v>58</v>
      </c>
      <c r="E49" s="39" t="s">
        <v>1361</v>
      </c>
    </row>
    <row r="50" spans="1:13" ht="12.75">
      <c r="A50" t="s">
        <v>45</v>
      </c>
      <c r="C50" s="31" t="s">
        <v>1037</v>
      </c>
      <c r="E50" s="33" t="s">
        <v>1038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48</v>
      </c>
      <c s="34" t="s">
        <v>108</v>
      </c>
      <c s="34" t="s">
        <v>1362</v>
      </c>
      <c s="35" t="s">
        <v>5</v>
      </c>
      <c s="6" t="s">
        <v>1363</v>
      </c>
      <c s="36" t="s">
        <v>279</v>
      </c>
      <c s="37">
        <v>8640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1364</v>
      </c>
    </row>
    <row r="54" spans="1:5" ht="38.25">
      <c r="A54" t="s">
        <v>58</v>
      </c>
      <c r="E54" s="39" t="s">
        <v>1365</v>
      </c>
    </row>
    <row r="55" spans="1:16" ht="12.75">
      <c r="A55" t="s">
        <v>48</v>
      </c>
      <c s="34" t="s">
        <v>114</v>
      </c>
      <c s="34" t="s">
        <v>1366</v>
      </c>
      <c s="35" t="s">
        <v>5</v>
      </c>
      <c s="6" t="s">
        <v>1367</v>
      </c>
      <c s="36" t="s">
        <v>200</v>
      </c>
      <c s="37">
        <v>3802.887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29.5">
      <c r="A57" s="35" t="s">
        <v>56</v>
      </c>
      <c r="E57" s="40" t="s">
        <v>1368</v>
      </c>
    </row>
    <row r="58" spans="1:5" ht="318.75">
      <c r="A58" t="s">
        <v>58</v>
      </c>
      <c r="E58" s="39" t="s">
        <v>1046</v>
      </c>
    </row>
    <row r="59" spans="1:16" ht="12.75">
      <c r="A59" t="s">
        <v>48</v>
      </c>
      <c s="34" t="s">
        <v>119</v>
      </c>
      <c s="34" t="s">
        <v>1052</v>
      </c>
      <c s="35" t="s">
        <v>5</v>
      </c>
      <c s="6" t="s">
        <v>1053</v>
      </c>
      <c s="36" t="s">
        <v>200</v>
      </c>
      <c s="37">
        <v>1503.936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04">
      <c r="A61" s="35" t="s">
        <v>56</v>
      </c>
      <c r="E61" s="40" t="s">
        <v>1369</v>
      </c>
    </row>
    <row r="62" spans="1:5" ht="242.25">
      <c r="A62" t="s">
        <v>58</v>
      </c>
      <c r="E62" s="39" t="s">
        <v>1055</v>
      </c>
    </row>
    <row r="63" spans="1:13" ht="12.75">
      <c r="A63" t="s">
        <v>45</v>
      </c>
      <c r="C63" s="31" t="s">
        <v>1060</v>
      </c>
      <c r="E63" s="33" t="s">
        <v>1061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48</v>
      </c>
      <c s="34" t="s">
        <v>125</v>
      </c>
      <c s="34" t="s">
        <v>1370</v>
      </c>
      <c s="35" t="s">
        <v>5</v>
      </c>
      <c s="6" t="s">
        <v>1371</v>
      </c>
      <c s="36" t="s">
        <v>53</v>
      </c>
      <c s="37">
        <v>194.387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89.25">
      <c r="A66" s="35" t="s">
        <v>56</v>
      </c>
      <c r="E66" s="40" t="s">
        <v>1372</v>
      </c>
    </row>
    <row r="67" spans="1:5" ht="38.25">
      <c r="A67" t="s">
        <v>58</v>
      </c>
      <c r="E67" s="39" t="s">
        <v>1373</v>
      </c>
    </row>
    <row r="68" spans="1:16" ht="12.75">
      <c r="A68" t="s">
        <v>48</v>
      </c>
      <c s="34" t="s">
        <v>130</v>
      </c>
      <c s="34" t="s">
        <v>1374</v>
      </c>
      <c s="35" t="s">
        <v>5</v>
      </c>
      <c s="6" t="s">
        <v>1375</v>
      </c>
      <c s="36" t="s">
        <v>1026</v>
      </c>
      <c s="37">
        <v>1167.08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1376</v>
      </c>
    </row>
    <row r="71" spans="1:5" ht="25.5">
      <c r="A71" t="s">
        <v>58</v>
      </c>
      <c r="E71" s="39" t="s">
        <v>1377</v>
      </c>
    </row>
    <row r="72" spans="1:16" ht="25.5">
      <c r="A72" t="s">
        <v>48</v>
      </c>
      <c s="34" t="s">
        <v>135</v>
      </c>
      <c s="34" t="s">
        <v>1378</v>
      </c>
      <c s="35" t="s">
        <v>5</v>
      </c>
      <c s="6" t="s">
        <v>1379</v>
      </c>
      <c s="36" t="s">
        <v>210</v>
      </c>
      <c s="37">
        <v>2064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1380</v>
      </c>
    </row>
    <row r="75" spans="1:5" ht="63.75">
      <c r="A75" t="s">
        <v>58</v>
      </c>
      <c r="E75" s="39" t="s">
        <v>1381</v>
      </c>
    </row>
    <row r="76" spans="1:16" ht="12.75">
      <c r="A76" t="s">
        <v>48</v>
      </c>
      <c s="34" t="s">
        <v>140</v>
      </c>
      <c s="34" t="s">
        <v>1382</v>
      </c>
      <c s="35" t="s">
        <v>5</v>
      </c>
      <c s="6" t="s">
        <v>1383</v>
      </c>
      <c s="36" t="s">
        <v>210</v>
      </c>
      <c s="37">
        <v>1525.3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1384</v>
      </c>
    </row>
    <row r="79" spans="1:5" ht="191.25">
      <c r="A79" t="s">
        <v>58</v>
      </c>
      <c r="E79" s="39" t="s">
        <v>1385</v>
      </c>
    </row>
    <row r="80" spans="1:16" ht="12.75">
      <c r="A80" t="s">
        <v>48</v>
      </c>
      <c s="34" t="s">
        <v>145</v>
      </c>
      <c s="34" t="s">
        <v>1386</v>
      </c>
      <c s="35" t="s">
        <v>5</v>
      </c>
      <c s="6" t="s">
        <v>1387</v>
      </c>
      <c s="36" t="s">
        <v>252</v>
      </c>
      <c s="37">
        <v>48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1388</v>
      </c>
    </row>
    <row r="83" spans="1:5" ht="153">
      <c r="A83" t="s">
        <v>58</v>
      </c>
      <c r="E83" s="39" t="s">
        <v>1389</v>
      </c>
    </row>
    <row r="84" spans="1:16" ht="12.75">
      <c r="A84" t="s">
        <v>48</v>
      </c>
      <c s="34" t="s">
        <v>151</v>
      </c>
      <c s="34" t="s">
        <v>1390</v>
      </c>
      <c s="35" t="s">
        <v>5</v>
      </c>
      <c s="6" t="s">
        <v>1391</v>
      </c>
      <c s="36" t="s">
        <v>252</v>
      </c>
      <c s="37">
        <v>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1392</v>
      </c>
    </row>
    <row r="87" spans="1:5" ht="153">
      <c r="A87" t="s">
        <v>58</v>
      </c>
      <c r="E87" s="39" t="s">
        <v>1393</v>
      </c>
    </row>
    <row r="88" spans="1:16" ht="12.75">
      <c r="A88" t="s">
        <v>48</v>
      </c>
      <c s="34" t="s">
        <v>271</v>
      </c>
      <c s="34" t="s">
        <v>1394</v>
      </c>
      <c s="35" t="s">
        <v>5</v>
      </c>
      <c s="6" t="s">
        <v>1395</v>
      </c>
      <c s="36" t="s">
        <v>252</v>
      </c>
      <c s="37">
        <v>49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1396</v>
      </c>
    </row>
    <row r="91" spans="1:5" ht="153">
      <c r="A91" t="s">
        <v>58</v>
      </c>
      <c r="E91" s="39" t="s">
        <v>1397</v>
      </c>
    </row>
    <row r="92" spans="1:16" ht="12.75">
      <c r="A92" t="s">
        <v>48</v>
      </c>
      <c s="34" t="s">
        <v>276</v>
      </c>
      <c s="34" t="s">
        <v>1398</v>
      </c>
      <c s="35" t="s">
        <v>5</v>
      </c>
      <c s="6" t="s">
        <v>1399</v>
      </c>
      <c s="36" t="s">
        <v>210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1400</v>
      </c>
    </row>
    <row r="95" spans="1:5" ht="12.75">
      <c r="A95" t="s">
        <v>58</v>
      </c>
      <c r="E95" s="39" t="s">
        <v>1401</v>
      </c>
    </row>
    <row r="96" spans="1:16" ht="12.75">
      <c r="A96" t="s">
        <v>48</v>
      </c>
      <c s="34" t="s">
        <v>282</v>
      </c>
      <c s="34" t="s">
        <v>1073</v>
      </c>
      <c s="35" t="s">
        <v>5</v>
      </c>
      <c s="6" t="s">
        <v>1074</v>
      </c>
      <c s="36" t="s">
        <v>1026</v>
      </c>
      <c s="37">
        <v>3689.748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76.5">
      <c r="A98" s="35" t="s">
        <v>56</v>
      </c>
      <c r="E98" s="40" t="s">
        <v>1402</v>
      </c>
    </row>
    <row r="99" spans="1:5" ht="102">
      <c r="A99" t="s">
        <v>58</v>
      </c>
      <c r="E99" s="39" t="s">
        <v>1076</v>
      </c>
    </row>
    <row r="100" spans="1:16" ht="12.75">
      <c r="A100" t="s">
        <v>48</v>
      </c>
      <c s="34" t="s">
        <v>1403</v>
      </c>
      <c s="34" t="s">
        <v>1404</v>
      </c>
      <c s="35" t="s">
        <v>5</v>
      </c>
      <c s="6" t="s">
        <v>1405</v>
      </c>
      <c s="36" t="s">
        <v>200</v>
      </c>
      <c s="37">
        <v>144.691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1406</v>
      </c>
    </row>
    <row r="103" spans="1:5" ht="38.25">
      <c r="A103" t="s">
        <v>58</v>
      </c>
      <c r="E103" s="39" t="s">
        <v>1407</v>
      </c>
    </row>
    <row r="104" spans="1:16" ht="12.75">
      <c r="A104" t="s">
        <v>48</v>
      </c>
      <c s="34" t="s">
        <v>1408</v>
      </c>
      <c s="34" t="s">
        <v>1409</v>
      </c>
      <c s="35" t="s">
        <v>5</v>
      </c>
      <c s="6" t="s">
        <v>1410</v>
      </c>
      <c s="36" t="s">
        <v>210</v>
      </c>
      <c s="37">
        <v>576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1411</v>
      </c>
    </row>
    <row r="107" spans="1:5" ht="114.75">
      <c r="A107" t="s">
        <v>58</v>
      </c>
      <c r="E107" s="39" t="s">
        <v>1412</v>
      </c>
    </row>
    <row r="108" spans="1:13" ht="12.75">
      <c r="A108" t="s">
        <v>45</v>
      </c>
      <c r="C108" s="31" t="s">
        <v>1413</v>
      </c>
      <c r="E108" s="33" t="s">
        <v>1414</v>
      </c>
      <c r="J108" s="32">
        <f>0</f>
      </c>
      <c s="32">
        <f>0</f>
      </c>
      <c s="32">
        <f>0+L109+L113+L117+L121+L125</f>
      </c>
      <c s="32">
        <f>0+M109+M113+M117+M121+M125</f>
      </c>
    </row>
    <row r="109" spans="1:16" ht="12.75">
      <c r="A109" t="s">
        <v>48</v>
      </c>
      <c s="34" t="s">
        <v>287</v>
      </c>
      <c s="34" t="s">
        <v>1415</v>
      </c>
      <c s="35" t="s">
        <v>5</v>
      </c>
      <c s="6" t="s">
        <v>1416</v>
      </c>
      <c s="36" t="s">
        <v>53</v>
      </c>
      <c s="37">
        <v>4.178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1417</v>
      </c>
    </row>
    <row r="112" spans="1:5" ht="306">
      <c r="A112" t="s">
        <v>58</v>
      </c>
      <c r="E112" s="39" t="s">
        <v>1418</v>
      </c>
    </row>
    <row r="113" spans="1:16" ht="12.75">
      <c r="A113" t="s">
        <v>48</v>
      </c>
      <c s="34" t="s">
        <v>288</v>
      </c>
      <c s="34" t="s">
        <v>1419</v>
      </c>
      <c s="35" t="s">
        <v>5</v>
      </c>
      <c s="6" t="s">
        <v>1420</v>
      </c>
      <c s="36" t="s">
        <v>200</v>
      </c>
      <c s="37">
        <v>710.55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1421</v>
      </c>
    </row>
    <row r="116" spans="1:5" ht="395.25">
      <c r="A116" t="s">
        <v>58</v>
      </c>
      <c r="E116" s="39" t="s">
        <v>1082</v>
      </c>
    </row>
    <row r="117" spans="1:16" ht="12.75">
      <c r="A117" t="s">
        <v>48</v>
      </c>
      <c s="34" t="s">
        <v>289</v>
      </c>
      <c s="34" t="s">
        <v>1422</v>
      </c>
      <c s="35" t="s">
        <v>5</v>
      </c>
      <c s="6" t="s">
        <v>1423</v>
      </c>
      <c s="36" t="s">
        <v>200</v>
      </c>
      <c s="37">
        <v>1380.22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76.5">
      <c r="A119" s="35" t="s">
        <v>56</v>
      </c>
      <c r="E119" s="40" t="s">
        <v>1424</v>
      </c>
    </row>
    <row r="120" spans="1:5" ht="395.25">
      <c r="A120" t="s">
        <v>58</v>
      </c>
      <c r="E120" s="39" t="s">
        <v>1082</v>
      </c>
    </row>
    <row r="121" spans="1:16" ht="12.75">
      <c r="A121" t="s">
        <v>48</v>
      </c>
      <c s="34" t="s">
        <v>290</v>
      </c>
      <c s="34" t="s">
        <v>1425</v>
      </c>
      <c s="35" t="s">
        <v>5</v>
      </c>
      <c s="6" t="s">
        <v>1426</v>
      </c>
      <c s="36" t="s">
        <v>53</v>
      </c>
      <c s="37">
        <v>357.23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02">
      <c r="A123" s="35" t="s">
        <v>56</v>
      </c>
      <c r="E123" s="40" t="s">
        <v>1427</v>
      </c>
    </row>
    <row r="124" spans="1:5" ht="267.75">
      <c r="A124" t="s">
        <v>58</v>
      </c>
      <c r="E124" s="39" t="s">
        <v>1428</v>
      </c>
    </row>
    <row r="125" spans="1:16" ht="12.75">
      <c r="A125" t="s">
        <v>48</v>
      </c>
      <c s="34" t="s">
        <v>291</v>
      </c>
      <c s="34" t="s">
        <v>1429</v>
      </c>
      <c s="35" t="s">
        <v>5</v>
      </c>
      <c s="6" t="s">
        <v>1430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76.5">
      <c r="A127" s="35" t="s">
        <v>56</v>
      </c>
      <c r="E127" s="40" t="s">
        <v>1431</v>
      </c>
    </row>
    <row r="128" spans="1:5" ht="153">
      <c r="A128" t="s">
        <v>58</v>
      </c>
      <c r="E128" s="39" t="s">
        <v>1432</v>
      </c>
    </row>
    <row r="129" spans="1:13" ht="12.75">
      <c r="A129" t="s">
        <v>45</v>
      </c>
      <c r="C129" s="31" t="s">
        <v>1077</v>
      </c>
      <c r="E129" s="33" t="s">
        <v>1078</v>
      </c>
      <c r="J129" s="32">
        <f>0</f>
      </c>
      <c s="32">
        <f>0</f>
      </c>
      <c s="32">
        <f>0+L130+L134+L138+L142+L146+L150</f>
      </c>
      <c s="32">
        <f>0+M130+M134+M138+M142+M146+M150</f>
      </c>
    </row>
    <row r="130" spans="1:16" ht="12.75">
      <c r="A130" t="s">
        <v>48</v>
      </c>
      <c s="34" t="s">
        <v>292</v>
      </c>
      <c s="34" t="s">
        <v>1433</v>
      </c>
      <c s="35" t="s">
        <v>5</v>
      </c>
      <c s="6" t="s">
        <v>1434</v>
      </c>
      <c s="36" t="s">
        <v>53</v>
      </c>
      <c s="37">
        <v>8.299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1435</v>
      </c>
    </row>
    <row r="133" spans="1:5" ht="306">
      <c r="A133" t="s">
        <v>58</v>
      </c>
      <c r="E133" s="39" t="s">
        <v>1418</v>
      </c>
    </row>
    <row r="134" spans="1:16" ht="12.75">
      <c r="A134" t="s">
        <v>48</v>
      </c>
      <c s="34" t="s">
        <v>293</v>
      </c>
      <c s="34" t="s">
        <v>1436</v>
      </c>
      <c s="35" t="s">
        <v>5</v>
      </c>
      <c s="6" t="s">
        <v>1437</v>
      </c>
      <c s="36" t="s">
        <v>200</v>
      </c>
      <c s="37">
        <v>11.127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1438</v>
      </c>
    </row>
    <row r="137" spans="1:5" ht="395.25">
      <c r="A137" t="s">
        <v>58</v>
      </c>
      <c r="E137" s="39" t="s">
        <v>1082</v>
      </c>
    </row>
    <row r="138" spans="1:16" ht="12.75">
      <c r="A138" t="s">
        <v>48</v>
      </c>
      <c s="34" t="s">
        <v>294</v>
      </c>
      <c s="34" t="s">
        <v>1439</v>
      </c>
      <c s="35" t="s">
        <v>5</v>
      </c>
      <c s="6" t="s">
        <v>1440</v>
      </c>
      <c s="36" t="s">
        <v>200</v>
      </c>
      <c s="37">
        <v>290.729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78.5">
      <c r="A140" s="35" t="s">
        <v>56</v>
      </c>
      <c r="E140" s="40" t="s">
        <v>1441</v>
      </c>
    </row>
    <row r="141" spans="1:5" ht="395.25">
      <c r="A141" t="s">
        <v>58</v>
      </c>
      <c r="E141" s="39" t="s">
        <v>1082</v>
      </c>
    </row>
    <row r="142" spans="1:16" ht="12.75">
      <c r="A142" t="s">
        <v>48</v>
      </c>
      <c s="34" t="s">
        <v>295</v>
      </c>
      <c s="34" t="s">
        <v>1442</v>
      </c>
      <c s="35" t="s">
        <v>5</v>
      </c>
      <c s="6" t="s">
        <v>1443</v>
      </c>
      <c s="36" t="s">
        <v>200</v>
      </c>
      <c s="37">
        <v>93.91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7.5">
      <c r="A144" s="35" t="s">
        <v>56</v>
      </c>
      <c r="E144" s="40" t="s">
        <v>1444</v>
      </c>
    </row>
    <row r="145" spans="1:5" ht="395.25">
      <c r="A145" t="s">
        <v>58</v>
      </c>
      <c r="E145" s="39" t="s">
        <v>1082</v>
      </c>
    </row>
    <row r="146" spans="1:16" ht="12.75">
      <c r="A146" t="s">
        <v>48</v>
      </c>
      <c s="34" t="s">
        <v>296</v>
      </c>
      <c s="34" t="s">
        <v>1445</v>
      </c>
      <c s="35" t="s">
        <v>5</v>
      </c>
      <c s="6" t="s">
        <v>1446</v>
      </c>
      <c s="36" t="s">
        <v>53</v>
      </c>
      <c s="37">
        <v>22.278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89.25">
      <c r="A148" s="35" t="s">
        <v>56</v>
      </c>
      <c r="E148" s="40" t="s">
        <v>1447</v>
      </c>
    </row>
    <row r="149" spans="1:5" ht="178.5">
      <c r="A149" t="s">
        <v>58</v>
      </c>
      <c r="E149" s="39" t="s">
        <v>1448</v>
      </c>
    </row>
    <row r="150" spans="1:16" ht="12.75">
      <c r="A150" t="s">
        <v>48</v>
      </c>
      <c s="34" t="s">
        <v>297</v>
      </c>
      <c s="34" t="s">
        <v>1449</v>
      </c>
      <c s="35" t="s">
        <v>5</v>
      </c>
      <c s="6" t="s">
        <v>1450</v>
      </c>
      <c s="36" t="s">
        <v>200</v>
      </c>
      <c s="37">
        <v>32.229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5">
      <c r="A152" s="35" t="s">
        <v>56</v>
      </c>
      <c r="E152" s="40" t="s">
        <v>1451</v>
      </c>
    </row>
    <row r="153" spans="1:5" ht="102">
      <c r="A153" t="s">
        <v>58</v>
      </c>
      <c r="E153" s="39" t="s">
        <v>1452</v>
      </c>
    </row>
    <row r="154" spans="1:13" ht="12.75">
      <c r="A154" t="s">
        <v>45</v>
      </c>
      <c r="C154" s="31" t="s">
        <v>1094</v>
      </c>
      <c r="E154" s="33" t="s">
        <v>1095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48</v>
      </c>
      <c s="34" t="s">
        <v>298</v>
      </c>
      <c s="34" t="s">
        <v>1453</v>
      </c>
      <c s="35" t="s">
        <v>5</v>
      </c>
      <c s="6" t="s">
        <v>1454</v>
      </c>
      <c s="36" t="s">
        <v>210</v>
      </c>
      <c s="37">
        <v>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201</v>
      </c>
      <c>
        <f>(M155*21)/100</f>
      </c>
      <c t="s">
        <v>26</v>
      </c>
    </row>
    <row r="156" spans="1:5" ht="12.75">
      <c r="A156" s="35" t="s">
        <v>55</v>
      </c>
      <c r="E156" s="39" t="s">
        <v>5</v>
      </c>
    </row>
    <row r="157" spans="1:5" ht="89.25">
      <c r="A157" s="35" t="s">
        <v>56</v>
      </c>
      <c r="E157" s="40" t="s">
        <v>1455</v>
      </c>
    </row>
    <row r="158" spans="1:5" ht="255">
      <c r="A158" t="s">
        <v>58</v>
      </c>
      <c r="E158" s="39" t="s">
        <v>1456</v>
      </c>
    </row>
    <row r="159" spans="1:13" ht="12.75">
      <c r="A159" t="s">
        <v>45</v>
      </c>
      <c r="C159" s="31" t="s">
        <v>972</v>
      </c>
      <c r="E159" s="33" t="s">
        <v>973</v>
      </c>
      <c r="J159" s="32">
        <f>0</f>
      </c>
      <c s="32">
        <f>0</f>
      </c>
      <c s="32">
        <f>0+L160+L164+L168+L172+L176+L180+L184+L188+L192+L196+L200+L204+L208+L212+L216</f>
      </c>
      <c s="32">
        <f>0+M160+M164+M168+M172+M176+M180+M184+M188+M192+M196+M200+M204+M208+M212+M216</f>
      </c>
    </row>
    <row r="160" spans="1:16" ht="25.5">
      <c r="A160" t="s">
        <v>48</v>
      </c>
      <c s="34" t="s">
        <v>300</v>
      </c>
      <c s="34" t="s">
        <v>1457</v>
      </c>
      <c s="35" t="s">
        <v>5</v>
      </c>
      <c s="6" t="s">
        <v>1458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1459</v>
      </c>
    </row>
    <row r="163" spans="1:5" ht="25.5">
      <c r="A163" t="s">
        <v>58</v>
      </c>
      <c r="E163" s="39" t="s">
        <v>1460</v>
      </c>
    </row>
    <row r="164" spans="1:16" ht="12.75">
      <c r="A164" t="s">
        <v>48</v>
      </c>
      <c s="34" t="s">
        <v>301</v>
      </c>
      <c s="34" t="s">
        <v>1461</v>
      </c>
      <c s="35" t="s">
        <v>5</v>
      </c>
      <c s="6" t="s">
        <v>1462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1459</v>
      </c>
    </row>
    <row r="167" spans="1:5" ht="38.25">
      <c r="A167" t="s">
        <v>58</v>
      </c>
      <c r="E167" s="39" t="s">
        <v>1463</v>
      </c>
    </row>
    <row r="168" spans="1:16" ht="12.75">
      <c r="A168" t="s">
        <v>48</v>
      </c>
      <c s="34" t="s">
        <v>303</v>
      </c>
      <c s="34" t="s">
        <v>1464</v>
      </c>
      <c s="35" t="s">
        <v>5</v>
      </c>
      <c s="6" t="s">
        <v>1465</v>
      </c>
      <c s="36" t="s">
        <v>1466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1467</v>
      </c>
    </row>
    <row r="171" spans="1:5" ht="25.5">
      <c r="A171" t="s">
        <v>58</v>
      </c>
      <c r="E171" s="39" t="s">
        <v>1468</v>
      </c>
    </row>
    <row r="172" spans="1:16" ht="12.75">
      <c r="A172" t="s">
        <v>48</v>
      </c>
      <c s="34" t="s">
        <v>305</v>
      </c>
      <c s="34" t="s">
        <v>1469</v>
      </c>
      <c s="35" t="s">
        <v>5</v>
      </c>
      <c s="6" t="s">
        <v>1470</v>
      </c>
      <c s="36" t="s">
        <v>252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38.25">
      <c r="A174" s="35" t="s">
        <v>56</v>
      </c>
      <c r="E174" s="40" t="s">
        <v>1471</v>
      </c>
    </row>
    <row r="175" spans="1:5" ht="51">
      <c r="A175" t="s">
        <v>58</v>
      </c>
      <c r="E175" s="39" t="s">
        <v>1472</v>
      </c>
    </row>
    <row r="176" spans="1:16" ht="12.75">
      <c r="A176" t="s">
        <v>48</v>
      </c>
      <c s="34" t="s">
        <v>307</v>
      </c>
      <c s="34" t="s">
        <v>1473</v>
      </c>
      <c s="35" t="s">
        <v>5</v>
      </c>
      <c s="6" t="s">
        <v>1474</v>
      </c>
      <c s="36" t="s">
        <v>252</v>
      </c>
      <c s="37">
        <v>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1475</v>
      </c>
    </row>
    <row r="179" spans="1:5" ht="63.75">
      <c r="A179" t="s">
        <v>58</v>
      </c>
      <c r="E179" s="39" t="s">
        <v>1476</v>
      </c>
    </row>
    <row r="180" spans="1:16" ht="12.75">
      <c r="A180" t="s">
        <v>48</v>
      </c>
      <c s="34" t="s">
        <v>309</v>
      </c>
      <c s="34" t="s">
        <v>1477</v>
      </c>
      <c s="35" t="s">
        <v>5</v>
      </c>
      <c s="6" t="s">
        <v>1478</v>
      </c>
      <c s="36" t="s">
        <v>252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38.25">
      <c r="A182" s="35" t="s">
        <v>56</v>
      </c>
      <c r="E182" s="40" t="s">
        <v>1471</v>
      </c>
    </row>
    <row r="183" spans="1:5" ht="25.5">
      <c r="A183" t="s">
        <v>58</v>
      </c>
      <c r="E183" s="39" t="s">
        <v>1479</v>
      </c>
    </row>
    <row r="184" spans="1:16" ht="12.75">
      <c r="A184" t="s">
        <v>48</v>
      </c>
      <c s="34" t="s">
        <v>311</v>
      </c>
      <c s="34" t="s">
        <v>1480</v>
      </c>
      <c s="35" t="s">
        <v>5</v>
      </c>
      <c s="6" t="s">
        <v>1481</v>
      </c>
      <c s="36" t="s">
        <v>1466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38.25">
      <c r="A186" s="35" t="s">
        <v>56</v>
      </c>
      <c r="E186" s="40" t="s">
        <v>1482</v>
      </c>
    </row>
    <row r="187" spans="1:5" ht="25.5">
      <c r="A187" t="s">
        <v>58</v>
      </c>
      <c r="E187" s="39" t="s">
        <v>1483</v>
      </c>
    </row>
    <row r="188" spans="1:16" ht="12.75">
      <c r="A188" t="s">
        <v>48</v>
      </c>
      <c s="34" t="s">
        <v>316</v>
      </c>
      <c s="34" t="s">
        <v>1484</v>
      </c>
      <c s="35" t="s">
        <v>5</v>
      </c>
      <c s="6" t="s">
        <v>1485</v>
      </c>
      <c s="36" t="s">
        <v>1026</v>
      </c>
      <c s="37">
        <v>7.16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38.25">
      <c r="A190" s="35" t="s">
        <v>56</v>
      </c>
      <c r="E190" s="40" t="s">
        <v>1486</v>
      </c>
    </row>
    <row r="191" spans="1:5" ht="114.75">
      <c r="A191" t="s">
        <v>58</v>
      </c>
      <c r="E191" s="39" t="s">
        <v>1487</v>
      </c>
    </row>
    <row r="192" spans="1:16" ht="12.75">
      <c r="A192" t="s">
        <v>48</v>
      </c>
      <c s="34" t="s">
        <v>321</v>
      </c>
      <c s="34" t="s">
        <v>1488</v>
      </c>
      <c s="35" t="s">
        <v>5</v>
      </c>
      <c s="6" t="s">
        <v>1489</v>
      </c>
      <c s="36" t="s">
        <v>210</v>
      </c>
      <c s="37">
        <v>576.95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242.25">
      <c r="A194" s="35" t="s">
        <v>56</v>
      </c>
      <c r="E194" s="40" t="s">
        <v>1490</v>
      </c>
    </row>
    <row r="195" spans="1:5" ht="25.5">
      <c r="A195" t="s">
        <v>58</v>
      </c>
      <c r="E195" s="39" t="s">
        <v>1491</v>
      </c>
    </row>
    <row r="196" spans="1:16" ht="12.75">
      <c r="A196" t="s">
        <v>48</v>
      </c>
      <c s="34" t="s">
        <v>323</v>
      </c>
      <c s="34" t="s">
        <v>1492</v>
      </c>
      <c s="35" t="s">
        <v>5</v>
      </c>
      <c s="6" t="s">
        <v>1493</v>
      </c>
      <c s="36" t="s">
        <v>1026</v>
      </c>
      <c s="37">
        <v>2.16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76.5">
      <c r="A198" s="35" t="s">
        <v>56</v>
      </c>
      <c r="E198" s="40" t="s">
        <v>1494</v>
      </c>
    </row>
    <row r="199" spans="1:5" ht="63.75">
      <c r="A199" t="s">
        <v>58</v>
      </c>
      <c r="E199" s="39" t="s">
        <v>1495</v>
      </c>
    </row>
    <row r="200" spans="1:16" ht="12.75">
      <c r="A200" t="s">
        <v>48</v>
      </c>
      <c s="34" t="s">
        <v>325</v>
      </c>
      <c s="34" t="s">
        <v>1496</v>
      </c>
      <c s="35" t="s">
        <v>5</v>
      </c>
      <c s="6" t="s">
        <v>1497</v>
      </c>
      <c s="36" t="s">
        <v>210</v>
      </c>
      <c s="37">
        <v>184.4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1498</v>
      </c>
    </row>
    <row r="203" spans="1:5" ht="76.5">
      <c r="A203" t="s">
        <v>58</v>
      </c>
      <c r="E203" s="39" t="s">
        <v>1499</v>
      </c>
    </row>
    <row r="204" spans="1:16" ht="12.75">
      <c r="A204" t="s">
        <v>48</v>
      </c>
      <c s="34" t="s">
        <v>327</v>
      </c>
      <c s="34" t="s">
        <v>1500</v>
      </c>
      <c s="35" t="s">
        <v>5</v>
      </c>
      <c s="6" t="s">
        <v>1501</v>
      </c>
      <c s="36" t="s">
        <v>200</v>
      </c>
      <c s="37">
        <v>2749.35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267.75">
      <c r="A206" s="35" t="s">
        <v>56</v>
      </c>
      <c r="E206" s="40" t="s">
        <v>1502</v>
      </c>
    </row>
    <row r="207" spans="1:5" ht="114.75">
      <c r="A207" t="s">
        <v>58</v>
      </c>
      <c r="E207" s="39" t="s">
        <v>1503</v>
      </c>
    </row>
    <row r="208" spans="1:16" ht="12.75">
      <c r="A208" t="s">
        <v>48</v>
      </c>
      <c s="34" t="s">
        <v>332</v>
      </c>
      <c s="34" t="s">
        <v>1504</v>
      </c>
      <c s="35" t="s">
        <v>5</v>
      </c>
      <c s="6" t="s">
        <v>1505</v>
      </c>
      <c s="36" t="s">
        <v>53</v>
      </c>
      <c s="37">
        <v>1.884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201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1506</v>
      </c>
    </row>
    <row r="211" spans="1:5" ht="102">
      <c r="A211" t="s">
        <v>58</v>
      </c>
      <c r="E211" s="39" t="s">
        <v>1507</v>
      </c>
    </row>
    <row r="212" spans="1:16" ht="12.75">
      <c r="A212" t="s">
        <v>48</v>
      </c>
      <c s="34" t="s">
        <v>337</v>
      </c>
      <c s="34" t="s">
        <v>1508</v>
      </c>
      <c s="35" t="s">
        <v>5</v>
      </c>
      <c s="6" t="s">
        <v>1509</v>
      </c>
      <c s="36" t="s">
        <v>210</v>
      </c>
      <c s="37">
        <v>34.1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201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25.5">
      <c r="A214" s="35" t="s">
        <v>56</v>
      </c>
      <c r="E214" s="40" t="s">
        <v>1510</v>
      </c>
    </row>
    <row r="215" spans="1:5" ht="89.25">
      <c r="A215" t="s">
        <v>58</v>
      </c>
      <c r="E215" s="39" t="s">
        <v>1511</v>
      </c>
    </row>
    <row r="216" spans="1:16" ht="12.75">
      <c r="A216" t="s">
        <v>48</v>
      </c>
      <c s="34" t="s">
        <v>1512</v>
      </c>
      <c s="34" t="s">
        <v>1513</v>
      </c>
      <c s="35" t="s">
        <v>5</v>
      </c>
      <c s="6" t="s">
        <v>1514</v>
      </c>
      <c s="36" t="s">
        <v>1026</v>
      </c>
      <c s="37">
        <v>422.4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201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1515</v>
      </c>
    </row>
    <row r="219" spans="1:5" ht="25.5">
      <c r="A219" t="s">
        <v>58</v>
      </c>
      <c r="E219" s="39" t="s">
        <v>1516</v>
      </c>
    </row>
    <row r="220" spans="1:13" ht="12.75">
      <c r="A220" t="s">
        <v>45</v>
      </c>
      <c r="C220" s="31" t="s">
        <v>75</v>
      </c>
      <c r="E220" s="33" t="s">
        <v>841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1517</v>
      </c>
      <c s="34" t="s">
        <v>1518</v>
      </c>
      <c s="35" t="s">
        <v>5</v>
      </c>
      <c s="6" t="s">
        <v>1519</v>
      </c>
      <c s="36" t="s">
        <v>200</v>
      </c>
      <c s="37">
        <v>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201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1520</v>
      </c>
    </row>
    <row r="224" spans="1:5" ht="76.5">
      <c r="A224" t="s">
        <v>58</v>
      </c>
      <c r="E224" s="39" t="s">
        <v>1521</v>
      </c>
    </row>
    <row r="225" spans="1:13" ht="12.75">
      <c r="A225" t="s">
        <v>45</v>
      </c>
      <c r="C225" s="31" t="s">
        <v>806</v>
      </c>
      <c r="E225" s="33" t="s">
        <v>807</v>
      </c>
      <c r="J225" s="32">
        <f>0</f>
      </c>
      <c s="32">
        <f>0</f>
      </c>
      <c s="32">
        <f>0+L226</f>
      </c>
      <c s="32">
        <f>0+M226</f>
      </c>
    </row>
    <row r="226" spans="1:16" ht="25.5">
      <c r="A226" t="s">
        <v>48</v>
      </c>
      <c s="34" t="s">
        <v>641</v>
      </c>
      <c s="34" t="s">
        <v>1522</v>
      </c>
      <c s="35" t="s">
        <v>5</v>
      </c>
      <c s="6" t="s">
        <v>1523</v>
      </c>
      <c s="36" t="s">
        <v>210</v>
      </c>
      <c s="37">
        <v>35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201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1524</v>
      </c>
    </row>
    <row r="229" spans="1:5" ht="153">
      <c r="A229" t="s">
        <v>58</v>
      </c>
      <c r="E229" s="39" t="s">
        <v>1525</v>
      </c>
    </row>
    <row r="230" spans="1:13" ht="12.75">
      <c r="A230" t="s">
        <v>45</v>
      </c>
      <c r="C230" s="31" t="s">
        <v>1526</v>
      </c>
      <c r="E230" s="33" t="s">
        <v>1527</v>
      </c>
      <c r="J230" s="32">
        <f>0</f>
      </c>
      <c s="32">
        <f>0</f>
      </c>
      <c s="32">
        <f>0+L231+L235+L239</f>
      </c>
      <c s="32">
        <f>0+M231+M235+M239</f>
      </c>
    </row>
    <row r="231" spans="1:16" ht="12.75">
      <c r="A231" t="s">
        <v>48</v>
      </c>
      <c s="34" t="s">
        <v>645</v>
      </c>
      <c s="34" t="s">
        <v>1528</v>
      </c>
      <c s="35" t="s">
        <v>5</v>
      </c>
      <c s="6" t="s">
        <v>1529</v>
      </c>
      <c s="36" t="s">
        <v>1026</v>
      </c>
      <c s="37">
        <v>61.484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201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76.5">
      <c r="A233" s="35" t="s">
        <v>56</v>
      </c>
      <c r="E233" s="40" t="s">
        <v>1530</v>
      </c>
    </row>
    <row r="234" spans="1:5" ht="204">
      <c r="A234" t="s">
        <v>58</v>
      </c>
      <c r="E234" s="39" t="s">
        <v>1209</v>
      </c>
    </row>
    <row r="235" spans="1:16" ht="12.75">
      <c r="A235" t="s">
        <v>48</v>
      </c>
      <c s="34" t="s">
        <v>648</v>
      </c>
      <c s="34" t="s">
        <v>1531</v>
      </c>
      <c s="35" t="s">
        <v>5</v>
      </c>
      <c s="6" t="s">
        <v>1532</v>
      </c>
      <c s="36" t="s">
        <v>1026</v>
      </c>
      <c s="37">
        <v>1854.986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201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53">
      <c r="A237" s="35" t="s">
        <v>56</v>
      </c>
      <c r="E237" s="40" t="s">
        <v>1533</v>
      </c>
    </row>
    <row r="238" spans="1:5" ht="204">
      <c r="A238" t="s">
        <v>58</v>
      </c>
      <c r="E238" s="39" t="s">
        <v>1209</v>
      </c>
    </row>
    <row r="239" spans="1:16" ht="12.75">
      <c r="A239" t="s">
        <v>48</v>
      </c>
      <c s="34" t="s">
        <v>651</v>
      </c>
      <c s="34" t="s">
        <v>1534</v>
      </c>
      <c s="35" t="s">
        <v>5</v>
      </c>
      <c s="6" t="s">
        <v>1535</v>
      </c>
      <c s="36" t="s">
        <v>1026</v>
      </c>
      <c s="37">
        <v>5504.286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201</v>
      </c>
      <c>
        <f>(M239*21)/100</f>
      </c>
      <c t="s">
        <v>26</v>
      </c>
    </row>
    <row r="240" spans="1:5" ht="12.75">
      <c r="A240" s="35" t="s">
        <v>55</v>
      </c>
      <c r="E240" s="39" t="s">
        <v>5</v>
      </c>
    </row>
    <row r="241" spans="1:5" ht="409.5">
      <c r="A241" s="35" t="s">
        <v>56</v>
      </c>
      <c r="E241" s="40" t="s">
        <v>1536</v>
      </c>
    </row>
    <row r="242" spans="1:5" ht="204">
      <c r="A242" t="s">
        <v>58</v>
      </c>
      <c r="E242" s="39" t="s">
        <v>1537</v>
      </c>
    </row>
    <row r="243" spans="1:13" ht="12.75">
      <c r="A243" t="s">
        <v>45</v>
      </c>
      <c r="C243" s="31" t="s">
        <v>1538</v>
      </c>
      <c r="E243" s="33" t="s">
        <v>1539</v>
      </c>
      <c r="J243" s="32">
        <f>0</f>
      </c>
      <c s="32">
        <f>0</f>
      </c>
      <c s="32">
        <f>0+L244</f>
      </c>
      <c s="32">
        <f>0+M244</f>
      </c>
    </row>
    <row r="244" spans="1:16" ht="12.75">
      <c r="A244" t="s">
        <v>48</v>
      </c>
      <c s="34" t="s">
        <v>654</v>
      </c>
      <c s="34" t="s">
        <v>1540</v>
      </c>
      <c s="35" t="s">
        <v>5</v>
      </c>
      <c s="6" t="s">
        <v>1541</v>
      </c>
      <c s="36" t="s">
        <v>1026</v>
      </c>
      <c s="37">
        <v>13.542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38.25">
      <c r="A246" s="35" t="s">
        <v>56</v>
      </c>
      <c r="E246" s="40" t="s">
        <v>1542</v>
      </c>
    </row>
    <row r="247" spans="1:5" ht="140.25">
      <c r="A247" t="s">
        <v>58</v>
      </c>
      <c r="E247" s="39" t="s">
        <v>1543</v>
      </c>
    </row>
    <row r="248" spans="1:13" ht="12.75">
      <c r="A248" t="s">
        <v>45</v>
      </c>
      <c r="C248" s="31" t="s">
        <v>1544</v>
      </c>
      <c r="E248" s="33" t="s">
        <v>1545</v>
      </c>
      <c r="J248" s="32">
        <f>0</f>
      </c>
      <c s="32">
        <f>0</f>
      </c>
      <c s="32">
        <f>0+L249</f>
      </c>
      <c s="32">
        <f>0+M249</f>
      </c>
    </row>
    <row r="249" spans="1:16" ht="12.75">
      <c r="A249" t="s">
        <v>48</v>
      </c>
      <c s="34" t="s">
        <v>658</v>
      </c>
      <c s="34" t="s">
        <v>1546</v>
      </c>
      <c s="35" t="s">
        <v>5</v>
      </c>
      <c s="6" t="s">
        <v>1547</v>
      </c>
      <c s="36" t="s">
        <v>1026</v>
      </c>
      <c s="37">
        <v>5.27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201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38.25">
      <c r="A251" s="35" t="s">
        <v>56</v>
      </c>
      <c r="E251" s="40" t="s">
        <v>1548</v>
      </c>
    </row>
    <row r="252" spans="1:5" ht="140.25">
      <c r="A252" t="s">
        <v>58</v>
      </c>
      <c r="E252" s="39" t="s">
        <v>1549</v>
      </c>
    </row>
    <row r="253" spans="1:13" ht="12.75">
      <c r="A253" t="s">
        <v>45</v>
      </c>
      <c r="C253" s="31" t="s">
        <v>1550</v>
      </c>
      <c r="E253" s="33" t="s">
        <v>1551</v>
      </c>
      <c r="J253" s="32">
        <f>0</f>
      </c>
      <c s="32">
        <f>0</f>
      </c>
      <c s="32">
        <f>0+L254</f>
      </c>
      <c s="32">
        <f>0+M254</f>
      </c>
    </row>
    <row r="254" spans="1:16" ht="12.75">
      <c r="A254" t="s">
        <v>48</v>
      </c>
      <c s="34" t="s">
        <v>1014</v>
      </c>
      <c s="34" t="s">
        <v>1552</v>
      </c>
      <c s="35" t="s">
        <v>5</v>
      </c>
      <c s="6" t="s">
        <v>1553</v>
      </c>
      <c s="36" t="s">
        <v>1026</v>
      </c>
      <c s="37">
        <v>1120.513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201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40.25">
      <c r="A256" s="35" t="s">
        <v>56</v>
      </c>
      <c r="E256" s="40" t="s">
        <v>1554</v>
      </c>
    </row>
    <row r="257" spans="1:5" ht="38.25">
      <c r="A257" t="s">
        <v>58</v>
      </c>
      <c r="E257" s="39" t="s">
        <v>1555</v>
      </c>
    </row>
    <row r="258" spans="1:13" ht="12.75">
      <c r="A258" t="s">
        <v>45</v>
      </c>
      <c r="C258" s="31" t="s">
        <v>1556</v>
      </c>
      <c r="E258" s="33" t="s">
        <v>1557</v>
      </c>
      <c r="J258" s="32">
        <f>0</f>
      </c>
      <c s="32">
        <f>0</f>
      </c>
      <c s="32">
        <f>0+L259+L263</f>
      </c>
      <c s="32">
        <f>0+M259+M263</f>
      </c>
    </row>
    <row r="259" spans="1:16" ht="12.75">
      <c r="A259" t="s">
        <v>48</v>
      </c>
      <c s="34" t="s">
        <v>1018</v>
      </c>
      <c s="34" t="s">
        <v>1558</v>
      </c>
      <c s="35" t="s">
        <v>5</v>
      </c>
      <c s="6" t="s">
        <v>1559</v>
      </c>
      <c s="36" t="s">
        <v>1026</v>
      </c>
      <c s="37">
        <v>304.022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201</v>
      </c>
      <c>
        <f>(M259*21)/100</f>
      </c>
      <c t="s">
        <v>26</v>
      </c>
    </row>
    <row r="260" spans="1:5" ht="12.75">
      <c r="A260" s="35" t="s">
        <v>55</v>
      </c>
      <c r="E260" s="39" t="s">
        <v>5</v>
      </c>
    </row>
    <row r="261" spans="1:5" ht="76.5">
      <c r="A261" s="35" t="s">
        <v>56</v>
      </c>
      <c r="E261" s="40" t="s">
        <v>1560</v>
      </c>
    </row>
    <row r="262" spans="1:5" ht="51">
      <c r="A262" t="s">
        <v>58</v>
      </c>
      <c r="E262" s="39" t="s">
        <v>1561</v>
      </c>
    </row>
    <row r="263" spans="1:16" ht="12.75">
      <c r="A263" t="s">
        <v>48</v>
      </c>
      <c s="34" t="s">
        <v>1023</v>
      </c>
      <c s="34" t="s">
        <v>1562</v>
      </c>
      <c s="35" t="s">
        <v>5</v>
      </c>
      <c s="6" t="s">
        <v>1563</v>
      </c>
      <c s="36" t="s">
        <v>1026</v>
      </c>
      <c s="37">
        <v>42.122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5</v>
      </c>
    </row>
    <row r="265" spans="1:5" ht="38.25">
      <c r="A265" s="35" t="s">
        <v>56</v>
      </c>
      <c r="E265" s="40" t="s">
        <v>1564</v>
      </c>
    </row>
    <row r="266" spans="1:5" ht="51">
      <c r="A266" t="s">
        <v>58</v>
      </c>
      <c r="E266" s="39" t="s">
        <v>1561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1565</v>
      </c>
      <c r="E4" s="26" t="s">
        <v>1566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COUNTIFS(L8:L70,"=0",A8:A70,"P")+COUNTIFS(L8:L70,"",A8:A70,"P")+SUM(Q8:Q70)</f>
      </c>
    </row>
    <row r="8" spans="1:13" ht="12.75">
      <c r="A8" t="s">
        <v>43</v>
      </c>
      <c r="C8" s="28" t="s">
        <v>1569</v>
      </c>
      <c r="E8" s="30" t="s">
        <v>1568</v>
      </c>
      <c r="J8" s="29">
        <f>0+J9+J18+J43+J64+J69</f>
      </c>
      <c s="29">
        <f>0+K9+K18+K43+K64+K69</f>
      </c>
      <c s="29">
        <f>0+L9+L18+L43+L64+L69</f>
      </c>
      <c s="29">
        <f>0+M9+M18+M43+M64+M69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1035</v>
      </c>
      <c s="36" t="s">
        <v>53</v>
      </c>
      <c s="37">
        <v>413.563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38.25">
      <c r="A16" s="35" t="s">
        <v>56</v>
      </c>
      <c r="E16" s="40" t="s">
        <v>1570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1037</v>
      </c>
      <c r="E18" s="33" t="s">
        <v>1038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1342</v>
      </c>
    </row>
    <row r="23" spans="1:16" ht="12.75">
      <c r="A23" t="s">
        <v>48</v>
      </c>
      <c s="34" t="s">
        <v>69</v>
      </c>
      <c s="34" t="s">
        <v>1043</v>
      </c>
      <c s="35" t="s">
        <v>5</v>
      </c>
      <c s="6" t="s">
        <v>1044</v>
      </c>
      <c s="36" t="s">
        <v>200</v>
      </c>
      <c s="37">
        <v>216.817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1573</v>
      </c>
    </row>
    <row r="26" spans="1:5" ht="318.75">
      <c r="A26" t="s">
        <v>58</v>
      </c>
      <c r="E26" s="39" t="s">
        <v>1046</v>
      </c>
    </row>
    <row r="27" spans="1:16" ht="12.75">
      <c r="A27" t="s">
        <v>48</v>
      </c>
      <c s="34" t="s">
        <v>75</v>
      </c>
      <c s="34" t="s">
        <v>1047</v>
      </c>
      <c s="35" t="s">
        <v>5</v>
      </c>
      <c s="6" t="s">
        <v>1048</v>
      </c>
      <c s="36" t="s">
        <v>200</v>
      </c>
      <c s="37">
        <v>13.557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1574</v>
      </c>
    </row>
    <row r="30" spans="1:5" ht="318.75">
      <c r="A30" t="s">
        <v>58</v>
      </c>
      <c r="E30" s="39" t="s">
        <v>1046</v>
      </c>
    </row>
    <row r="31" spans="1:16" ht="12.75">
      <c r="A31" t="s">
        <v>48</v>
      </c>
      <c s="34" t="s">
        <v>81</v>
      </c>
      <c s="34" t="s">
        <v>1575</v>
      </c>
      <c s="35" t="s">
        <v>5</v>
      </c>
      <c s="6" t="s">
        <v>1576</v>
      </c>
      <c s="36" t="s">
        <v>210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1577</v>
      </c>
    </row>
    <row r="34" spans="1:5" ht="25.5">
      <c r="A34" t="s">
        <v>58</v>
      </c>
      <c r="E34" s="39" t="s">
        <v>1578</v>
      </c>
    </row>
    <row r="35" spans="1:16" ht="12.75">
      <c r="A35" t="s">
        <v>48</v>
      </c>
      <c s="34" t="s">
        <v>87</v>
      </c>
      <c s="34" t="s">
        <v>1579</v>
      </c>
      <c s="35" t="s">
        <v>5</v>
      </c>
      <c s="6" t="s">
        <v>1580</v>
      </c>
      <c s="36" t="s">
        <v>200</v>
      </c>
      <c s="37">
        <v>205.92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1581</v>
      </c>
    </row>
    <row r="38" spans="1:5" ht="229.5">
      <c r="A38" t="s">
        <v>58</v>
      </c>
      <c r="E38" s="39" t="s">
        <v>1051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205.92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1582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1094</v>
      </c>
      <c r="E43" s="33" t="s">
        <v>1095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1429</v>
      </c>
      <c s="35" t="s">
        <v>5</v>
      </c>
      <c s="6" t="s">
        <v>1430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1583</v>
      </c>
    </row>
    <row r="47" spans="1:5" ht="153">
      <c r="A47" t="s">
        <v>58</v>
      </c>
      <c r="E47" s="39" t="s">
        <v>1432</v>
      </c>
    </row>
    <row r="48" spans="1:16" ht="12.75">
      <c r="A48" t="s">
        <v>48</v>
      </c>
      <c s="34" t="s">
        <v>103</v>
      </c>
      <c s="34" t="s">
        <v>1584</v>
      </c>
      <c s="35" t="s">
        <v>5</v>
      </c>
      <c s="6" t="s">
        <v>1585</v>
      </c>
      <c s="36" t="s">
        <v>210</v>
      </c>
      <c s="37">
        <v>17.6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1586</v>
      </c>
    </row>
    <row r="51" spans="1:5" ht="255">
      <c r="A51" t="s">
        <v>58</v>
      </c>
      <c r="E51" s="39" t="s">
        <v>1456</v>
      </c>
    </row>
    <row r="52" spans="1:16" ht="12.75">
      <c r="A52" t="s">
        <v>48</v>
      </c>
      <c s="34" t="s">
        <v>108</v>
      </c>
      <c s="34" t="s">
        <v>1587</v>
      </c>
      <c s="35" t="s">
        <v>5</v>
      </c>
      <c s="6" t="s">
        <v>1588</v>
      </c>
      <c s="36" t="s">
        <v>210</v>
      </c>
      <c s="37">
        <v>214.5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1589</v>
      </c>
    </row>
    <row r="55" spans="1:5" ht="255">
      <c r="A55" t="s">
        <v>58</v>
      </c>
      <c r="E55" s="39" t="s">
        <v>1099</v>
      </c>
    </row>
    <row r="56" spans="1:16" ht="12.75">
      <c r="A56" t="s">
        <v>48</v>
      </c>
      <c s="34" t="s">
        <v>114</v>
      </c>
      <c s="34" t="s">
        <v>1590</v>
      </c>
      <c s="35" t="s">
        <v>5</v>
      </c>
      <c s="6" t="s">
        <v>1591</v>
      </c>
      <c s="36" t="s">
        <v>252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1592</v>
      </c>
    </row>
    <row r="59" spans="1:5" ht="242.25">
      <c r="A59" t="s">
        <v>58</v>
      </c>
      <c r="E59" s="39" t="s">
        <v>1593</v>
      </c>
    </row>
    <row r="60" spans="1:16" ht="12.75">
      <c r="A60" t="s">
        <v>48</v>
      </c>
      <c s="34" t="s">
        <v>119</v>
      </c>
      <c s="34" t="s">
        <v>1594</v>
      </c>
      <c s="35" t="s">
        <v>5</v>
      </c>
      <c s="6" t="s">
        <v>1595</v>
      </c>
      <c s="36" t="s">
        <v>252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1596</v>
      </c>
    </row>
    <row r="63" spans="1:5" ht="102">
      <c r="A63" t="s">
        <v>58</v>
      </c>
      <c r="E63" s="39" t="s">
        <v>1103</v>
      </c>
    </row>
    <row r="64" spans="1:13" ht="12.75">
      <c r="A64" t="s">
        <v>45</v>
      </c>
      <c r="C64" s="31" t="s">
        <v>1597</v>
      </c>
      <c r="E64" s="33" t="s">
        <v>1598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1599</v>
      </c>
      <c s="35" t="s">
        <v>5</v>
      </c>
      <c s="6" t="s">
        <v>1600</v>
      </c>
      <c s="36" t="s">
        <v>252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1601</v>
      </c>
    </row>
    <row r="68" spans="1:5" ht="191.25">
      <c r="A68" t="s">
        <v>58</v>
      </c>
      <c r="E68" s="39" t="s">
        <v>1602</v>
      </c>
    </row>
    <row r="69" spans="1:13" ht="12.75">
      <c r="A69" t="s">
        <v>45</v>
      </c>
      <c r="C69" s="31" t="s">
        <v>1603</v>
      </c>
      <c r="E69" s="33" t="s">
        <v>1604</v>
      </c>
      <c r="J69" s="32">
        <f>0</f>
      </c>
      <c s="32">
        <f>0</f>
      </c>
      <c s="32">
        <f>0+L70</f>
      </c>
      <c s="32">
        <f>0+M70</f>
      </c>
    </row>
    <row r="70" spans="1:16" ht="12.75">
      <c r="A70" t="s">
        <v>48</v>
      </c>
      <c s="34" t="s">
        <v>130</v>
      </c>
      <c s="34" t="s">
        <v>1605</v>
      </c>
      <c s="35" t="s">
        <v>5</v>
      </c>
      <c s="6" t="s">
        <v>1606</v>
      </c>
      <c s="36" t="s">
        <v>1026</v>
      </c>
      <c s="37">
        <v>843.319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1607</v>
      </c>
    </row>
    <row r="73" spans="1:5" ht="114.75">
      <c r="A73" t="s">
        <v>58</v>
      </c>
      <c r="E73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1565</v>
      </c>
      <c r="E4" s="26" t="s">
        <v>1566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1611</v>
      </c>
      <c r="E8" s="30" t="s">
        <v>1610</v>
      </c>
      <c r="J8" s="29">
        <f>0+J9+J30+J43+J60+J93+J98</f>
      </c>
      <c s="29">
        <f>0+K9+K30+K43+K60+K93+K98</f>
      </c>
      <c s="29">
        <f>0+L9+L30+L43+L60+L93+L98</f>
      </c>
      <c s="29">
        <f>0+M9+M30+M43+M60+M93+M98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1035</v>
      </c>
      <c s="36" t="s">
        <v>53</v>
      </c>
      <c s="37">
        <v>150.314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38.25">
      <c r="A20" s="35" t="s">
        <v>56</v>
      </c>
      <c r="E20" s="40" t="s">
        <v>1612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70</v>
      </c>
      <c s="35" t="s">
        <v>71</v>
      </c>
      <c s="6" t="s">
        <v>1213</v>
      </c>
      <c s="36" t="s">
        <v>53</v>
      </c>
      <c s="37">
        <v>16.355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38.25">
      <c r="A24" s="35" t="s">
        <v>56</v>
      </c>
      <c r="E24" s="40" t="s">
        <v>1613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98</v>
      </c>
      <c s="35" t="s">
        <v>99</v>
      </c>
      <c s="6" t="s">
        <v>1614</v>
      </c>
      <c s="36" t="s">
        <v>53</v>
      </c>
      <c s="37">
        <v>0.576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25.5">
      <c r="A28" s="35" t="s">
        <v>56</v>
      </c>
      <c r="E28" s="40" t="s">
        <v>1615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1043</v>
      </c>
      <c s="35" t="s">
        <v>5</v>
      </c>
      <c s="6" t="s">
        <v>1044</v>
      </c>
      <c s="36" t="s">
        <v>200</v>
      </c>
      <c s="37">
        <v>143.88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1616</v>
      </c>
    </row>
    <row r="34" spans="1:5" ht="318.75">
      <c r="A34" t="s">
        <v>58</v>
      </c>
      <c r="E34" s="39" t="s">
        <v>1046</v>
      </c>
    </row>
    <row r="35" spans="1:16" ht="12.75">
      <c r="A35" t="s">
        <v>48</v>
      </c>
      <c s="34" t="s">
        <v>87</v>
      </c>
      <c s="34" t="s">
        <v>1047</v>
      </c>
      <c s="35" t="s">
        <v>5</v>
      </c>
      <c s="6" t="s">
        <v>1048</v>
      </c>
      <c s="36" t="s">
        <v>200</v>
      </c>
      <c s="37">
        <v>4.289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1617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120.12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14.75">
      <c r="A41" s="35" t="s">
        <v>56</v>
      </c>
      <c r="E41" s="40" t="s">
        <v>1618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1094</v>
      </c>
      <c r="E43" s="33" t="s">
        <v>1095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97</v>
      </c>
      <c s="34" t="s">
        <v>1429</v>
      </c>
      <c s="35" t="s">
        <v>5</v>
      </c>
      <c s="6" t="s">
        <v>1430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1583</v>
      </c>
    </row>
    <row r="47" spans="1:5" ht="153">
      <c r="A47" t="s">
        <v>58</v>
      </c>
      <c r="E47" s="39" t="s">
        <v>1432</v>
      </c>
    </row>
    <row r="48" spans="1:16" ht="12.75">
      <c r="A48" t="s">
        <v>48</v>
      </c>
      <c s="34" t="s">
        <v>103</v>
      </c>
      <c s="34" t="s">
        <v>1584</v>
      </c>
      <c s="35" t="s">
        <v>5</v>
      </c>
      <c s="6" t="s">
        <v>1585</v>
      </c>
      <c s="36" t="s">
        <v>210</v>
      </c>
      <c s="37">
        <v>226.6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1619</v>
      </c>
    </row>
    <row r="51" spans="1:5" ht="255">
      <c r="A51" t="s">
        <v>58</v>
      </c>
      <c r="E51" s="39" t="s">
        <v>1456</v>
      </c>
    </row>
    <row r="52" spans="1:16" ht="12.75">
      <c r="A52" t="s">
        <v>48</v>
      </c>
      <c s="34" t="s">
        <v>108</v>
      </c>
      <c s="34" t="s">
        <v>1590</v>
      </c>
      <c s="35" t="s">
        <v>5</v>
      </c>
      <c s="6" t="s">
        <v>1591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1583</v>
      </c>
    </row>
    <row r="55" spans="1:5" ht="242.25">
      <c r="A55" t="s">
        <v>58</v>
      </c>
      <c r="E55" s="39" t="s">
        <v>1593</v>
      </c>
    </row>
    <row r="56" spans="1:16" ht="12.75">
      <c r="A56" t="s">
        <v>48</v>
      </c>
      <c s="34" t="s">
        <v>114</v>
      </c>
      <c s="34" t="s">
        <v>1100</v>
      </c>
      <c s="35" t="s">
        <v>5</v>
      </c>
      <c s="6" t="s">
        <v>1101</v>
      </c>
      <c s="36" t="s">
        <v>252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1620</v>
      </c>
    </row>
    <row r="59" spans="1:5" ht="102">
      <c r="A59" t="s">
        <v>58</v>
      </c>
      <c r="E59" s="39" t="s">
        <v>1103</v>
      </c>
    </row>
    <row r="60" spans="1:13" ht="12.75">
      <c r="A60" t="s">
        <v>45</v>
      </c>
      <c r="C60" s="31" t="s">
        <v>972</v>
      </c>
      <c r="E60" s="33" t="s">
        <v>973</v>
      </c>
      <c r="J60" s="32">
        <f>0</f>
      </c>
      <c s="32">
        <f>0</f>
      </c>
      <c s="32">
        <f>0+L61+L65+L69+L73+L77+L81+L85+L89</f>
      </c>
      <c s="32">
        <f>0+M61+M65+M69+M73+M77+M81+M85+M89</f>
      </c>
    </row>
    <row r="61" spans="1:16" ht="25.5">
      <c r="A61" t="s">
        <v>48</v>
      </c>
      <c s="34" t="s">
        <v>119</v>
      </c>
      <c s="34" t="s">
        <v>1457</v>
      </c>
      <c s="35" t="s">
        <v>5</v>
      </c>
      <c s="6" t="s">
        <v>1458</v>
      </c>
      <c s="36" t="s">
        <v>252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1459</v>
      </c>
    </row>
    <row r="64" spans="1:5" ht="25.5">
      <c r="A64" t="s">
        <v>58</v>
      </c>
      <c r="E64" s="39" t="s">
        <v>1460</v>
      </c>
    </row>
    <row r="65" spans="1:16" ht="12.75">
      <c r="A65" t="s">
        <v>48</v>
      </c>
      <c s="34" t="s">
        <v>125</v>
      </c>
      <c s="34" t="s">
        <v>1461</v>
      </c>
      <c s="35" t="s">
        <v>5</v>
      </c>
      <c s="6" t="s">
        <v>1462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1459</v>
      </c>
    </row>
    <row r="68" spans="1:5" ht="38.25">
      <c r="A68" t="s">
        <v>58</v>
      </c>
      <c r="E68" s="39" t="s">
        <v>1463</v>
      </c>
    </row>
    <row r="69" spans="1:16" ht="12.75">
      <c r="A69" t="s">
        <v>48</v>
      </c>
      <c s="34" t="s">
        <v>130</v>
      </c>
      <c s="34" t="s">
        <v>1464</v>
      </c>
      <c s="35" t="s">
        <v>5</v>
      </c>
      <c s="6" t="s">
        <v>1465</v>
      </c>
      <c s="36" t="s">
        <v>1466</v>
      </c>
      <c s="37">
        <v>42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1621</v>
      </c>
    </row>
    <row r="72" spans="1:5" ht="25.5">
      <c r="A72" t="s">
        <v>58</v>
      </c>
      <c r="E72" s="39" t="s">
        <v>1468</v>
      </c>
    </row>
    <row r="73" spans="1:16" ht="12.75">
      <c r="A73" t="s">
        <v>48</v>
      </c>
      <c s="34" t="s">
        <v>135</v>
      </c>
      <c s="34" t="s">
        <v>1469</v>
      </c>
      <c s="35" t="s">
        <v>5</v>
      </c>
      <c s="6" t="s">
        <v>1470</v>
      </c>
      <c s="36" t="s">
        <v>252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1622</v>
      </c>
    </row>
    <row r="76" spans="1:5" ht="51">
      <c r="A76" t="s">
        <v>58</v>
      </c>
      <c r="E76" s="39" t="s">
        <v>1472</v>
      </c>
    </row>
    <row r="77" spans="1:16" ht="12.75">
      <c r="A77" t="s">
        <v>48</v>
      </c>
      <c s="34" t="s">
        <v>140</v>
      </c>
      <c s="34" t="s">
        <v>1473</v>
      </c>
      <c s="35" t="s">
        <v>5</v>
      </c>
      <c s="6" t="s">
        <v>1474</v>
      </c>
      <c s="36" t="s">
        <v>252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1623</v>
      </c>
    </row>
    <row r="80" spans="1:5" ht="63.75">
      <c r="A80" t="s">
        <v>58</v>
      </c>
      <c r="E80" s="39" t="s">
        <v>1476</v>
      </c>
    </row>
    <row r="81" spans="1:16" ht="12.75">
      <c r="A81" t="s">
        <v>48</v>
      </c>
      <c s="34" t="s">
        <v>145</v>
      </c>
      <c s="34" t="s">
        <v>1477</v>
      </c>
      <c s="35" t="s">
        <v>5</v>
      </c>
      <c s="6" t="s">
        <v>1478</v>
      </c>
      <c s="36" t="s">
        <v>252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1622</v>
      </c>
    </row>
    <row r="84" spans="1:5" ht="25.5">
      <c r="A84" t="s">
        <v>58</v>
      </c>
      <c r="E84" s="39" t="s">
        <v>1479</v>
      </c>
    </row>
    <row r="85" spans="1:16" ht="12.75">
      <c r="A85" t="s">
        <v>48</v>
      </c>
      <c s="34" t="s">
        <v>151</v>
      </c>
      <c s="34" t="s">
        <v>1480</v>
      </c>
      <c s="35" t="s">
        <v>5</v>
      </c>
      <c s="6" t="s">
        <v>1481</v>
      </c>
      <c s="36" t="s">
        <v>1466</v>
      </c>
      <c s="37">
        <v>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1624</v>
      </c>
    </row>
    <row r="88" spans="1:5" ht="25.5">
      <c r="A88" t="s">
        <v>58</v>
      </c>
      <c r="E88" s="39" t="s">
        <v>1483</v>
      </c>
    </row>
    <row r="89" spans="1:16" ht="12.75">
      <c r="A89" t="s">
        <v>48</v>
      </c>
      <c s="34" t="s">
        <v>271</v>
      </c>
      <c s="34" t="s">
        <v>1625</v>
      </c>
      <c s="35" t="s">
        <v>5</v>
      </c>
      <c s="6" t="s">
        <v>1626</v>
      </c>
      <c s="36" t="s">
        <v>210</v>
      </c>
      <c s="37">
        <v>218.988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1627</v>
      </c>
    </row>
    <row r="92" spans="1:5" ht="89.25">
      <c r="A92" t="s">
        <v>58</v>
      </c>
      <c r="E92" s="39" t="s">
        <v>1511</v>
      </c>
    </row>
    <row r="93" spans="1:13" ht="12.75">
      <c r="A93" t="s">
        <v>45</v>
      </c>
      <c r="C93" s="31" t="s">
        <v>1597</v>
      </c>
      <c r="E93" s="33" t="s">
        <v>1598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48</v>
      </c>
      <c s="34" t="s">
        <v>276</v>
      </c>
      <c s="34" t="s">
        <v>1599</v>
      </c>
      <c s="35" t="s">
        <v>5</v>
      </c>
      <c s="6" t="s">
        <v>1600</v>
      </c>
      <c s="36" t="s">
        <v>252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76.5">
      <c r="A96" s="35" t="s">
        <v>56</v>
      </c>
      <c r="E96" s="40" t="s">
        <v>1628</v>
      </c>
    </row>
    <row r="97" spans="1:5" ht="191.25">
      <c r="A97" t="s">
        <v>58</v>
      </c>
      <c r="E97" s="39" t="s">
        <v>1602</v>
      </c>
    </row>
    <row r="98" spans="1:13" ht="12.75">
      <c r="A98" t="s">
        <v>45</v>
      </c>
      <c r="C98" s="31" t="s">
        <v>1603</v>
      </c>
      <c r="E98" s="33" t="s">
        <v>1604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282</v>
      </c>
      <c s="34" t="s">
        <v>1605</v>
      </c>
      <c s="35" t="s">
        <v>5</v>
      </c>
      <c s="6" t="s">
        <v>1606</v>
      </c>
      <c s="36" t="s">
        <v>1026</v>
      </c>
      <c s="37">
        <v>827.904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1629</v>
      </c>
    </row>
    <row r="102" spans="1:5" ht="114.75">
      <c r="A102" t="s">
        <v>58</v>
      </c>
      <c r="E102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1565</v>
      </c>
      <c r="E4" s="26" t="s">
        <v>1566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COUNTIFS(L8:L66,"=0",A8:A66,"P")+COUNTIFS(L8:L66,"",A8:A66,"P")+SUM(Q8:Q66)</f>
      </c>
    </row>
    <row r="8" spans="1:13" ht="12.75">
      <c r="A8" t="s">
        <v>43</v>
      </c>
      <c r="C8" s="28" t="s">
        <v>1632</v>
      </c>
      <c r="E8" s="30" t="s">
        <v>1631</v>
      </c>
      <c r="J8" s="29">
        <f>0+J9+J18+J39+J48+J65</f>
      </c>
      <c s="29">
        <f>0+K9+K18+K39+K48+K65</f>
      </c>
      <c s="29">
        <f>0+L9+L18+L39+L48+L65</f>
      </c>
      <c s="29">
        <f>0+M9+M18+M39+M48+M65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1035</v>
      </c>
      <c s="36" t="s">
        <v>53</v>
      </c>
      <c s="37">
        <v>3062.29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14.75">
      <c r="A16" s="35" t="s">
        <v>56</v>
      </c>
      <c r="E16" s="40" t="s">
        <v>1633</v>
      </c>
    </row>
    <row r="17" spans="1:5" ht="114.75">
      <c r="A17" t="s">
        <v>58</v>
      </c>
      <c r="E17" s="39" t="s">
        <v>86</v>
      </c>
    </row>
    <row r="18" spans="1:13" ht="12.75">
      <c r="A18" t="s">
        <v>45</v>
      </c>
      <c r="C18" s="31" t="s">
        <v>1037</v>
      </c>
      <c r="E18" s="33" t="s">
        <v>1038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48</v>
      </c>
      <c s="34" t="s">
        <v>25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1342</v>
      </c>
    </row>
    <row r="23" spans="1:16" ht="12.75">
      <c r="A23" t="s">
        <v>48</v>
      </c>
      <c s="34" t="s">
        <v>69</v>
      </c>
      <c s="34" t="s">
        <v>1366</v>
      </c>
      <c s="35" t="s">
        <v>5</v>
      </c>
      <c s="6" t="s">
        <v>1367</v>
      </c>
      <c s="36" t="s">
        <v>200</v>
      </c>
      <c s="37">
        <v>1650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1634</v>
      </c>
    </row>
    <row r="26" spans="1:5" ht="318.75">
      <c r="A26" t="s">
        <v>58</v>
      </c>
      <c r="E26" s="39" t="s">
        <v>1046</v>
      </c>
    </row>
    <row r="27" spans="1:16" ht="12.75">
      <c r="A27" t="s">
        <v>48</v>
      </c>
      <c s="34" t="s">
        <v>75</v>
      </c>
      <c s="34" t="s">
        <v>1043</v>
      </c>
      <c s="35" t="s">
        <v>5</v>
      </c>
      <c s="6" t="s">
        <v>1044</v>
      </c>
      <c s="36" t="s">
        <v>200</v>
      </c>
      <c s="37">
        <v>46.86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1635</v>
      </c>
    </row>
    <row r="30" spans="1:5" ht="318.75">
      <c r="A30" t="s">
        <v>58</v>
      </c>
      <c r="E30" s="39" t="s">
        <v>1046</v>
      </c>
    </row>
    <row r="31" spans="1:16" ht="12.75">
      <c r="A31" t="s">
        <v>48</v>
      </c>
      <c s="34" t="s">
        <v>81</v>
      </c>
      <c s="34" t="s">
        <v>1047</v>
      </c>
      <c s="35" t="s">
        <v>5</v>
      </c>
      <c s="6" t="s">
        <v>1048</v>
      </c>
      <c s="36" t="s">
        <v>200</v>
      </c>
      <c s="37">
        <v>4.412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1636</v>
      </c>
    </row>
    <row r="34" spans="1:5" ht="318.75">
      <c r="A34" t="s">
        <v>58</v>
      </c>
      <c r="E34" s="39" t="s">
        <v>1046</v>
      </c>
    </row>
    <row r="35" spans="1:16" ht="12.75">
      <c r="A35" t="s">
        <v>48</v>
      </c>
      <c s="34" t="s">
        <v>87</v>
      </c>
      <c s="34" t="s">
        <v>1052</v>
      </c>
      <c s="35" t="s">
        <v>5</v>
      </c>
      <c s="6" t="s">
        <v>1053</v>
      </c>
      <c s="36" t="s">
        <v>200</v>
      </c>
      <c s="37">
        <v>1834.36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14.75">
      <c r="A37" s="35" t="s">
        <v>56</v>
      </c>
      <c r="E37" s="40" t="s">
        <v>1637</v>
      </c>
    </row>
    <row r="38" spans="1:5" ht="242.25">
      <c r="A38" t="s">
        <v>58</v>
      </c>
      <c r="E38" s="39" t="s">
        <v>1055</v>
      </c>
    </row>
    <row r="39" spans="1:13" ht="12.75">
      <c r="A39" t="s">
        <v>45</v>
      </c>
      <c r="C39" s="31" t="s">
        <v>1060</v>
      </c>
      <c r="E39" s="33" t="s">
        <v>1061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92</v>
      </c>
      <c s="34" t="s">
        <v>1638</v>
      </c>
      <c s="35" t="s">
        <v>5</v>
      </c>
      <c s="6" t="s">
        <v>1639</v>
      </c>
      <c s="36" t="s">
        <v>1026</v>
      </c>
      <c s="37">
        <v>96.8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1640</v>
      </c>
    </row>
    <row r="43" spans="1:5" ht="102">
      <c r="A43" t="s">
        <v>58</v>
      </c>
      <c r="E43" s="39" t="s">
        <v>1076</v>
      </c>
    </row>
    <row r="44" spans="1:16" ht="12.75">
      <c r="A44" t="s">
        <v>48</v>
      </c>
      <c s="34" t="s">
        <v>97</v>
      </c>
      <c s="34" t="s">
        <v>1641</v>
      </c>
      <c s="35" t="s">
        <v>5</v>
      </c>
      <c s="6" t="s">
        <v>1642</v>
      </c>
      <c s="36" t="s">
        <v>200</v>
      </c>
      <c s="37">
        <v>77.44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1643</v>
      </c>
    </row>
    <row r="47" spans="1:5" ht="38.25">
      <c r="A47" t="s">
        <v>58</v>
      </c>
      <c r="E47" s="39" t="s">
        <v>1137</v>
      </c>
    </row>
    <row r="48" spans="1:13" ht="12.75">
      <c r="A48" t="s">
        <v>45</v>
      </c>
      <c r="C48" s="31" t="s">
        <v>1094</v>
      </c>
      <c r="E48" s="33" t="s">
        <v>1095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48</v>
      </c>
      <c s="34" t="s">
        <v>103</v>
      </c>
      <c s="34" t="s">
        <v>1644</v>
      </c>
      <c s="35" t="s">
        <v>5</v>
      </c>
      <c s="6" t="s">
        <v>1645</v>
      </c>
      <c s="36" t="s">
        <v>252</v>
      </c>
      <c s="37">
        <v>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1646</v>
      </c>
    </row>
    <row r="52" spans="1:5" ht="153">
      <c r="A52" t="s">
        <v>58</v>
      </c>
      <c r="E52" s="39" t="s">
        <v>1432</v>
      </c>
    </row>
    <row r="53" spans="1:16" ht="12.75">
      <c r="A53" t="s">
        <v>48</v>
      </c>
      <c s="34" t="s">
        <v>108</v>
      </c>
      <c s="34" t="s">
        <v>1587</v>
      </c>
      <c s="35" t="s">
        <v>5</v>
      </c>
      <c s="6" t="s">
        <v>1588</v>
      </c>
      <c s="36" t="s">
        <v>210</v>
      </c>
      <c s="37">
        <v>129.8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02">
      <c r="A55" s="35" t="s">
        <v>56</v>
      </c>
      <c r="E55" s="40" t="s">
        <v>1647</v>
      </c>
    </row>
    <row r="56" spans="1:5" ht="255">
      <c r="A56" t="s">
        <v>58</v>
      </c>
      <c r="E56" s="39" t="s">
        <v>1099</v>
      </c>
    </row>
    <row r="57" spans="1:16" ht="12.75">
      <c r="A57" t="s">
        <v>48</v>
      </c>
      <c s="34" t="s">
        <v>114</v>
      </c>
      <c s="34" t="s">
        <v>1590</v>
      </c>
      <c s="35" t="s">
        <v>5</v>
      </c>
      <c s="6" t="s">
        <v>1591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1592</v>
      </c>
    </row>
    <row r="60" spans="1:5" ht="242.25">
      <c r="A60" t="s">
        <v>58</v>
      </c>
      <c r="E60" s="39" t="s">
        <v>1593</v>
      </c>
    </row>
    <row r="61" spans="1:16" ht="12.75">
      <c r="A61" t="s">
        <v>48</v>
      </c>
      <c s="34" t="s">
        <v>119</v>
      </c>
      <c s="34" t="s">
        <v>1648</v>
      </c>
      <c s="35" t="s">
        <v>5</v>
      </c>
      <c s="6" t="s">
        <v>1649</v>
      </c>
      <c s="36" t="s">
        <v>252</v>
      </c>
      <c s="37">
        <v>244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1650</v>
      </c>
    </row>
    <row r="64" spans="1:5" ht="12.75">
      <c r="A64" t="s">
        <v>58</v>
      </c>
      <c r="E64" s="39" t="s">
        <v>5</v>
      </c>
    </row>
    <row r="65" spans="1:13" ht="12.75">
      <c r="A65" t="s">
        <v>45</v>
      </c>
      <c r="C65" s="31" t="s">
        <v>1603</v>
      </c>
      <c r="E65" s="33" t="s">
        <v>1604</v>
      </c>
      <c r="J65" s="32">
        <f>0</f>
      </c>
      <c s="32">
        <f>0</f>
      </c>
      <c s="32">
        <f>0+L66</f>
      </c>
      <c s="32">
        <f>0+M66</f>
      </c>
    </row>
    <row r="66" spans="1:16" ht="12.75">
      <c r="A66" t="s">
        <v>48</v>
      </c>
      <c s="34" t="s">
        <v>125</v>
      </c>
      <c s="34" t="s">
        <v>1605</v>
      </c>
      <c s="35" t="s">
        <v>5</v>
      </c>
      <c s="6" t="s">
        <v>1606</v>
      </c>
      <c s="36" t="s">
        <v>1026</v>
      </c>
      <c s="37">
        <v>552.167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1651</v>
      </c>
    </row>
    <row r="69" spans="1:5" ht="114.75">
      <c r="A69" t="s">
        <v>58</v>
      </c>
      <c r="E69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1565</v>
      </c>
      <c r="E4" s="26" t="s">
        <v>1566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COUNTIFS(L8:L91,"=0",A8:A91,"P")+COUNTIFS(L8:L91,"",A8:A91,"P")+SUM(Q8:Q91)</f>
      </c>
    </row>
    <row r="8" spans="1:13" ht="12.75">
      <c r="A8" t="s">
        <v>43</v>
      </c>
      <c r="C8" s="28" t="s">
        <v>1654</v>
      </c>
      <c r="E8" s="30" t="s">
        <v>1653</v>
      </c>
      <c r="J8" s="29">
        <f>0+J9+J26+J43+J48+J57+J90</f>
      </c>
      <c s="29">
        <f>0+K9+K26+K43+K48+K57+K90</f>
      </c>
      <c s="29">
        <f>0+L9+L26+L43+L48+L57+L90</f>
      </c>
      <c s="29">
        <f>0+M9+M26+M43+M48+M57+M90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1035</v>
      </c>
      <c s="36" t="s">
        <v>53</v>
      </c>
      <c s="37">
        <v>33.66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38.25">
      <c r="A20" s="35" t="s">
        <v>56</v>
      </c>
      <c r="E20" s="40" t="s">
        <v>1655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1353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1354</v>
      </c>
    </row>
    <row r="25" spans="1:5" ht="114.75">
      <c r="A25" t="s">
        <v>58</v>
      </c>
      <c r="E25" s="39" t="s">
        <v>1355</v>
      </c>
    </row>
    <row r="26" spans="1:13" ht="12.75">
      <c r="A26" t="s">
        <v>45</v>
      </c>
      <c r="C26" s="31" t="s">
        <v>1037</v>
      </c>
      <c r="E26" s="33" t="s">
        <v>1038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1366</v>
      </c>
      <c s="35" t="s">
        <v>5</v>
      </c>
      <c s="6" t="s">
        <v>1367</v>
      </c>
      <c s="36" t="s">
        <v>200</v>
      </c>
      <c s="37">
        <v>18.7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1656</v>
      </c>
    </row>
    <row r="30" spans="1:5" ht="318.75">
      <c r="A30" t="s">
        <v>58</v>
      </c>
      <c r="E30" s="39" t="s">
        <v>1046</v>
      </c>
    </row>
    <row r="31" spans="1:16" ht="12.75">
      <c r="A31" t="s">
        <v>48</v>
      </c>
      <c s="34" t="s">
        <v>81</v>
      </c>
      <c s="34" t="s">
        <v>1575</v>
      </c>
      <c s="35" t="s">
        <v>5</v>
      </c>
      <c s="6" t="s">
        <v>1576</v>
      </c>
      <c s="36" t="s">
        <v>210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1657</v>
      </c>
    </row>
    <row r="34" spans="1:5" ht="25.5">
      <c r="A34" t="s">
        <v>58</v>
      </c>
      <c r="E34" s="39" t="s">
        <v>1578</v>
      </c>
    </row>
    <row r="35" spans="1:16" ht="12.75">
      <c r="A35" t="s">
        <v>48</v>
      </c>
      <c s="34" t="s">
        <v>87</v>
      </c>
      <c s="34" t="s">
        <v>1052</v>
      </c>
      <c s="35" t="s">
        <v>5</v>
      </c>
      <c s="6" t="s">
        <v>1053</v>
      </c>
      <c s="36" t="s">
        <v>200</v>
      </c>
      <c s="37">
        <v>13.378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1658</v>
      </c>
    </row>
    <row r="38" spans="1:5" ht="242.25">
      <c r="A38" t="s">
        <v>58</v>
      </c>
      <c r="E38" s="39" t="s">
        <v>1055</v>
      </c>
    </row>
    <row r="39" spans="1:16" ht="12.75">
      <c r="A39" t="s">
        <v>48</v>
      </c>
      <c s="34" t="s">
        <v>92</v>
      </c>
      <c s="34" t="s">
        <v>1659</v>
      </c>
      <c s="35" t="s">
        <v>5</v>
      </c>
      <c s="6" t="s">
        <v>1660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1661</v>
      </c>
    </row>
    <row r="42" spans="1:5" ht="204">
      <c r="A42" t="s">
        <v>58</v>
      </c>
      <c r="E42" s="39" t="s">
        <v>1662</v>
      </c>
    </row>
    <row r="43" spans="1:13" ht="12.75">
      <c r="A43" t="s">
        <v>45</v>
      </c>
      <c r="C43" s="31" t="s">
        <v>1077</v>
      </c>
      <c r="E43" s="33" t="s">
        <v>1078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1436</v>
      </c>
      <c s="35" t="s">
        <v>5</v>
      </c>
      <c s="6" t="s">
        <v>1437</v>
      </c>
      <c s="36" t="s">
        <v>200</v>
      </c>
      <c s="37">
        <v>3.3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1663</v>
      </c>
    </row>
    <row r="47" spans="1:5" ht="395.25">
      <c r="A47" t="s">
        <v>58</v>
      </c>
      <c r="E47" s="39" t="s">
        <v>1082</v>
      </c>
    </row>
    <row r="48" spans="1:13" ht="12.75">
      <c r="A48" t="s">
        <v>45</v>
      </c>
      <c r="C48" s="31" t="s">
        <v>1094</v>
      </c>
      <c r="E48" s="33" t="s">
        <v>1095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1584</v>
      </c>
      <c s="35" t="s">
        <v>5</v>
      </c>
      <c s="6" t="s">
        <v>1585</v>
      </c>
      <c s="36" t="s">
        <v>210</v>
      </c>
      <c s="37">
        <v>19.8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1664</v>
      </c>
    </row>
    <row r="52" spans="1:5" ht="255">
      <c r="A52" t="s">
        <v>58</v>
      </c>
      <c r="E52" s="39" t="s">
        <v>1456</v>
      </c>
    </row>
    <row r="53" spans="1:16" ht="12.75">
      <c r="A53" t="s">
        <v>48</v>
      </c>
      <c s="34" t="s">
        <v>108</v>
      </c>
      <c s="34" t="s">
        <v>1594</v>
      </c>
      <c s="35" t="s">
        <v>5</v>
      </c>
      <c s="6" t="s">
        <v>1595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1665</v>
      </c>
    </row>
    <row r="56" spans="1:5" ht="102">
      <c r="A56" t="s">
        <v>58</v>
      </c>
      <c r="E56" s="39" t="s">
        <v>1103</v>
      </c>
    </row>
    <row r="57" spans="1:13" ht="12.75">
      <c r="A57" t="s">
        <v>45</v>
      </c>
      <c r="C57" s="31" t="s">
        <v>972</v>
      </c>
      <c r="E57" s="33" t="s">
        <v>973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48</v>
      </c>
      <c s="34" t="s">
        <v>114</v>
      </c>
      <c s="34" t="s">
        <v>1457</v>
      </c>
      <c s="35" t="s">
        <v>5</v>
      </c>
      <c s="6" t="s">
        <v>1458</v>
      </c>
      <c s="36" t="s">
        <v>252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1459</v>
      </c>
    </row>
    <row r="61" spans="1:5" ht="25.5">
      <c r="A61" t="s">
        <v>58</v>
      </c>
      <c r="E61" s="39" t="s">
        <v>1460</v>
      </c>
    </row>
    <row r="62" spans="1:16" ht="12.75">
      <c r="A62" t="s">
        <v>48</v>
      </c>
      <c s="34" t="s">
        <v>119</v>
      </c>
      <c s="34" t="s">
        <v>1461</v>
      </c>
      <c s="35" t="s">
        <v>5</v>
      </c>
      <c s="6" t="s">
        <v>1462</v>
      </c>
      <c s="36" t="s">
        <v>252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1459</v>
      </c>
    </row>
    <row r="65" spans="1:5" ht="38.25">
      <c r="A65" t="s">
        <v>58</v>
      </c>
      <c r="E65" s="39" t="s">
        <v>1463</v>
      </c>
    </row>
    <row r="66" spans="1:16" ht="12.75">
      <c r="A66" t="s">
        <v>48</v>
      </c>
      <c s="34" t="s">
        <v>125</v>
      </c>
      <c s="34" t="s">
        <v>1464</v>
      </c>
      <c s="35" t="s">
        <v>5</v>
      </c>
      <c s="6" t="s">
        <v>1465</v>
      </c>
      <c s="36" t="s">
        <v>1466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1666</v>
      </c>
    </row>
    <row r="69" spans="1:5" ht="25.5">
      <c r="A69" t="s">
        <v>58</v>
      </c>
      <c r="E69" s="39" t="s">
        <v>1468</v>
      </c>
    </row>
    <row r="70" spans="1:16" ht="12.75">
      <c r="A70" t="s">
        <v>48</v>
      </c>
      <c s="34" t="s">
        <v>130</v>
      </c>
      <c s="34" t="s">
        <v>1469</v>
      </c>
      <c s="35" t="s">
        <v>5</v>
      </c>
      <c s="6" t="s">
        <v>1470</v>
      </c>
      <c s="36" t="s">
        <v>252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1471</v>
      </c>
    </row>
    <row r="73" spans="1:5" ht="51">
      <c r="A73" t="s">
        <v>58</v>
      </c>
      <c r="E73" s="39" t="s">
        <v>1472</v>
      </c>
    </row>
    <row r="74" spans="1:16" ht="12.75">
      <c r="A74" t="s">
        <v>48</v>
      </c>
      <c s="34" t="s">
        <v>135</v>
      </c>
      <c s="34" t="s">
        <v>1473</v>
      </c>
      <c s="35" t="s">
        <v>5</v>
      </c>
      <c s="6" t="s">
        <v>1474</v>
      </c>
      <c s="36" t="s">
        <v>252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1475</v>
      </c>
    </row>
    <row r="77" spans="1:5" ht="63.75">
      <c r="A77" t="s">
        <v>58</v>
      </c>
      <c r="E77" s="39" t="s">
        <v>1476</v>
      </c>
    </row>
    <row r="78" spans="1:16" ht="12.75">
      <c r="A78" t="s">
        <v>48</v>
      </c>
      <c s="34" t="s">
        <v>140</v>
      </c>
      <c s="34" t="s">
        <v>1477</v>
      </c>
      <c s="35" t="s">
        <v>5</v>
      </c>
      <c s="6" t="s">
        <v>1478</v>
      </c>
      <c s="36" t="s">
        <v>252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1471</v>
      </c>
    </row>
    <row r="81" spans="1:5" ht="25.5">
      <c r="A81" t="s">
        <v>58</v>
      </c>
      <c r="E81" s="39" t="s">
        <v>1479</v>
      </c>
    </row>
    <row r="82" spans="1:16" ht="12.75">
      <c r="A82" t="s">
        <v>48</v>
      </c>
      <c s="34" t="s">
        <v>145</v>
      </c>
      <c s="34" t="s">
        <v>1480</v>
      </c>
      <c s="35" t="s">
        <v>5</v>
      </c>
      <c s="6" t="s">
        <v>1481</v>
      </c>
      <c s="36" t="s">
        <v>1466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1667</v>
      </c>
    </row>
    <row r="85" spans="1:5" ht="25.5">
      <c r="A85" t="s">
        <v>58</v>
      </c>
      <c r="E85" s="39" t="s">
        <v>1483</v>
      </c>
    </row>
    <row r="86" spans="1:16" ht="12.75">
      <c r="A86" t="s">
        <v>48</v>
      </c>
      <c s="34" t="s">
        <v>151</v>
      </c>
      <c s="34" t="s">
        <v>1508</v>
      </c>
      <c s="35" t="s">
        <v>5</v>
      </c>
      <c s="6" t="s">
        <v>1509</v>
      </c>
      <c s="36" t="s">
        <v>210</v>
      </c>
      <c s="37">
        <v>34.1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1510</v>
      </c>
    </row>
    <row r="89" spans="1:5" ht="89.25">
      <c r="A89" t="s">
        <v>58</v>
      </c>
      <c r="E89" s="39" t="s">
        <v>1511</v>
      </c>
    </row>
    <row r="90" spans="1:13" ht="12.75">
      <c r="A90" t="s">
        <v>45</v>
      </c>
      <c r="C90" s="31" t="s">
        <v>1603</v>
      </c>
      <c r="E90" s="33" t="s">
        <v>1604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1605</v>
      </c>
      <c s="35" t="s">
        <v>5</v>
      </c>
      <c s="6" t="s">
        <v>1606</v>
      </c>
      <c s="36" t="s">
        <v>1026</v>
      </c>
      <c s="37">
        <v>150.731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63.75">
      <c r="A93" s="35" t="s">
        <v>56</v>
      </c>
      <c r="E93" s="40" t="s">
        <v>1668</v>
      </c>
    </row>
    <row r="94" spans="1:5" ht="114.75">
      <c r="A94" t="s">
        <v>58</v>
      </c>
      <c r="E94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1565</v>
      </c>
      <c s="41">
        <f>Rekapitulace!C38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1565</v>
      </c>
      <c r="E4" s="26" t="s">
        <v>1566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COUNTIFS(L8:L68,"=0",A8:A68,"P")+COUNTIFS(L8:L68,"",A8:A68,"P")+SUM(Q8:Q68)</f>
      </c>
    </row>
    <row r="8" spans="1:13" ht="12.75">
      <c r="A8" t="s">
        <v>43</v>
      </c>
      <c r="C8" s="28" t="s">
        <v>1671</v>
      </c>
      <c r="E8" s="30" t="s">
        <v>1670</v>
      </c>
      <c r="J8" s="29">
        <f>0+J9+J26+J43+J48+J57+J62+J67</f>
      </c>
      <c s="29">
        <f>0+K9+K26+K43+K48+K57+K62+K67</f>
      </c>
      <c s="29">
        <f>0+L9+L26+L43+L48+L57+L62+L67</f>
      </c>
      <c s="29">
        <f>0+M9+M26+M43+M48+M57+M62+M67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1035</v>
      </c>
      <c s="36" t="s">
        <v>53</v>
      </c>
      <c s="37">
        <v>35.64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38.25">
      <c r="A20" s="35" t="s">
        <v>56</v>
      </c>
      <c r="E20" s="40" t="s">
        <v>1672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1353</v>
      </c>
      <c s="36" t="s">
        <v>53</v>
      </c>
      <c s="37">
        <v>0.075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1354</v>
      </c>
    </row>
    <row r="25" spans="1:5" ht="114.75">
      <c r="A25" t="s">
        <v>58</v>
      </c>
      <c r="E25" s="39" t="s">
        <v>1355</v>
      </c>
    </row>
    <row r="26" spans="1:13" ht="12.75">
      <c r="A26" t="s">
        <v>45</v>
      </c>
      <c r="C26" s="31" t="s">
        <v>1037</v>
      </c>
      <c r="E26" s="33" t="s">
        <v>1038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75</v>
      </c>
      <c s="34" t="s">
        <v>1366</v>
      </c>
      <c s="35" t="s">
        <v>5</v>
      </c>
      <c s="6" t="s">
        <v>1367</v>
      </c>
      <c s="36" t="s">
        <v>200</v>
      </c>
      <c s="37">
        <v>19.8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1673</v>
      </c>
    </row>
    <row r="30" spans="1:5" ht="318.75">
      <c r="A30" t="s">
        <v>58</v>
      </c>
      <c r="E30" s="39" t="s">
        <v>1046</v>
      </c>
    </row>
    <row r="31" spans="1:16" ht="12.75">
      <c r="A31" t="s">
        <v>48</v>
      </c>
      <c s="34" t="s">
        <v>81</v>
      </c>
      <c s="34" t="s">
        <v>1575</v>
      </c>
      <c s="35" t="s">
        <v>5</v>
      </c>
      <c s="6" t="s">
        <v>1576</v>
      </c>
      <c s="36" t="s">
        <v>210</v>
      </c>
      <c s="37">
        <v>19.36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1674</v>
      </c>
    </row>
    <row r="34" spans="1:5" ht="25.5">
      <c r="A34" t="s">
        <v>58</v>
      </c>
      <c r="E34" s="39" t="s">
        <v>1578</v>
      </c>
    </row>
    <row r="35" spans="1:16" ht="12.75">
      <c r="A35" t="s">
        <v>48</v>
      </c>
      <c s="34" t="s">
        <v>87</v>
      </c>
      <c s="34" t="s">
        <v>1052</v>
      </c>
      <c s="35" t="s">
        <v>5</v>
      </c>
      <c s="6" t="s">
        <v>1053</v>
      </c>
      <c s="36" t="s">
        <v>200</v>
      </c>
      <c s="37">
        <v>13.002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63.75">
      <c r="A37" s="35" t="s">
        <v>56</v>
      </c>
      <c r="E37" s="40" t="s">
        <v>1675</v>
      </c>
    </row>
    <row r="38" spans="1:5" ht="242.25">
      <c r="A38" t="s">
        <v>58</v>
      </c>
      <c r="E38" s="39" t="s">
        <v>1055</v>
      </c>
    </row>
    <row r="39" spans="1:16" ht="12.75">
      <c r="A39" t="s">
        <v>48</v>
      </c>
      <c s="34" t="s">
        <v>92</v>
      </c>
      <c s="34" t="s">
        <v>1659</v>
      </c>
      <c s="35" t="s">
        <v>5</v>
      </c>
      <c s="6" t="s">
        <v>1660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1661</v>
      </c>
    </row>
    <row r="42" spans="1:5" ht="204">
      <c r="A42" t="s">
        <v>58</v>
      </c>
      <c r="E42" s="39" t="s">
        <v>1662</v>
      </c>
    </row>
    <row r="43" spans="1:13" ht="12.75">
      <c r="A43" t="s">
        <v>45</v>
      </c>
      <c r="C43" s="31" t="s">
        <v>1077</v>
      </c>
      <c r="E43" s="33" t="s">
        <v>1078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97</v>
      </c>
      <c s="34" t="s">
        <v>1436</v>
      </c>
      <c s="35" t="s">
        <v>5</v>
      </c>
      <c s="6" t="s">
        <v>1437</v>
      </c>
      <c s="36" t="s">
        <v>200</v>
      </c>
      <c s="37">
        <v>3.287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1676</v>
      </c>
    </row>
    <row r="47" spans="1:5" ht="395.25">
      <c r="A47" t="s">
        <v>58</v>
      </c>
      <c r="E47" s="39" t="s">
        <v>1082</v>
      </c>
    </row>
    <row r="48" spans="1:13" ht="12.75">
      <c r="A48" t="s">
        <v>45</v>
      </c>
      <c r="C48" s="31" t="s">
        <v>1094</v>
      </c>
      <c r="E48" s="33" t="s">
        <v>1095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103</v>
      </c>
      <c s="34" t="s">
        <v>1584</v>
      </c>
      <c s="35" t="s">
        <v>5</v>
      </c>
      <c s="6" t="s">
        <v>1585</v>
      </c>
      <c s="36" t="s">
        <v>210</v>
      </c>
      <c s="37">
        <v>19.25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38.25">
      <c r="A51" s="35" t="s">
        <v>56</v>
      </c>
      <c r="E51" s="40" t="s">
        <v>1677</v>
      </c>
    </row>
    <row r="52" spans="1:5" ht="255">
      <c r="A52" t="s">
        <v>58</v>
      </c>
      <c r="E52" s="39" t="s">
        <v>1456</v>
      </c>
    </row>
    <row r="53" spans="1:16" ht="12.75">
      <c r="A53" t="s">
        <v>48</v>
      </c>
      <c s="34" t="s">
        <v>108</v>
      </c>
      <c s="34" t="s">
        <v>1594</v>
      </c>
      <c s="35" t="s">
        <v>5</v>
      </c>
      <c s="6" t="s">
        <v>1595</v>
      </c>
      <c s="36" t="s">
        <v>252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38.25">
      <c r="A55" s="35" t="s">
        <v>56</v>
      </c>
      <c r="E55" s="40" t="s">
        <v>1665</v>
      </c>
    </row>
    <row r="56" spans="1:5" ht="102">
      <c r="A56" t="s">
        <v>58</v>
      </c>
      <c r="E56" s="39" t="s">
        <v>1103</v>
      </c>
    </row>
    <row r="57" spans="1:13" ht="12.75">
      <c r="A57" t="s">
        <v>45</v>
      </c>
      <c r="C57" s="31" t="s">
        <v>972</v>
      </c>
      <c r="E57" s="33" t="s">
        <v>973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1508</v>
      </c>
      <c s="35" t="s">
        <v>5</v>
      </c>
      <c s="6" t="s">
        <v>1509</v>
      </c>
      <c s="36" t="s">
        <v>210</v>
      </c>
      <c s="37">
        <v>34.1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1510</v>
      </c>
    </row>
    <row r="61" spans="1:5" ht="89.25">
      <c r="A61" t="s">
        <v>58</v>
      </c>
      <c r="E61" s="39" t="s">
        <v>1511</v>
      </c>
    </row>
    <row r="62" spans="1:13" ht="12.75">
      <c r="A62" t="s">
        <v>45</v>
      </c>
      <c r="C62" s="31" t="s">
        <v>1678</v>
      </c>
      <c r="E62" s="33" t="s">
        <v>1679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119</v>
      </c>
      <c s="34" t="s">
        <v>1680</v>
      </c>
      <c s="35" t="s">
        <v>5</v>
      </c>
      <c s="6" t="s">
        <v>1681</v>
      </c>
      <c s="36" t="s">
        <v>252</v>
      </c>
      <c s="37">
        <v>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1682</v>
      </c>
    </row>
    <row r="66" spans="1:5" ht="127.5">
      <c r="A66" t="s">
        <v>58</v>
      </c>
      <c r="E66" s="39" t="s">
        <v>1683</v>
      </c>
    </row>
    <row r="67" spans="1:13" ht="12.75">
      <c r="A67" t="s">
        <v>45</v>
      </c>
      <c r="C67" s="31" t="s">
        <v>1603</v>
      </c>
      <c r="E67" s="33" t="s">
        <v>1604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48</v>
      </c>
      <c s="34" t="s">
        <v>125</v>
      </c>
      <c s="34" t="s">
        <v>1605</v>
      </c>
      <c s="35" t="s">
        <v>5</v>
      </c>
      <c s="6" t="s">
        <v>1606</v>
      </c>
      <c s="36" t="s">
        <v>1026</v>
      </c>
      <c s="37">
        <v>39.6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1684</v>
      </c>
    </row>
    <row r="71" spans="1:5" ht="114.75">
      <c r="A71" t="s">
        <v>58</v>
      </c>
      <c r="E71" s="39" t="s">
        <v>1608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1685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1685</v>
      </c>
      <c r="E4" s="26" t="s">
        <v>1686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1689</v>
      </c>
      <c r="E8" s="30" t="s">
        <v>1688</v>
      </c>
      <c r="J8" s="29">
        <f>0+J9+J42+J63+J124+J145+J174+J179+J184+J189+J218+J231+J236+J241+J246+J251</f>
      </c>
      <c s="29">
        <f>0+K9+K42+K63+K124+K145+K174+K179+K184+K189+K218+K231+K236+K241+K246+K251</f>
      </c>
      <c s="29">
        <f>0+L9+L42+L63+L124+L145+L174+L179+L184+L189+L218+L231+L236+L241+L246+L251</f>
      </c>
      <c s="29">
        <f>0+M9+M42+M63+M124+M145+M174+M179+M184+M189+M218+M231+M236+M241+M246+M251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1571</v>
      </c>
      <c s="35" t="s">
        <v>5</v>
      </c>
      <c s="6" t="s">
        <v>1572</v>
      </c>
      <c s="36" t="s">
        <v>164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1690</v>
      </c>
    </row>
    <row r="13" spans="1:5" ht="12.75">
      <c r="A13" t="s">
        <v>58</v>
      </c>
      <c r="E13" s="39" t="s">
        <v>1342</v>
      </c>
    </row>
    <row r="14" spans="1:16" ht="12.75">
      <c r="A14" t="s">
        <v>48</v>
      </c>
      <c s="34" t="s">
        <v>26</v>
      </c>
      <c s="34" t="s">
        <v>1691</v>
      </c>
      <c s="35" t="s">
        <v>5</v>
      </c>
      <c s="6" t="s">
        <v>1692</v>
      </c>
      <c s="36" t="s">
        <v>252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1693</v>
      </c>
    </row>
    <row r="17" spans="1:5" ht="12.75">
      <c r="A17" t="s">
        <v>58</v>
      </c>
      <c r="E17" s="39" t="s">
        <v>1342</v>
      </c>
    </row>
    <row r="18" spans="1:16" ht="12.75">
      <c r="A18" t="s">
        <v>48</v>
      </c>
      <c s="34" t="s">
        <v>25</v>
      </c>
      <c s="34" t="s">
        <v>1694</v>
      </c>
      <c s="35" t="s">
        <v>5</v>
      </c>
      <c s="6" t="s">
        <v>1695</v>
      </c>
      <c s="36" t="s">
        <v>1696</v>
      </c>
      <c s="37">
        <v>91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201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1697</v>
      </c>
    </row>
    <row r="21" spans="1:5" ht="12.75">
      <c r="A21" t="s">
        <v>58</v>
      </c>
      <c r="E21" s="39" t="s">
        <v>1342</v>
      </c>
    </row>
    <row r="22" spans="1:16" ht="12.75">
      <c r="A22" t="s">
        <v>48</v>
      </c>
      <c s="34" t="s">
        <v>69</v>
      </c>
      <c s="34" t="s">
        <v>1698</v>
      </c>
      <c s="35" t="s">
        <v>5</v>
      </c>
      <c s="6" t="s">
        <v>1699</v>
      </c>
      <c s="36" t="s">
        <v>252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201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1700</v>
      </c>
    </row>
    <row r="25" spans="1:5" ht="12.75">
      <c r="A25" t="s">
        <v>58</v>
      </c>
      <c r="E25" s="39" t="s">
        <v>1342</v>
      </c>
    </row>
    <row r="26" spans="1:16" ht="12.75">
      <c r="A26" t="s">
        <v>48</v>
      </c>
      <c s="34" t="s">
        <v>75</v>
      </c>
      <c s="34" t="s">
        <v>1701</v>
      </c>
      <c s="35" t="s">
        <v>5</v>
      </c>
      <c s="6" t="s">
        <v>1702</v>
      </c>
      <c s="36" t="s">
        <v>252</v>
      </c>
      <c s="37">
        <v>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201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1703</v>
      </c>
    </row>
    <row r="29" spans="1:5" ht="12.75">
      <c r="A29" t="s">
        <v>58</v>
      </c>
      <c r="E29" s="39" t="s">
        <v>1704</v>
      </c>
    </row>
    <row r="30" spans="1:16" ht="25.5">
      <c r="A30" t="s">
        <v>48</v>
      </c>
      <c s="34" t="s">
        <v>81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165</v>
      </c>
    </row>
    <row r="33" spans="1:5" ht="76.5">
      <c r="A33" t="s">
        <v>58</v>
      </c>
      <c r="E33" s="39" t="s">
        <v>196</v>
      </c>
    </row>
    <row r="34" spans="1:16" ht="25.5">
      <c r="A34" t="s">
        <v>48</v>
      </c>
      <c s="34" t="s">
        <v>87</v>
      </c>
      <c s="34" t="s">
        <v>64</v>
      </c>
      <c s="35" t="s">
        <v>65</v>
      </c>
      <c s="6" t="s">
        <v>1035</v>
      </c>
      <c s="36" t="s">
        <v>53</v>
      </c>
      <c s="37">
        <v>10469.344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827</v>
      </c>
    </row>
    <row r="36" spans="1:5" ht="63.75">
      <c r="A36" s="35" t="s">
        <v>56</v>
      </c>
      <c r="E36" s="40" t="s">
        <v>1705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76</v>
      </c>
      <c s="35" t="s">
        <v>77</v>
      </c>
      <c s="6" t="s">
        <v>1215</v>
      </c>
      <c s="36" t="s">
        <v>53</v>
      </c>
      <c s="37">
        <v>191.582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827</v>
      </c>
    </row>
    <row r="40" spans="1:5" ht="25.5">
      <c r="A40" s="35" t="s">
        <v>56</v>
      </c>
      <c r="E40" s="40" t="s">
        <v>1706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1037</v>
      </c>
      <c r="E42" s="33" t="s">
        <v>1038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97</v>
      </c>
      <c s="34" t="s">
        <v>1362</v>
      </c>
      <c s="35" t="s">
        <v>5</v>
      </c>
      <c s="6" t="s">
        <v>1363</v>
      </c>
      <c s="36" t="s">
        <v>279</v>
      </c>
      <c s="37">
        <v>4368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1707</v>
      </c>
    </row>
    <row r="46" spans="1:5" ht="38.25">
      <c r="A46" t="s">
        <v>58</v>
      </c>
      <c r="E46" s="39" t="s">
        <v>1365</v>
      </c>
    </row>
    <row r="47" spans="1:16" ht="12.75">
      <c r="A47" t="s">
        <v>48</v>
      </c>
      <c s="34" t="s">
        <v>103</v>
      </c>
      <c s="34" t="s">
        <v>1366</v>
      </c>
      <c s="35" t="s">
        <v>5</v>
      </c>
      <c s="6" t="s">
        <v>1367</v>
      </c>
      <c s="36" t="s">
        <v>200</v>
      </c>
      <c s="37">
        <v>1054.873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04">
      <c r="A49" s="35" t="s">
        <v>56</v>
      </c>
      <c r="E49" s="40" t="s">
        <v>1708</v>
      </c>
    </row>
    <row r="50" spans="1:5" ht="318.75">
      <c r="A50" t="s">
        <v>58</v>
      </c>
      <c r="E50" s="39" t="s">
        <v>1046</v>
      </c>
    </row>
    <row r="51" spans="1:16" ht="12.75">
      <c r="A51" t="s">
        <v>48</v>
      </c>
      <c s="34" t="s">
        <v>108</v>
      </c>
      <c s="34" t="s">
        <v>1043</v>
      </c>
      <c s="35" t="s">
        <v>5</v>
      </c>
      <c s="6" t="s">
        <v>1044</v>
      </c>
      <c s="36" t="s">
        <v>200</v>
      </c>
      <c s="37">
        <v>3442.213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51">
      <c r="A53" s="35" t="s">
        <v>56</v>
      </c>
      <c r="E53" s="40" t="s">
        <v>1709</v>
      </c>
    </row>
    <row r="54" spans="1:5" ht="318.75">
      <c r="A54" t="s">
        <v>58</v>
      </c>
      <c r="E54" s="39" t="s">
        <v>1046</v>
      </c>
    </row>
    <row r="55" spans="1:16" ht="12.75">
      <c r="A55" t="s">
        <v>48</v>
      </c>
      <c s="34" t="s">
        <v>114</v>
      </c>
      <c s="34" t="s">
        <v>1710</v>
      </c>
      <c s="35" t="s">
        <v>5</v>
      </c>
      <c s="6" t="s">
        <v>1711</v>
      </c>
      <c s="36" t="s">
        <v>210</v>
      </c>
      <c s="37">
        <v>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1712</v>
      </c>
    </row>
    <row r="58" spans="1:5" ht="25.5">
      <c r="A58" t="s">
        <v>58</v>
      </c>
      <c r="E58" s="39" t="s">
        <v>1578</v>
      </c>
    </row>
    <row r="59" spans="1:16" ht="12.75">
      <c r="A59" t="s">
        <v>48</v>
      </c>
      <c s="34" t="s">
        <v>119</v>
      </c>
      <c s="34" t="s">
        <v>1052</v>
      </c>
      <c s="35" t="s">
        <v>5</v>
      </c>
      <c s="6" t="s">
        <v>1053</v>
      </c>
      <c s="36" t="s">
        <v>200</v>
      </c>
      <c s="37">
        <v>3325.168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53">
      <c r="A61" s="35" t="s">
        <v>56</v>
      </c>
      <c r="E61" s="40" t="s">
        <v>1713</v>
      </c>
    </row>
    <row r="62" spans="1:5" ht="242.25">
      <c r="A62" t="s">
        <v>58</v>
      </c>
      <c r="E62" s="39" t="s">
        <v>1055</v>
      </c>
    </row>
    <row r="63" spans="1:13" ht="12.75">
      <c r="A63" t="s">
        <v>45</v>
      </c>
      <c r="C63" s="31" t="s">
        <v>1060</v>
      </c>
      <c r="E63" s="33" t="s">
        <v>1061</v>
      </c>
      <c r="J63" s="32">
        <f>0</f>
      </c>
      <c s="32">
        <f>0</f>
      </c>
      <c s="32">
        <f>0+L64+L68+L72+L76+L80+L84+L88+L92+L96+L100+L104+L108+L112+L116+L120</f>
      </c>
      <c s="32">
        <f>0+M64+M68+M72+M76+M80+M84+M88+M92+M96+M100+M104+M108+M112+M116+M120</f>
      </c>
    </row>
    <row r="64" spans="1:16" ht="12.75">
      <c r="A64" t="s">
        <v>48</v>
      </c>
      <c s="34" t="s">
        <v>125</v>
      </c>
      <c s="34" t="s">
        <v>1370</v>
      </c>
      <c s="35" t="s">
        <v>5</v>
      </c>
      <c s="6" t="s">
        <v>1371</v>
      </c>
      <c s="36" t="s">
        <v>53</v>
      </c>
      <c s="37">
        <v>188.252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78.5">
      <c r="A66" s="35" t="s">
        <v>56</v>
      </c>
      <c r="E66" s="40" t="s">
        <v>1714</v>
      </c>
    </row>
    <row r="67" spans="1:5" ht="38.25">
      <c r="A67" t="s">
        <v>58</v>
      </c>
      <c r="E67" s="39" t="s">
        <v>1373</v>
      </c>
    </row>
    <row r="68" spans="1:16" ht="12.75">
      <c r="A68" t="s">
        <v>48</v>
      </c>
      <c s="34" t="s">
        <v>130</v>
      </c>
      <c s="34" t="s">
        <v>1374</v>
      </c>
      <c s="35" t="s">
        <v>5</v>
      </c>
      <c s="6" t="s">
        <v>1375</v>
      </c>
      <c s="36" t="s">
        <v>1026</v>
      </c>
      <c s="37">
        <v>1839.859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02">
      <c r="A70" s="35" t="s">
        <v>56</v>
      </c>
      <c r="E70" s="40" t="s">
        <v>1715</v>
      </c>
    </row>
    <row r="71" spans="1:5" ht="25.5">
      <c r="A71" t="s">
        <v>58</v>
      </c>
      <c r="E71" s="39" t="s">
        <v>1377</v>
      </c>
    </row>
    <row r="72" spans="1:16" ht="12.75">
      <c r="A72" t="s">
        <v>48</v>
      </c>
      <c s="34" t="s">
        <v>135</v>
      </c>
      <c s="34" t="s">
        <v>1716</v>
      </c>
      <c s="35" t="s">
        <v>5</v>
      </c>
      <c s="6" t="s">
        <v>1717</v>
      </c>
      <c s="36" t="s">
        <v>53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1718</v>
      </c>
    </row>
    <row r="75" spans="1:5" ht="344.25">
      <c r="A75" t="s">
        <v>58</v>
      </c>
      <c r="E75" s="39" t="s">
        <v>1719</v>
      </c>
    </row>
    <row r="76" spans="1:16" ht="12.75">
      <c r="A76" t="s">
        <v>48</v>
      </c>
      <c s="34" t="s">
        <v>140</v>
      </c>
      <c s="34" t="s">
        <v>1720</v>
      </c>
      <c s="35" t="s">
        <v>5</v>
      </c>
      <c s="6" t="s">
        <v>1721</v>
      </c>
      <c s="36" t="s">
        <v>53</v>
      </c>
      <c s="37">
        <v>33.224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1722</v>
      </c>
    </row>
    <row r="79" spans="1:5" ht="12.75">
      <c r="A79" t="s">
        <v>58</v>
      </c>
      <c r="E79" s="39" t="s">
        <v>1723</v>
      </c>
    </row>
    <row r="80" spans="1:16" ht="12.75">
      <c r="A80" t="s">
        <v>48</v>
      </c>
      <c s="34" t="s">
        <v>145</v>
      </c>
      <c s="34" t="s">
        <v>1724</v>
      </c>
      <c s="35" t="s">
        <v>5</v>
      </c>
      <c s="6" t="s">
        <v>1725</v>
      </c>
      <c s="36" t="s">
        <v>200</v>
      </c>
      <c s="37">
        <v>101.888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63.75">
      <c r="A82" s="35" t="s">
        <v>56</v>
      </c>
      <c r="E82" s="40" t="s">
        <v>1726</v>
      </c>
    </row>
    <row r="83" spans="1:5" ht="409.5">
      <c r="A83" t="s">
        <v>58</v>
      </c>
      <c r="E83" s="39" t="s">
        <v>1727</v>
      </c>
    </row>
    <row r="84" spans="1:16" ht="12.75">
      <c r="A84" t="s">
        <v>48</v>
      </c>
      <c s="34" t="s">
        <v>151</v>
      </c>
      <c s="34" t="s">
        <v>1728</v>
      </c>
      <c s="35" t="s">
        <v>5</v>
      </c>
      <c s="6" t="s">
        <v>1729</v>
      </c>
      <c s="36" t="s">
        <v>53</v>
      </c>
      <c s="37">
        <v>13.23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89.25">
      <c r="A86" s="35" t="s">
        <v>56</v>
      </c>
      <c r="E86" s="40" t="s">
        <v>1730</v>
      </c>
    </row>
    <row r="87" spans="1:5" ht="267.75">
      <c r="A87" t="s">
        <v>58</v>
      </c>
      <c r="E87" s="39" t="s">
        <v>1428</v>
      </c>
    </row>
    <row r="88" spans="1:16" ht="25.5">
      <c r="A88" t="s">
        <v>48</v>
      </c>
      <c s="34" t="s">
        <v>271</v>
      </c>
      <c s="34" t="s">
        <v>1378</v>
      </c>
      <c s="35" t="s">
        <v>5</v>
      </c>
      <c s="6" t="s">
        <v>1379</v>
      </c>
      <c s="36" t="s">
        <v>210</v>
      </c>
      <c s="37">
        <v>4632.26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40.25">
      <c r="A90" s="35" t="s">
        <v>56</v>
      </c>
      <c r="E90" s="40" t="s">
        <v>1731</v>
      </c>
    </row>
    <row r="91" spans="1:5" ht="63.75">
      <c r="A91" t="s">
        <v>58</v>
      </c>
      <c r="E91" s="39" t="s">
        <v>1381</v>
      </c>
    </row>
    <row r="92" spans="1:16" ht="12.75">
      <c r="A92" t="s">
        <v>48</v>
      </c>
      <c s="34" t="s">
        <v>276</v>
      </c>
      <c s="34" t="s">
        <v>1382</v>
      </c>
      <c s="35" t="s">
        <v>5</v>
      </c>
      <c s="6" t="s">
        <v>1383</v>
      </c>
      <c s="36" t="s">
        <v>210</v>
      </c>
      <c s="37">
        <v>1051.4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38.25">
      <c r="A94" s="35" t="s">
        <v>56</v>
      </c>
      <c r="E94" s="40" t="s">
        <v>1732</v>
      </c>
    </row>
    <row r="95" spans="1:5" ht="191.25">
      <c r="A95" t="s">
        <v>58</v>
      </c>
      <c r="E95" s="39" t="s">
        <v>1385</v>
      </c>
    </row>
    <row r="96" spans="1:16" ht="12.75">
      <c r="A96" t="s">
        <v>48</v>
      </c>
      <c s="34" t="s">
        <v>282</v>
      </c>
      <c s="34" t="s">
        <v>1733</v>
      </c>
      <c s="35" t="s">
        <v>5</v>
      </c>
      <c s="6" t="s">
        <v>1734</v>
      </c>
      <c s="36" t="s">
        <v>200</v>
      </c>
      <c s="37">
        <v>421.506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78.5">
      <c r="A98" s="35" t="s">
        <v>56</v>
      </c>
      <c r="E98" s="40" t="s">
        <v>1735</v>
      </c>
    </row>
    <row r="99" spans="1:5" ht="76.5">
      <c r="A99" t="s">
        <v>58</v>
      </c>
      <c r="E99" s="39" t="s">
        <v>1736</v>
      </c>
    </row>
    <row r="100" spans="1:16" ht="12.75">
      <c r="A100" t="s">
        <v>48</v>
      </c>
      <c s="34" t="s">
        <v>287</v>
      </c>
      <c s="34" t="s">
        <v>1386</v>
      </c>
      <c s="35" t="s">
        <v>5</v>
      </c>
      <c s="6" t="s">
        <v>1387</v>
      </c>
      <c s="36" t="s">
        <v>252</v>
      </c>
      <c s="37">
        <v>151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76.5">
      <c r="A102" s="35" t="s">
        <v>56</v>
      </c>
      <c r="E102" s="40" t="s">
        <v>1737</v>
      </c>
    </row>
    <row r="103" spans="1:5" ht="153">
      <c r="A103" t="s">
        <v>58</v>
      </c>
      <c r="E103" s="39" t="s">
        <v>1389</v>
      </c>
    </row>
    <row r="104" spans="1:16" ht="12.75">
      <c r="A104" t="s">
        <v>48</v>
      </c>
      <c s="34" t="s">
        <v>288</v>
      </c>
      <c s="34" t="s">
        <v>1390</v>
      </c>
      <c s="35" t="s">
        <v>5</v>
      </c>
      <c s="6" t="s">
        <v>1391</v>
      </c>
      <c s="36" t="s">
        <v>252</v>
      </c>
      <c s="37">
        <v>113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1738</v>
      </c>
    </row>
    <row r="107" spans="1:5" ht="153">
      <c r="A107" t="s">
        <v>58</v>
      </c>
      <c r="E107" s="39" t="s">
        <v>1393</v>
      </c>
    </row>
    <row r="108" spans="1:16" ht="12.75">
      <c r="A108" t="s">
        <v>48</v>
      </c>
      <c s="34" t="s">
        <v>289</v>
      </c>
      <c s="34" t="s">
        <v>1398</v>
      </c>
      <c s="35" t="s">
        <v>5</v>
      </c>
      <c s="6" t="s">
        <v>1399</v>
      </c>
      <c s="36" t="s">
        <v>210</v>
      </c>
      <c s="37">
        <v>27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63.75">
      <c r="A110" s="35" t="s">
        <v>56</v>
      </c>
      <c r="E110" s="40" t="s">
        <v>1739</v>
      </c>
    </row>
    <row r="111" spans="1:5" ht="12.75">
      <c r="A111" t="s">
        <v>58</v>
      </c>
      <c r="E111" s="39" t="s">
        <v>1401</v>
      </c>
    </row>
    <row r="112" spans="1:16" ht="12.75">
      <c r="A112" t="s">
        <v>48</v>
      </c>
      <c s="34" t="s">
        <v>290</v>
      </c>
      <c s="34" t="s">
        <v>1740</v>
      </c>
      <c s="35" t="s">
        <v>5</v>
      </c>
      <c s="6" t="s">
        <v>1741</v>
      </c>
      <c s="36" t="s">
        <v>200</v>
      </c>
      <c s="37">
        <v>113.341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63.75">
      <c r="A114" s="35" t="s">
        <v>56</v>
      </c>
      <c r="E114" s="40" t="s">
        <v>1742</v>
      </c>
    </row>
    <row r="115" spans="1:5" ht="38.25">
      <c r="A115" t="s">
        <v>58</v>
      </c>
      <c r="E115" s="39" t="s">
        <v>1743</v>
      </c>
    </row>
    <row r="116" spans="1:16" ht="12.75">
      <c r="A116" t="s">
        <v>48</v>
      </c>
      <c s="34" t="s">
        <v>291</v>
      </c>
      <c s="34" t="s">
        <v>1744</v>
      </c>
      <c s="35" t="s">
        <v>5</v>
      </c>
      <c s="6" t="s">
        <v>1745</v>
      </c>
      <c s="36" t="s">
        <v>200</v>
      </c>
      <c s="37">
        <v>15.166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76.5">
      <c r="A118" s="35" t="s">
        <v>56</v>
      </c>
      <c r="E118" s="40" t="s">
        <v>1746</v>
      </c>
    </row>
    <row r="119" spans="1:5" ht="395.25">
      <c r="A119" t="s">
        <v>58</v>
      </c>
      <c r="E119" s="39" t="s">
        <v>1747</v>
      </c>
    </row>
    <row r="120" spans="1:16" ht="12.75">
      <c r="A120" t="s">
        <v>48</v>
      </c>
      <c s="34" t="s">
        <v>292</v>
      </c>
      <c s="34" t="s">
        <v>1073</v>
      </c>
      <c s="35" t="s">
        <v>5</v>
      </c>
      <c s="6" t="s">
        <v>1074</v>
      </c>
      <c s="36" t="s">
        <v>1026</v>
      </c>
      <c s="37">
        <v>3562.575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76.5">
      <c r="A122" s="35" t="s">
        <v>56</v>
      </c>
      <c r="E122" s="40" t="s">
        <v>1748</v>
      </c>
    </row>
    <row r="123" spans="1:5" ht="102">
      <c r="A123" t="s">
        <v>58</v>
      </c>
      <c r="E123" s="39" t="s">
        <v>1076</v>
      </c>
    </row>
    <row r="124" spans="1:13" ht="12.75">
      <c r="A124" t="s">
        <v>45</v>
      </c>
      <c r="C124" s="31" t="s">
        <v>1413</v>
      </c>
      <c r="E124" s="33" t="s">
        <v>1414</v>
      </c>
      <c r="J124" s="32">
        <f>0</f>
      </c>
      <c s="32">
        <f>0</f>
      </c>
      <c s="32">
        <f>0+L125+L129+L133+L137+L141</f>
      </c>
      <c s="32">
        <f>0+M125+M129+M133+M137+M141</f>
      </c>
    </row>
    <row r="125" spans="1:16" ht="12.75">
      <c r="A125" t="s">
        <v>48</v>
      </c>
      <c s="34" t="s">
        <v>293</v>
      </c>
      <c s="34" t="s">
        <v>1749</v>
      </c>
      <c s="35" t="s">
        <v>5</v>
      </c>
      <c s="6" t="s">
        <v>1750</v>
      </c>
      <c s="36" t="s">
        <v>200</v>
      </c>
      <c s="37">
        <v>4.826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51">
      <c r="A127" s="35" t="s">
        <v>56</v>
      </c>
      <c r="E127" s="40" t="s">
        <v>1751</v>
      </c>
    </row>
    <row r="128" spans="1:5" ht="395.25">
      <c r="A128" t="s">
        <v>58</v>
      </c>
      <c r="E128" s="39" t="s">
        <v>1747</v>
      </c>
    </row>
    <row r="129" spans="1:16" ht="12.75">
      <c r="A129" t="s">
        <v>48</v>
      </c>
      <c s="34" t="s">
        <v>294</v>
      </c>
      <c s="34" t="s">
        <v>1752</v>
      </c>
      <c s="35" t="s">
        <v>5</v>
      </c>
      <c s="6" t="s">
        <v>1753</v>
      </c>
      <c s="36" t="s">
        <v>53</v>
      </c>
      <c s="37">
        <v>0.758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1754</v>
      </c>
    </row>
    <row r="132" spans="1:5" ht="267.75">
      <c r="A132" t="s">
        <v>58</v>
      </c>
      <c r="E132" s="39" t="s">
        <v>1428</v>
      </c>
    </row>
    <row r="133" spans="1:16" ht="12.75">
      <c r="A133" t="s">
        <v>48</v>
      </c>
      <c s="34" t="s">
        <v>295</v>
      </c>
      <c s="34" t="s">
        <v>1755</v>
      </c>
      <c s="35" t="s">
        <v>5</v>
      </c>
      <c s="6" t="s">
        <v>1756</v>
      </c>
      <c s="36" t="s">
        <v>200</v>
      </c>
      <c s="37">
        <v>187.907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38.25">
      <c r="A135" s="35" t="s">
        <v>56</v>
      </c>
      <c r="E135" s="40" t="s">
        <v>1757</v>
      </c>
    </row>
    <row r="136" spans="1:5" ht="229.5">
      <c r="A136" t="s">
        <v>58</v>
      </c>
      <c r="E136" s="39" t="s">
        <v>1758</v>
      </c>
    </row>
    <row r="137" spans="1:16" ht="12.75">
      <c r="A137" t="s">
        <v>48</v>
      </c>
      <c s="34" t="s">
        <v>296</v>
      </c>
      <c s="34" t="s">
        <v>1422</v>
      </c>
      <c s="35" t="s">
        <v>5</v>
      </c>
      <c s="6" t="s">
        <v>1423</v>
      </c>
      <c s="36" t="s">
        <v>200</v>
      </c>
      <c s="37">
        <v>554.85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1759</v>
      </c>
    </row>
    <row r="140" spans="1:5" ht="395.25">
      <c r="A140" t="s">
        <v>58</v>
      </c>
      <c r="E140" s="39" t="s">
        <v>1082</v>
      </c>
    </row>
    <row r="141" spans="1:16" ht="12.75">
      <c r="A141" t="s">
        <v>48</v>
      </c>
      <c s="34" t="s">
        <v>297</v>
      </c>
      <c s="34" t="s">
        <v>1425</v>
      </c>
      <c s="35" t="s">
        <v>5</v>
      </c>
      <c s="6" t="s">
        <v>1426</v>
      </c>
      <c s="36" t="s">
        <v>53</v>
      </c>
      <c s="37">
        <v>64.3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25.5">
      <c r="A143" s="35" t="s">
        <v>56</v>
      </c>
      <c r="E143" s="40" t="s">
        <v>1760</v>
      </c>
    </row>
    <row r="144" spans="1:5" ht="267.75">
      <c r="A144" t="s">
        <v>58</v>
      </c>
      <c r="E144" s="39" t="s">
        <v>1428</v>
      </c>
    </row>
    <row r="145" spans="1:13" ht="12.75">
      <c r="A145" t="s">
        <v>45</v>
      </c>
      <c r="C145" s="31" t="s">
        <v>1077</v>
      </c>
      <c r="E145" s="33" t="s">
        <v>1078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48</v>
      </c>
      <c s="34" t="s">
        <v>298</v>
      </c>
      <c s="34" t="s">
        <v>1761</v>
      </c>
      <c s="35" t="s">
        <v>5</v>
      </c>
      <c s="6" t="s">
        <v>1762</v>
      </c>
      <c s="36" t="s">
        <v>53</v>
      </c>
      <c s="37">
        <v>1.884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76.5">
      <c r="A148" s="35" t="s">
        <v>56</v>
      </c>
      <c r="E148" s="40" t="s">
        <v>1763</v>
      </c>
    </row>
    <row r="149" spans="1:5" ht="293.25">
      <c r="A149" t="s">
        <v>58</v>
      </c>
      <c r="E149" s="39" t="s">
        <v>1764</v>
      </c>
    </row>
    <row r="150" spans="1:16" ht="12.75">
      <c r="A150" t="s">
        <v>48</v>
      </c>
      <c s="34" t="s">
        <v>300</v>
      </c>
      <c s="34" t="s">
        <v>1079</v>
      </c>
      <c s="35" t="s">
        <v>5</v>
      </c>
      <c s="6" t="s">
        <v>1080</v>
      </c>
      <c s="36" t="s">
        <v>200</v>
      </c>
      <c s="37">
        <v>70.379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63.75">
      <c r="A152" s="35" t="s">
        <v>56</v>
      </c>
      <c r="E152" s="40" t="s">
        <v>1765</v>
      </c>
    </row>
    <row r="153" spans="1:5" ht="395.25">
      <c r="A153" t="s">
        <v>58</v>
      </c>
      <c r="E153" s="39" t="s">
        <v>1082</v>
      </c>
    </row>
    <row r="154" spans="1:16" ht="12.75">
      <c r="A154" t="s">
        <v>48</v>
      </c>
      <c s="34" t="s">
        <v>301</v>
      </c>
      <c s="34" t="s">
        <v>1766</v>
      </c>
      <c s="35" t="s">
        <v>5</v>
      </c>
      <c s="6" t="s">
        <v>1767</v>
      </c>
      <c s="36" t="s">
        <v>200</v>
      </c>
      <c s="37">
        <v>222.96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1768</v>
      </c>
    </row>
    <row r="157" spans="1:5" ht="395.25">
      <c r="A157" t="s">
        <v>58</v>
      </c>
      <c r="E157" s="39" t="s">
        <v>1082</v>
      </c>
    </row>
    <row r="158" spans="1:16" ht="12.75">
      <c r="A158" t="s">
        <v>48</v>
      </c>
      <c s="34" t="s">
        <v>303</v>
      </c>
      <c s="34" t="s">
        <v>1436</v>
      </c>
      <c s="35" t="s">
        <v>5</v>
      </c>
      <c s="6" t="s">
        <v>1437</v>
      </c>
      <c s="36" t="s">
        <v>200</v>
      </c>
      <c s="37">
        <v>6.574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76.5">
      <c r="A160" s="35" t="s">
        <v>56</v>
      </c>
      <c r="E160" s="40" t="s">
        <v>1769</v>
      </c>
    </row>
    <row r="161" spans="1:5" ht="395.25">
      <c r="A161" t="s">
        <v>58</v>
      </c>
      <c r="E161" s="39" t="s">
        <v>1082</v>
      </c>
    </row>
    <row r="162" spans="1:16" ht="12.75">
      <c r="A162" t="s">
        <v>48</v>
      </c>
      <c s="34" t="s">
        <v>305</v>
      </c>
      <c s="34" t="s">
        <v>1770</v>
      </c>
      <c s="35" t="s">
        <v>5</v>
      </c>
      <c s="6" t="s">
        <v>1771</v>
      </c>
      <c s="36" t="s">
        <v>200</v>
      </c>
      <c s="37">
        <v>2.945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76.5">
      <c r="A164" s="35" t="s">
        <v>56</v>
      </c>
      <c r="E164" s="40" t="s">
        <v>1772</v>
      </c>
    </row>
    <row r="165" spans="1:5" ht="395.25">
      <c r="A165" t="s">
        <v>58</v>
      </c>
      <c r="E165" s="39" t="s">
        <v>1082</v>
      </c>
    </row>
    <row r="166" spans="1:16" ht="12.75">
      <c r="A166" t="s">
        <v>48</v>
      </c>
      <c s="34" t="s">
        <v>307</v>
      </c>
      <c s="34" t="s">
        <v>1773</v>
      </c>
      <c s="35" t="s">
        <v>5</v>
      </c>
      <c s="6" t="s">
        <v>1774</v>
      </c>
      <c s="36" t="s">
        <v>53</v>
      </c>
      <c s="37">
        <v>0.465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201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1775</v>
      </c>
    </row>
    <row r="169" spans="1:5" ht="178.5">
      <c r="A169" t="s">
        <v>58</v>
      </c>
      <c r="E169" s="39" t="s">
        <v>1448</v>
      </c>
    </row>
    <row r="170" spans="1:16" ht="12.75">
      <c r="A170" t="s">
        <v>48</v>
      </c>
      <c s="34" t="s">
        <v>309</v>
      </c>
      <c s="34" t="s">
        <v>1134</v>
      </c>
      <c s="35" t="s">
        <v>5</v>
      </c>
      <c s="6" t="s">
        <v>1135</v>
      </c>
      <c s="36" t="s">
        <v>200</v>
      </c>
      <c s="37">
        <v>284.201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201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89.25">
      <c r="A172" s="35" t="s">
        <v>56</v>
      </c>
      <c r="E172" s="40" t="s">
        <v>1776</v>
      </c>
    </row>
    <row r="173" spans="1:5" ht="38.25">
      <c r="A173" t="s">
        <v>58</v>
      </c>
      <c r="E173" s="39" t="s">
        <v>1137</v>
      </c>
    </row>
    <row r="174" spans="1:13" ht="12.75">
      <c r="A174" t="s">
        <v>45</v>
      </c>
      <c r="C174" s="31" t="s">
        <v>840</v>
      </c>
      <c r="E174" s="33" t="s">
        <v>841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48</v>
      </c>
      <c s="34" t="s">
        <v>311</v>
      </c>
      <c s="34" t="s">
        <v>1139</v>
      </c>
      <c s="35" t="s">
        <v>5</v>
      </c>
      <c s="6" t="s">
        <v>1140</v>
      </c>
      <c s="36" t="s">
        <v>1026</v>
      </c>
      <c s="37">
        <v>238.824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89.25">
      <c r="A177" s="35" t="s">
        <v>56</v>
      </c>
      <c r="E177" s="40" t="s">
        <v>1777</v>
      </c>
    </row>
    <row r="178" spans="1:5" ht="153">
      <c r="A178" t="s">
        <v>58</v>
      </c>
      <c r="E178" s="39" t="s">
        <v>1142</v>
      </c>
    </row>
    <row r="179" spans="1:13" ht="12.75">
      <c r="A179" t="s">
        <v>45</v>
      </c>
      <c r="C179" s="31" t="s">
        <v>1162</v>
      </c>
      <c r="E179" s="33" t="s">
        <v>1163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48</v>
      </c>
      <c s="34" t="s">
        <v>316</v>
      </c>
      <c s="34" t="s">
        <v>1778</v>
      </c>
      <c s="35" t="s">
        <v>5</v>
      </c>
      <c s="6" t="s">
        <v>1779</v>
      </c>
      <c s="36" t="s">
        <v>200</v>
      </c>
      <c s="37">
        <v>38.843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1780</v>
      </c>
    </row>
    <row r="183" spans="1:5" ht="382.5">
      <c r="A183" t="s">
        <v>58</v>
      </c>
      <c r="E183" s="39" t="s">
        <v>1781</v>
      </c>
    </row>
    <row r="184" spans="1:13" ht="12.75">
      <c r="A184" t="s">
        <v>45</v>
      </c>
      <c r="C184" s="31" t="s">
        <v>1094</v>
      </c>
      <c r="E184" s="33" t="s">
        <v>1095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48</v>
      </c>
      <c s="34" t="s">
        <v>321</v>
      </c>
      <c s="34" t="s">
        <v>1782</v>
      </c>
      <c s="35" t="s">
        <v>5</v>
      </c>
      <c s="6" t="s">
        <v>1783</v>
      </c>
      <c s="36" t="s">
        <v>252</v>
      </c>
      <c s="37">
        <v>29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201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1784</v>
      </c>
    </row>
    <row r="188" spans="1:5" ht="51">
      <c r="A188" t="s">
        <v>58</v>
      </c>
      <c r="E188" s="39" t="s">
        <v>1785</v>
      </c>
    </row>
    <row r="189" spans="1:13" ht="12.75">
      <c r="A189" t="s">
        <v>45</v>
      </c>
      <c r="C189" s="31" t="s">
        <v>972</v>
      </c>
      <c r="E189" s="33" t="s">
        <v>973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323</v>
      </c>
      <c s="34" t="s">
        <v>1786</v>
      </c>
      <c s="35" t="s">
        <v>5</v>
      </c>
      <c s="6" t="s">
        <v>1787</v>
      </c>
      <c s="36" t="s">
        <v>1026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25.5">
      <c r="A192" s="35" t="s">
        <v>56</v>
      </c>
      <c r="E192" s="40" t="s">
        <v>1788</v>
      </c>
    </row>
    <row r="193" spans="1:5" ht="102">
      <c r="A193" t="s">
        <v>58</v>
      </c>
      <c r="E193" s="39" t="s">
        <v>1789</v>
      </c>
    </row>
    <row r="194" spans="1:16" ht="12.75">
      <c r="A194" t="s">
        <v>48</v>
      </c>
      <c s="34" t="s">
        <v>325</v>
      </c>
      <c s="34" t="s">
        <v>1790</v>
      </c>
      <c s="35" t="s">
        <v>5</v>
      </c>
      <c s="6" t="s">
        <v>1791</v>
      </c>
      <c s="36" t="s">
        <v>1792</v>
      </c>
      <c s="37">
        <v>9996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76.5">
      <c r="A196" s="35" t="s">
        <v>56</v>
      </c>
      <c r="E196" s="40" t="s">
        <v>1793</v>
      </c>
    </row>
    <row r="197" spans="1:5" ht="25.5">
      <c r="A197" t="s">
        <v>58</v>
      </c>
      <c r="E197" s="39" t="s">
        <v>1794</v>
      </c>
    </row>
    <row r="198" spans="1:16" ht="12.75">
      <c r="A198" t="s">
        <v>48</v>
      </c>
      <c s="34" t="s">
        <v>327</v>
      </c>
      <c s="34" t="s">
        <v>1488</v>
      </c>
      <c s="35" t="s">
        <v>5</v>
      </c>
      <c s="6" t="s">
        <v>1489</v>
      </c>
      <c s="36" t="s">
        <v>210</v>
      </c>
      <c s="37">
        <v>214.35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02">
      <c r="A200" s="35" t="s">
        <v>56</v>
      </c>
      <c r="E200" s="40" t="s">
        <v>1795</v>
      </c>
    </row>
    <row r="201" spans="1:5" ht="25.5">
      <c r="A201" t="s">
        <v>58</v>
      </c>
      <c r="E201" s="39" t="s">
        <v>1491</v>
      </c>
    </row>
    <row r="202" spans="1:16" ht="12.75">
      <c r="A202" t="s">
        <v>48</v>
      </c>
      <c s="34" t="s">
        <v>332</v>
      </c>
      <c s="34" t="s">
        <v>1492</v>
      </c>
      <c s="35" t="s">
        <v>5</v>
      </c>
      <c s="6" t="s">
        <v>1493</v>
      </c>
      <c s="36" t="s">
        <v>1026</v>
      </c>
      <c s="37">
        <v>18.9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7.5">
      <c r="A204" s="35" t="s">
        <v>56</v>
      </c>
      <c r="E204" s="40" t="s">
        <v>1796</v>
      </c>
    </row>
    <row r="205" spans="1:5" ht="63.75">
      <c r="A205" t="s">
        <v>58</v>
      </c>
      <c r="E205" s="39" t="s">
        <v>1495</v>
      </c>
    </row>
    <row r="206" spans="1:16" ht="12.75">
      <c r="A206" t="s">
        <v>48</v>
      </c>
      <c s="34" t="s">
        <v>337</v>
      </c>
      <c s="34" t="s">
        <v>1797</v>
      </c>
      <c s="35" t="s">
        <v>5</v>
      </c>
      <c s="6" t="s">
        <v>1798</v>
      </c>
      <c s="36" t="s">
        <v>1194</v>
      </c>
      <c s="37">
        <v>500.83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25.5">
      <c r="A208" s="35" t="s">
        <v>56</v>
      </c>
      <c r="E208" s="40" t="s">
        <v>1799</v>
      </c>
    </row>
    <row r="209" spans="1:5" ht="409.5">
      <c r="A209" t="s">
        <v>58</v>
      </c>
      <c r="E209" s="39" t="s">
        <v>1800</v>
      </c>
    </row>
    <row r="210" spans="1:16" ht="12.75">
      <c r="A210" t="s">
        <v>48</v>
      </c>
      <c s="34" t="s">
        <v>641</v>
      </c>
      <c s="34" t="s">
        <v>1801</v>
      </c>
      <c s="35" t="s">
        <v>5</v>
      </c>
      <c s="6" t="s">
        <v>1802</v>
      </c>
      <c s="36" t="s">
        <v>200</v>
      </c>
      <c s="37">
        <v>76.633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229.5">
      <c r="A212" s="35" t="s">
        <v>56</v>
      </c>
      <c r="E212" s="40" t="s">
        <v>1803</v>
      </c>
    </row>
    <row r="213" spans="1:5" ht="114.75">
      <c r="A213" t="s">
        <v>58</v>
      </c>
      <c r="E213" s="39" t="s">
        <v>1503</v>
      </c>
    </row>
    <row r="214" spans="1:16" ht="12.75">
      <c r="A214" t="s">
        <v>48</v>
      </c>
      <c s="34" t="s">
        <v>645</v>
      </c>
      <c s="34" t="s">
        <v>1508</v>
      </c>
      <c s="35" t="s">
        <v>5</v>
      </c>
      <c s="6" t="s">
        <v>1509</v>
      </c>
      <c s="36" t="s">
        <v>210</v>
      </c>
      <c s="37">
        <v>230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89.25">
      <c r="A216" s="35" t="s">
        <v>56</v>
      </c>
      <c r="E216" s="40" t="s">
        <v>1804</v>
      </c>
    </row>
    <row r="217" spans="1:5" ht="89.25">
      <c r="A217" t="s">
        <v>58</v>
      </c>
      <c r="E217" s="39" t="s">
        <v>1511</v>
      </c>
    </row>
    <row r="218" spans="1:13" ht="12.75">
      <c r="A218" t="s">
        <v>45</v>
      </c>
      <c r="C218" s="31" t="s">
        <v>1526</v>
      </c>
      <c r="E218" s="33" t="s">
        <v>1527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648</v>
      </c>
      <c s="34" t="s">
        <v>1528</v>
      </c>
      <c s="35" t="s">
        <v>5</v>
      </c>
      <c s="6" t="s">
        <v>1529</v>
      </c>
      <c s="36" t="s">
        <v>1026</v>
      </c>
      <c s="37">
        <v>123.54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76.5">
      <c r="A221" s="35" t="s">
        <v>56</v>
      </c>
      <c r="E221" s="40" t="s">
        <v>1805</v>
      </c>
    </row>
    <row r="222" spans="1:5" ht="204">
      <c r="A222" t="s">
        <v>58</v>
      </c>
      <c r="E222" s="39" t="s">
        <v>1209</v>
      </c>
    </row>
    <row r="223" spans="1:16" ht="12.75">
      <c r="A223" t="s">
        <v>48</v>
      </c>
      <c s="34" t="s">
        <v>651</v>
      </c>
      <c s="34" t="s">
        <v>1531</v>
      </c>
      <c s="35" t="s">
        <v>5</v>
      </c>
      <c s="6" t="s">
        <v>1532</v>
      </c>
      <c s="36" t="s">
        <v>1026</v>
      </c>
      <c s="37">
        <v>972.274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65.75">
      <c r="A225" s="35" t="s">
        <v>56</v>
      </c>
      <c r="E225" s="40" t="s">
        <v>1806</v>
      </c>
    </row>
    <row r="226" spans="1:5" ht="204">
      <c r="A226" t="s">
        <v>58</v>
      </c>
      <c r="E226" s="39" t="s">
        <v>1209</v>
      </c>
    </row>
    <row r="227" spans="1:16" ht="12.75">
      <c r="A227" t="s">
        <v>48</v>
      </c>
      <c s="34" t="s">
        <v>654</v>
      </c>
      <c s="34" t="s">
        <v>1534</v>
      </c>
      <c s="35" t="s">
        <v>5</v>
      </c>
      <c s="6" t="s">
        <v>1535</v>
      </c>
      <c s="36" t="s">
        <v>1026</v>
      </c>
      <c s="37">
        <v>5180.602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91.25">
      <c r="A229" s="35" t="s">
        <v>56</v>
      </c>
      <c r="E229" s="40" t="s">
        <v>1807</v>
      </c>
    </row>
    <row r="230" spans="1:5" ht="204">
      <c r="A230" t="s">
        <v>58</v>
      </c>
      <c r="E230" s="39" t="s">
        <v>1537</v>
      </c>
    </row>
    <row r="231" spans="1:13" ht="12.75">
      <c r="A231" t="s">
        <v>45</v>
      </c>
      <c r="C231" s="31" t="s">
        <v>1808</v>
      </c>
      <c r="E231" s="33" t="s">
        <v>1809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48</v>
      </c>
      <c s="34" t="s">
        <v>658</v>
      </c>
      <c s="34" t="s">
        <v>1429</v>
      </c>
      <c s="35" t="s">
        <v>5</v>
      </c>
      <c s="6" t="s">
        <v>1430</v>
      </c>
      <c s="36" t="s">
        <v>252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1810</v>
      </c>
    </row>
    <row r="235" spans="1:5" ht="153">
      <c r="A235" t="s">
        <v>58</v>
      </c>
      <c r="E235" s="39" t="s">
        <v>1432</v>
      </c>
    </row>
    <row r="236" spans="1:13" ht="12.75">
      <c r="A236" t="s">
        <v>45</v>
      </c>
      <c r="C236" s="31" t="s">
        <v>1811</v>
      </c>
      <c r="E236" s="33" t="s">
        <v>1812</v>
      </c>
      <c r="J236" s="32">
        <f>0</f>
      </c>
      <c s="32">
        <f>0</f>
      </c>
      <c s="32">
        <f>0+L237</f>
      </c>
      <c s="32">
        <f>0+M237</f>
      </c>
    </row>
    <row r="237" spans="1:16" ht="12.75">
      <c r="A237" t="s">
        <v>48</v>
      </c>
      <c s="34" t="s">
        <v>1014</v>
      </c>
      <c s="34" t="s">
        <v>1813</v>
      </c>
      <c s="35" t="s">
        <v>5</v>
      </c>
      <c s="6" t="s">
        <v>1814</v>
      </c>
      <c s="36" t="s">
        <v>1026</v>
      </c>
      <c s="37">
        <v>2499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201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38.25">
      <c r="A239" s="35" t="s">
        <v>56</v>
      </c>
      <c r="E239" s="40" t="s">
        <v>1815</v>
      </c>
    </row>
    <row r="240" spans="1:5" ht="140.25">
      <c r="A240" t="s">
        <v>58</v>
      </c>
      <c r="E240" s="39" t="s">
        <v>672</v>
      </c>
    </row>
    <row r="241" spans="1:13" ht="12.75">
      <c r="A241" t="s">
        <v>45</v>
      </c>
      <c r="C241" s="31" t="s">
        <v>1816</v>
      </c>
      <c r="E241" s="33" t="s">
        <v>1817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1018</v>
      </c>
      <c s="34" t="s">
        <v>1818</v>
      </c>
      <c s="35" t="s">
        <v>5</v>
      </c>
      <c s="6" t="s">
        <v>1819</v>
      </c>
      <c s="36" t="s">
        <v>1026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38.25">
      <c r="A244" s="35" t="s">
        <v>56</v>
      </c>
      <c r="E244" s="40" t="s">
        <v>1820</v>
      </c>
    </row>
    <row r="245" spans="1:5" ht="38.25">
      <c r="A245" t="s">
        <v>58</v>
      </c>
      <c r="E245" s="39" t="s">
        <v>1555</v>
      </c>
    </row>
    <row r="246" spans="1:13" ht="12.75">
      <c r="A246" t="s">
        <v>45</v>
      </c>
      <c r="C246" s="31" t="s">
        <v>1821</v>
      </c>
      <c r="E246" s="33" t="s">
        <v>1822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1023</v>
      </c>
      <c s="34" t="s">
        <v>1823</v>
      </c>
      <c s="35" t="s">
        <v>5</v>
      </c>
      <c s="6" t="s">
        <v>1824</v>
      </c>
      <c s="36" t="s">
        <v>1026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201</v>
      </c>
      <c>
        <f>(M247*21)/100</f>
      </c>
      <c t="s">
        <v>26</v>
      </c>
    </row>
    <row r="248" spans="1:5" ht="12.75">
      <c r="A248" s="35" t="s">
        <v>55</v>
      </c>
      <c r="E248" s="39" t="s">
        <v>5</v>
      </c>
    </row>
    <row r="249" spans="1:5" ht="38.25">
      <c r="A249" s="35" t="s">
        <v>56</v>
      </c>
      <c r="E249" s="40" t="s">
        <v>1825</v>
      </c>
    </row>
    <row r="250" spans="1:5" ht="38.25">
      <c r="A250" t="s">
        <v>58</v>
      </c>
      <c r="E250" s="39" t="s">
        <v>1555</v>
      </c>
    </row>
    <row r="251" spans="1:13" ht="12.75">
      <c r="A251" t="s">
        <v>45</v>
      </c>
      <c r="C251" s="31" t="s">
        <v>1556</v>
      </c>
      <c r="E251" s="33" t="s">
        <v>1557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1403</v>
      </c>
      <c s="34" t="s">
        <v>1826</v>
      </c>
      <c s="35" t="s">
        <v>5</v>
      </c>
      <c s="6" t="s">
        <v>1827</v>
      </c>
      <c s="36" t="s">
        <v>1026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38.25">
      <c r="A254" s="35" t="s">
        <v>56</v>
      </c>
      <c r="E254" s="40" t="s">
        <v>1828</v>
      </c>
    </row>
    <row r="255" spans="1:5" ht="51">
      <c r="A255" t="s">
        <v>58</v>
      </c>
      <c r="E255" s="39" t="s">
        <v>1561</v>
      </c>
    </row>
    <row r="256" spans="1:16" ht="12.75">
      <c r="A256" t="s">
        <v>48</v>
      </c>
      <c s="34" t="s">
        <v>1408</v>
      </c>
      <c s="34" t="s">
        <v>1562</v>
      </c>
      <c s="35" t="s">
        <v>5</v>
      </c>
      <c s="6" t="s">
        <v>1563</v>
      </c>
      <c s="36" t="s">
        <v>1026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89.25">
      <c r="A258" s="35" t="s">
        <v>56</v>
      </c>
      <c r="E258" s="40" t="s">
        <v>1829</v>
      </c>
    </row>
    <row r="259" spans="1:5" ht="51">
      <c r="A259" t="s">
        <v>58</v>
      </c>
      <c r="E259" s="39" t="s">
        <v>1561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1834</v>
      </c>
      <c r="E8" s="30" t="s">
        <v>1833</v>
      </c>
      <c r="J8" s="29">
        <f>0+J9+J30+J43+J64+J69+J78+J87+J112+J125+J130</f>
      </c>
      <c s="29">
        <f>0+K9+K30+K43+K64+K69+K78+K87+K112+K125+K130</f>
      </c>
      <c s="29">
        <f>0+L9+L30+L43+L64+L69+L78+L87+L112+L125+L130</f>
      </c>
      <c s="29">
        <f>0+M9+M30+M43+M64+M69+M78+M87+M112+M125+M130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1835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1035</v>
      </c>
      <c s="36" t="s">
        <v>53</v>
      </c>
      <c s="37">
        <v>274.162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02">
      <c r="A16" s="35" t="s">
        <v>56</v>
      </c>
      <c r="E16" s="40" t="s">
        <v>1836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1215</v>
      </c>
      <c s="36" t="s">
        <v>53</v>
      </c>
      <c s="37">
        <v>596.578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78.5">
      <c r="A20" s="35" t="s">
        <v>56</v>
      </c>
      <c r="E20" s="40" t="s">
        <v>1837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98</v>
      </c>
      <c s="35" t="s">
        <v>99</v>
      </c>
      <c s="6" t="s">
        <v>1353</v>
      </c>
      <c s="36" t="s">
        <v>53</v>
      </c>
      <c s="37">
        <v>0.033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25.5">
      <c r="A24" s="35" t="s">
        <v>56</v>
      </c>
      <c r="E24" s="40" t="s">
        <v>1838</v>
      </c>
    </row>
    <row r="25" spans="1:5" ht="114.75">
      <c r="A25" t="s">
        <v>58</v>
      </c>
      <c r="E25" s="39" t="s">
        <v>1355</v>
      </c>
    </row>
    <row r="26" spans="1:16" ht="25.5">
      <c r="A26" t="s">
        <v>48</v>
      </c>
      <c s="34" t="s">
        <v>75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25.5">
      <c r="A28" s="35" t="s">
        <v>56</v>
      </c>
      <c r="E28" s="40" t="s">
        <v>1839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48</v>
      </c>
      <c s="34" t="s">
        <v>81</v>
      </c>
      <c s="34" t="s">
        <v>1120</v>
      </c>
      <c s="35" t="s">
        <v>5</v>
      </c>
      <c s="6" t="s">
        <v>1121</v>
      </c>
      <c s="36" t="s">
        <v>200</v>
      </c>
      <c s="37">
        <v>24.35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02">
      <c r="A33" s="35" t="s">
        <v>56</v>
      </c>
      <c r="E33" s="40" t="s">
        <v>1840</v>
      </c>
    </row>
    <row r="34" spans="1:5" ht="63.75">
      <c r="A34" t="s">
        <v>58</v>
      </c>
      <c r="E34" s="39" t="s">
        <v>1123</v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141.4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67.75">
      <c r="A37" s="35" t="s">
        <v>56</v>
      </c>
      <c r="E37" s="40" t="s">
        <v>1841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71.249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53">
      <c r="A41" s="35" t="s">
        <v>56</v>
      </c>
      <c r="E41" s="40" t="s">
        <v>1842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1843</v>
      </c>
      <c s="35" t="s">
        <v>5</v>
      </c>
      <c s="6" t="s">
        <v>1844</v>
      </c>
      <c s="36" t="s">
        <v>200</v>
      </c>
      <c s="37">
        <v>3.685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1845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1846</v>
      </c>
      <c s="35" t="s">
        <v>5</v>
      </c>
      <c s="6" t="s">
        <v>1847</v>
      </c>
      <c s="36" t="s">
        <v>200</v>
      </c>
      <c s="37">
        <v>50.841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409.5">
      <c r="A50" s="35" t="s">
        <v>56</v>
      </c>
      <c r="E50" s="40" t="s">
        <v>1848</v>
      </c>
    </row>
    <row r="51" spans="1:5" ht="395.25">
      <c r="A51" t="s">
        <v>58</v>
      </c>
      <c r="E51" s="39" t="s">
        <v>1747</v>
      </c>
    </row>
    <row r="52" spans="1:16" ht="12.75">
      <c r="A52" t="s">
        <v>48</v>
      </c>
      <c s="34" t="s">
        <v>108</v>
      </c>
      <c s="34" t="s">
        <v>1849</v>
      </c>
      <c s="35" t="s">
        <v>5</v>
      </c>
      <c s="6" t="s">
        <v>1850</v>
      </c>
      <c s="36" t="s">
        <v>53</v>
      </c>
      <c s="37">
        <v>1.364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89.25">
      <c r="A54" s="35" t="s">
        <v>56</v>
      </c>
      <c r="E54" s="40" t="s">
        <v>1851</v>
      </c>
    </row>
    <row r="55" spans="1:5" ht="267.75">
      <c r="A55" t="s">
        <v>58</v>
      </c>
      <c r="E55" s="39" t="s">
        <v>1428</v>
      </c>
    </row>
    <row r="56" spans="1:16" ht="12.75">
      <c r="A56" t="s">
        <v>48</v>
      </c>
      <c s="34" t="s">
        <v>114</v>
      </c>
      <c s="34" t="s">
        <v>1852</v>
      </c>
      <c s="35" t="s">
        <v>5</v>
      </c>
      <c s="6" t="s">
        <v>1853</v>
      </c>
      <c s="36" t="s">
        <v>53</v>
      </c>
      <c s="37">
        <v>1.236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1854</v>
      </c>
    </row>
    <row r="59" spans="1:5" ht="267.75">
      <c r="A59" t="s">
        <v>58</v>
      </c>
      <c r="E59" s="39" t="s">
        <v>1428</v>
      </c>
    </row>
    <row r="60" spans="1:16" ht="12.75">
      <c r="A60" t="s">
        <v>48</v>
      </c>
      <c s="34" t="s">
        <v>119</v>
      </c>
      <c s="34" t="s">
        <v>1855</v>
      </c>
      <c s="35" t="s">
        <v>5</v>
      </c>
      <c s="6" t="s">
        <v>1856</v>
      </c>
      <c s="36" t="s">
        <v>1026</v>
      </c>
      <c s="37">
        <v>11.8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1857</v>
      </c>
    </row>
    <row r="63" spans="1:5" ht="102">
      <c r="A63" t="s">
        <v>58</v>
      </c>
      <c r="E63" s="39" t="s">
        <v>1076</v>
      </c>
    </row>
    <row r="64" spans="1:13" ht="12.75">
      <c r="A64" t="s">
        <v>45</v>
      </c>
      <c r="C64" s="31" t="s">
        <v>1413</v>
      </c>
      <c r="E64" s="33" t="s">
        <v>1414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125</v>
      </c>
      <c s="34" t="s">
        <v>1415</v>
      </c>
      <c s="35" t="s">
        <v>5</v>
      </c>
      <c s="6" t="s">
        <v>1416</v>
      </c>
      <c s="36" t="s">
        <v>53</v>
      </c>
      <c s="37">
        <v>0.565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7.5">
      <c r="A67" s="35" t="s">
        <v>56</v>
      </c>
      <c r="E67" s="40" t="s">
        <v>1858</v>
      </c>
    </row>
    <row r="68" spans="1:5" ht="306">
      <c r="A68" t="s">
        <v>58</v>
      </c>
      <c r="E68" s="39" t="s">
        <v>1418</v>
      </c>
    </row>
    <row r="69" spans="1:13" ht="12.75">
      <c r="A69" t="s">
        <v>45</v>
      </c>
      <c r="C69" s="31" t="s">
        <v>1077</v>
      </c>
      <c r="E69" s="33" t="s">
        <v>1078</v>
      </c>
      <c r="J69" s="32">
        <f>0</f>
      </c>
      <c s="32">
        <f>0</f>
      </c>
      <c s="32">
        <f>0+L70+L74</f>
      </c>
      <c s="32">
        <f>0+M70+M74</f>
      </c>
    </row>
    <row r="70" spans="1:16" ht="12.75">
      <c r="A70" t="s">
        <v>48</v>
      </c>
      <c s="34" t="s">
        <v>130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1342</v>
      </c>
    </row>
    <row r="74" spans="1:16" ht="12.75">
      <c r="A74" t="s">
        <v>48</v>
      </c>
      <c s="34" t="s">
        <v>135</v>
      </c>
      <c s="34" t="s">
        <v>1079</v>
      </c>
      <c s="35" t="s">
        <v>5</v>
      </c>
      <c s="6" t="s">
        <v>1080</v>
      </c>
      <c s="36" t="s">
        <v>200</v>
      </c>
      <c s="37">
        <v>4.237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229.5">
      <c r="A76" s="35" t="s">
        <v>56</v>
      </c>
      <c r="E76" s="40" t="s">
        <v>1859</v>
      </c>
    </row>
    <row r="77" spans="1:5" ht="395.25">
      <c r="A77" t="s">
        <v>58</v>
      </c>
      <c r="E77" s="39" t="s">
        <v>1082</v>
      </c>
    </row>
    <row r="78" spans="1:13" ht="12.75">
      <c r="A78" t="s">
        <v>45</v>
      </c>
      <c r="C78" s="31" t="s">
        <v>840</v>
      </c>
      <c r="E78" s="33" t="s">
        <v>841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140</v>
      </c>
      <c s="34" t="s">
        <v>1860</v>
      </c>
      <c s="35" t="s">
        <v>5</v>
      </c>
      <c s="6" t="s">
        <v>1861</v>
      </c>
      <c s="36" t="s">
        <v>1026</v>
      </c>
      <c s="37">
        <v>118.65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1862</v>
      </c>
    </row>
    <row r="82" spans="1:5" ht="51">
      <c r="A82" t="s">
        <v>58</v>
      </c>
      <c r="E82" s="39" t="s">
        <v>1863</v>
      </c>
    </row>
    <row r="83" spans="1:16" ht="12.75">
      <c r="A83" t="s">
        <v>48</v>
      </c>
      <c s="34" t="s">
        <v>145</v>
      </c>
      <c s="34" t="s">
        <v>1139</v>
      </c>
      <c s="35" t="s">
        <v>5</v>
      </c>
      <c s="6" t="s">
        <v>1140</v>
      </c>
      <c s="36" t="s">
        <v>1026</v>
      </c>
      <c s="37">
        <v>118.65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56</v>
      </c>
      <c r="E85" s="40" t="s">
        <v>1864</v>
      </c>
    </row>
    <row r="86" spans="1:5" ht="153">
      <c r="A86" t="s">
        <v>58</v>
      </c>
      <c r="E86" s="39" t="s">
        <v>1142</v>
      </c>
    </row>
    <row r="87" spans="1:13" ht="12.75">
      <c r="A87" t="s">
        <v>45</v>
      </c>
      <c r="C87" s="31" t="s">
        <v>972</v>
      </c>
      <c r="E87" s="33" t="s">
        <v>973</v>
      </c>
      <c r="J87" s="32">
        <f>0</f>
      </c>
      <c s="32">
        <f>0</f>
      </c>
      <c s="32">
        <f>0+L88+L92+L96+L100+L104+L108</f>
      </c>
      <c s="32">
        <f>0+M88+M92+M96+M100+M104+M108</f>
      </c>
    </row>
    <row r="88" spans="1:16" ht="12.75">
      <c r="A88" t="s">
        <v>48</v>
      </c>
      <c s="34" t="s">
        <v>151</v>
      </c>
      <c s="34" t="s">
        <v>1865</v>
      </c>
      <c s="35" t="s">
        <v>5</v>
      </c>
      <c s="6" t="s">
        <v>1866</v>
      </c>
      <c s="36" t="s">
        <v>200</v>
      </c>
      <c s="37">
        <v>0.021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14.75">
      <c r="A90" s="35" t="s">
        <v>56</v>
      </c>
      <c r="E90" s="40" t="s">
        <v>1867</v>
      </c>
    </row>
    <row r="91" spans="1:5" ht="38.25">
      <c r="A91" t="s">
        <v>58</v>
      </c>
      <c r="E91" s="39" t="s">
        <v>1868</v>
      </c>
    </row>
    <row r="92" spans="1:16" ht="12.75">
      <c r="A92" t="s">
        <v>48</v>
      </c>
      <c s="34" t="s">
        <v>271</v>
      </c>
      <c s="34" t="s">
        <v>1869</v>
      </c>
      <c s="35" t="s">
        <v>5</v>
      </c>
      <c s="6" t="s">
        <v>1870</v>
      </c>
      <c s="36" t="s">
        <v>1194</v>
      </c>
      <c s="37">
        <v>1321.5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63.75">
      <c r="A94" s="35" t="s">
        <v>56</v>
      </c>
      <c r="E94" s="40" t="s">
        <v>1871</v>
      </c>
    </row>
    <row r="95" spans="1:5" ht="382.5">
      <c r="A95" t="s">
        <v>58</v>
      </c>
      <c r="E95" s="39" t="s">
        <v>1196</v>
      </c>
    </row>
    <row r="96" spans="1:16" ht="12.75">
      <c r="A96" t="s">
        <v>48</v>
      </c>
      <c s="34" t="s">
        <v>276</v>
      </c>
      <c s="34" t="s">
        <v>1872</v>
      </c>
      <c s="35" t="s">
        <v>5</v>
      </c>
      <c s="6" t="s">
        <v>1873</v>
      </c>
      <c s="36" t="s">
        <v>53</v>
      </c>
      <c s="37">
        <v>2.5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1874</v>
      </c>
    </row>
    <row r="99" spans="1:5" ht="25.5">
      <c r="A99" t="s">
        <v>58</v>
      </c>
      <c r="E99" s="39" t="s">
        <v>1875</v>
      </c>
    </row>
    <row r="100" spans="1:16" ht="12.75">
      <c r="A100" t="s">
        <v>48</v>
      </c>
      <c s="34" t="s">
        <v>282</v>
      </c>
      <c s="34" t="s">
        <v>1876</v>
      </c>
      <c s="35" t="s">
        <v>5</v>
      </c>
      <c s="6" t="s">
        <v>1877</v>
      </c>
      <c s="36" t="s">
        <v>200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1878</v>
      </c>
    </row>
    <row r="103" spans="1:5" ht="25.5">
      <c r="A103" t="s">
        <v>58</v>
      </c>
      <c r="E103" s="39" t="s">
        <v>1875</v>
      </c>
    </row>
    <row r="104" spans="1:16" ht="12.75">
      <c r="A104" t="s">
        <v>48</v>
      </c>
      <c s="34" t="s">
        <v>287</v>
      </c>
      <c s="34" t="s">
        <v>1500</v>
      </c>
      <c s="35" t="s">
        <v>5</v>
      </c>
      <c s="6" t="s">
        <v>1501</v>
      </c>
      <c s="36" t="s">
        <v>200</v>
      </c>
      <c s="37">
        <v>298.289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53">
      <c r="A106" s="35" t="s">
        <v>56</v>
      </c>
      <c r="E106" s="40" t="s">
        <v>1879</v>
      </c>
    </row>
    <row r="107" spans="1:5" ht="114.75">
      <c r="A107" t="s">
        <v>58</v>
      </c>
      <c r="E107" s="39" t="s">
        <v>1503</v>
      </c>
    </row>
    <row r="108" spans="1:16" ht="12.75">
      <c r="A108" t="s">
        <v>48</v>
      </c>
      <c s="34" t="s">
        <v>288</v>
      </c>
      <c s="34" t="s">
        <v>1508</v>
      </c>
      <c s="35" t="s">
        <v>5</v>
      </c>
      <c s="6" t="s">
        <v>1509</v>
      </c>
      <c s="36" t="s">
        <v>210</v>
      </c>
      <c s="37">
        <v>15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1880</v>
      </c>
    </row>
    <row r="111" spans="1:5" ht="89.25">
      <c r="A111" t="s">
        <v>58</v>
      </c>
      <c r="E111" s="39" t="s">
        <v>1511</v>
      </c>
    </row>
    <row r="112" spans="1:13" ht="12.75">
      <c r="A112" t="s">
        <v>45</v>
      </c>
      <c r="C112" s="31" t="s">
        <v>1526</v>
      </c>
      <c r="E112" s="33" t="s">
        <v>1527</v>
      </c>
      <c r="J112" s="32">
        <f>0</f>
      </c>
      <c s="32">
        <f>0</f>
      </c>
      <c s="32">
        <f>0+L113+L117+L121</f>
      </c>
      <c s="32">
        <f>0+M113+M117+M121</f>
      </c>
    </row>
    <row r="113" spans="1:16" ht="25.5">
      <c r="A113" t="s">
        <v>48</v>
      </c>
      <c s="34" t="s">
        <v>289</v>
      </c>
      <c s="34" t="s">
        <v>1206</v>
      </c>
      <c s="35" t="s">
        <v>5</v>
      </c>
      <c s="6" t="s">
        <v>1207</v>
      </c>
      <c s="36" t="s">
        <v>1026</v>
      </c>
      <c s="37">
        <v>272.195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63.75">
      <c r="A115" s="35" t="s">
        <v>56</v>
      </c>
      <c r="E115" s="40" t="s">
        <v>1881</v>
      </c>
    </row>
    <row r="116" spans="1:5" ht="204">
      <c r="A116" t="s">
        <v>58</v>
      </c>
      <c r="E116" s="39" t="s">
        <v>1209</v>
      </c>
    </row>
    <row r="117" spans="1:16" ht="25.5">
      <c r="A117" t="s">
        <v>48</v>
      </c>
      <c s="34" t="s">
        <v>290</v>
      </c>
      <c s="34" t="s">
        <v>1882</v>
      </c>
      <c s="35" t="s">
        <v>5</v>
      </c>
      <c s="6" t="s">
        <v>1883</v>
      </c>
      <c s="36" t="s">
        <v>1026</v>
      </c>
      <c s="37">
        <v>9.912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38.25">
      <c r="A119" s="35" t="s">
        <v>56</v>
      </c>
      <c r="E119" s="40" t="s">
        <v>1884</v>
      </c>
    </row>
    <row r="120" spans="1:5" ht="204">
      <c r="A120" t="s">
        <v>58</v>
      </c>
      <c r="E120" s="39" t="s">
        <v>1209</v>
      </c>
    </row>
    <row r="121" spans="1:16" ht="25.5">
      <c r="A121" t="s">
        <v>48</v>
      </c>
      <c s="34" t="s">
        <v>291</v>
      </c>
      <c s="34" t="s">
        <v>1885</v>
      </c>
      <c s="35" t="s">
        <v>5</v>
      </c>
      <c s="6" t="s">
        <v>1886</v>
      </c>
      <c s="36" t="s">
        <v>1026</v>
      </c>
      <c s="37">
        <v>45.224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76.5">
      <c r="A123" s="35" t="s">
        <v>56</v>
      </c>
      <c r="E123" s="40" t="s">
        <v>1887</v>
      </c>
    </row>
    <row r="124" spans="1:5" ht="204">
      <c r="A124" t="s">
        <v>58</v>
      </c>
      <c r="E124" s="39" t="s">
        <v>1537</v>
      </c>
    </row>
    <row r="125" spans="1:13" ht="12.75">
      <c r="A125" t="s">
        <v>45</v>
      </c>
      <c r="C125" s="31" t="s">
        <v>1603</v>
      </c>
      <c r="E125" s="33" t="s">
        <v>1604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48</v>
      </c>
      <c s="34" t="s">
        <v>292</v>
      </c>
      <c s="34" t="s">
        <v>1888</v>
      </c>
      <c s="35" t="s">
        <v>5</v>
      </c>
      <c s="6" t="s">
        <v>1889</v>
      </c>
      <c s="36" t="s">
        <v>1026</v>
      </c>
      <c s="37">
        <v>91.8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02">
      <c r="A128" s="35" t="s">
        <v>56</v>
      </c>
      <c r="E128" s="40" t="s">
        <v>1890</v>
      </c>
    </row>
    <row r="129" spans="1:5" ht="114.75">
      <c r="A129" t="s">
        <v>58</v>
      </c>
      <c r="E129" s="39" t="s">
        <v>1891</v>
      </c>
    </row>
    <row r="130" spans="1:13" ht="12.75">
      <c r="A130" t="s">
        <v>45</v>
      </c>
      <c r="C130" s="31" t="s">
        <v>1550</v>
      </c>
      <c r="E130" s="33" t="s">
        <v>1551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293</v>
      </c>
      <c s="34" t="s">
        <v>1552</v>
      </c>
      <c s="35" t="s">
        <v>5</v>
      </c>
      <c s="6" t="s">
        <v>1553</v>
      </c>
      <c s="36" t="s">
        <v>1026</v>
      </c>
      <c s="37">
        <v>29.7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201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56</v>
      </c>
      <c r="E133" s="40" t="s">
        <v>1892</v>
      </c>
    </row>
    <row r="134" spans="1:5" ht="38.25">
      <c r="A134" t="s">
        <v>58</v>
      </c>
      <c r="E134" s="39" t="s">
        <v>1555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COUNTIFS(L8:L108,"=0",A8:A108,"P")+COUNTIFS(L8:L108,"",A8:A108,"P")+SUM(Q8:Q108)</f>
      </c>
    </row>
    <row r="8" spans="1:13" ht="12.75">
      <c r="A8" t="s">
        <v>43</v>
      </c>
      <c r="C8" s="28" t="s">
        <v>1895</v>
      </c>
      <c r="E8" s="30" t="s">
        <v>1894</v>
      </c>
      <c r="J8" s="29">
        <f>0+J9+J30+J43+J56+J61+J86+J91</f>
      </c>
      <c s="29">
        <f>0+K9+K30+K43+K56+K61+K86+K91</f>
      </c>
      <c s="29">
        <f>0+L9+L30+L43+L56+L61+L86+L91</f>
      </c>
      <c s="29">
        <f>0+M9+M30+M43+M56+M61+M86+M91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1896</v>
      </c>
    </row>
    <row r="17" spans="1:5" ht="114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1035</v>
      </c>
      <c s="36" t="s">
        <v>53</v>
      </c>
      <c s="37">
        <v>5.988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51">
      <c r="A20" s="35" t="s">
        <v>56</v>
      </c>
      <c r="E20" s="40" t="s">
        <v>1897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1215</v>
      </c>
      <c s="36" t="s">
        <v>53</v>
      </c>
      <c s="37">
        <v>4.224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38.25">
      <c r="A24" s="35" t="s">
        <v>56</v>
      </c>
      <c r="E24" s="40" t="s">
        <v>1898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5.618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38.25">
      <c r="A28" s="35" t="s">
        <v>56</v>
      </c>
      <c r="E28" s="40" t="s">
        <v>1899</v>
      </c>
    </row>
    <row r="29" spans="1:5" ht="114.75">
      <c r="A29" t="s">
        <v>58</v>
      </c>
      <c r="E29" s="39" t="s">
        <v>86</v>
      </c>
    </row>
    <row r="30" spans="1:13" ht="12.75">
      <c r="A30" t="s">
        <v>45</v>
      </c>
      <c r="C30" s="31" t="s">
        <v>1037</v>
      </c>
      <c r="E30" s="33" t="s">
        <v>1038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48</v>
      </c>
      <c s="34" t="s">
        <v>81</v>
      </c>
      <c s="34" t="s">
        <v>1900</v>
      </c>
      <c s="35" t="s">
        <v>5</v>
      </c>
      <c s="6" t="s">
        <v>1901</v>
      </c>
      <c s="36" t="s">
        <v>210</v>
      </c>
      <c s="37">
        <v>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51">
      <c r="A33" s="35" t="s">
        <v>56</v>
      </c>
      <c r="E33" s="40" t="s">
        <v>1902</v>
      </c>
    </row>
    <row r="34" spans="1:5" ht="38.25">
      <c r="A34" t="s">
        <v>58</v>
      </c>
      <c r="E34" s="39" t="s">
        <v>1903</v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3.024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1904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2.268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1905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1846</v>
      </c>
      <c s="35" t="s">
        <v>5</v>
      </c>
      <c s="6" t="s">
        <v>1847</v>
      </c>
      <c s="36" t="s">
        <v>200</v>
      </c>
      <c s="37">
        <v>1.21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89.25">
      <c r="A46" s="35" t="s">
        <v>56</v>
      </c>
      <c r="E46" s="40" t="s">
        <v>1906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1849</v>
      </c>
      <c s="35" t="s">
        <v>5</v>
      </c>
      <c s="6" t="s">
        <v>1850</v>
      </c>
      <c s="36" t="s">
        <v>53</v>
      </c>
      <c s="37">
        <v>0.059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1907</v>
      </c>
    </row>
    <row r="51" spans="1:5" ht="267.75">
      <c r="A51" t="s">
        <v>58</v>
      </c>
      <c r="E51" s="39" t="s">
        <v>1428</v>
      </c>
    </row>
    <row r="52" spans="1:16" ht="25.5">
      <c r="A52" t="s">
        <v>48</v>
      </c>
      <c s="34" t="s">
        <v>108</v>
      </c>
      <c s="34" t="s">
        <v>1908</v>
      </c>
      <c s="35" t="s">
        <v>5</v>
      </c>
      <c s="6" t="s">
        <v>1909</v>
      </c>
      <c s="36" t="s">
        <v>1026</v>
      </c>
      <c s="37">
        <v>300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1910</v>
      </c>
    </row>
    <row r="55" spans="1:5" ht="102">
      <c r="A55" t="s">
        <v>58</v>
      </c>
      <c r="E55" s="39" t="s">
        <v>1911</v>
      </c>
    </row>
    <row r="56" spans="1:13" ht="12.75">
      <c r="A56" t="s">
        <v>45</v>
      </c>
      <c r="C56" s="31" t="s">
        <v>1077</v>
      </c>
      <c r="E56" s="33" t="s">
        <v>1078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1079</v>
      </c>
      <c s="35" t="s">
        <v>5</v>
      </c>
      <c s="6" t="s">
        <v>1080</v>
      </c>
      <c s="36" t="s">
        <v>200</v>
      </c>
      <c s="37">
        <v>0.252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76.5">
      <c r="A59" s="35" t="s">
        <v>56</v>
      </c>
      <c r="E59" s="40" t="s">
        <v>1912</v>
      </c>
    </row>
    <row r="60" spans="1:5" ht="395.25">
      <c r="A60" t="s">
        <v>58</v>
      </c>
      <c r="E60" s="39" t="s">
        <v>1082</v>
      </c>
    </row>
    <row r="61" spans="1:13" ht="12.75">
      <c r="A61" t="s">
        <v>45</v>
      </c>
      <c r="C61" s="31" t="s">
        <v>972</v>
      </c>
      <c r="E61" s="33" t="s">
        <v>973</v>
      </c>
      <c r="J61" s="32">
        <f>0</f>
      </c>
      <c s="32">
        <f>0</f>
      </c>
      <c s="32">
        <f>0+L62+L66+L70+L74+L78+L82</f>
      </c>
      <c s="32">
        <f>0+M62+M66+M70+M74+M78+M82</f>
      </c>
    </row>
    <row r="62" spans="1:16" ht="12.75">
      <c r="A62" t="s">
        <v>48</v>
      </c>
      <c s="34" t="s">
        <v>119</v>
      </c>
      <c s="34" t="s">
        <v>1869</v>
      </c>
      <c s="35" t="s">
        <v>5</v>
      </c>
      <c s="6" t="s">
        <v>1870</v>
      </c>
      <c s="36" t="s">
        <v>1194</v>
      </c>
      <c s="37">
        <v>19027.98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02">
      <c r="A64" s="35" t="s">
        <v>56</v>
      </c>
      <c r="E64" s="40" t="s">
        <v>1913</v>
      </c>
    </row>
    <row r="65" spans="1:5" ht="382.5">
      <c r="A65" t="s">
        <v>58</v>
      </c>
      <c r="E65" s="39" t="s">
        <v>1196</v>
      </c>
    </row>
    <row r="66" spans="1:16" ht="12.75">
      <c r="A66" t="s">
        <v>48</v>
      </c>
      <c s="34" t="s">
        <v>125</v>
      </c>
      <c s="34" t="s">
        <v>1872</v>
      </c>
      <c s="35" t="s">
        <v>5</v>
      </c>
      <c s="6" t="s">
        <v>1873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1914</v>
      </c>
    </row>
    <row r="69" spans="1:5" ht="25.5">
      <c r="A69" t="s">
        <v>58</v>
      </c>
      <c r="E69" s="39" t="s">
        <v>1875</v>
      </c>
    </row>
    <row r="70" spans="1:16" ht="12.75">
      <c r="A70" t="s">
        <v>48</v>
      </c>
      <c s="34" t="s">
        <v>130</v>
      </c>
      <c s="34" t="s">
        <v>1500</v>
      </c>
      <c s="35" t="s">
        <v>5</v>
      </c>
      <c s="6" t="s">
        <v>1501</v>
      </c>
      <c s="36" t="s">
        <v>200</v>
      </c>
      <c s="37">
        <v>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1915</v>
      </c>
    </row>
    <row r="73" spans="1:5" ht="114.75">
      <c r="A73" t="s">
        <v>58</v>
      </c>
      <c r="E73" s="39" t="s">
        <v>1503</v>
      </c>
    </row>
    <row r="74" spans="1:16" ht="12.75">
      <c r="A74" t="s">
        <v>48</v>
      </c>
      <c s="34" t="s">
        <v>135</v>
      </c>
      <c s="34" t="s">
        <v>1916</v>
      </c>
      <c s="35" t="s">
        <v>5</v>
      </c>
      <c s="6" t="s">
        <v>1917</v>
      </c>
      <c s="36" t="s">
        <v>200</v>
      </c>
      <c s="37">
        <v>7.5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1918</v>
      </c>
    </row>
    <row r="77" spans="1:5" ht="114.75">
      <c r="A77" t="s">
        <v>58</v>
      </c>
      <c r="E77" s="39" t="s">
        <v>1503</v>
      </c>
    </row>
    <row r="78" spans="1:16" ht="12.75">
      <c r="A78" t="s">
        <v>48</v>
      </c>
      <c s="34" t="s">
        <v>140</v>
      </c>
      <c s="34" t="s">
        <v>1919</v>
      </c>
      <c s="35" t="s">
        <v>5</v>
      </c>
      <c s="6" t="s">
        <v>1920</v>
      </c>
      <c s="36" t="s">
        <v>53</v>
      </c>
      <c s="37">
        <v>8.845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1921</v>
      </c>
    </row>
    <row r="81" spans="1:5" ht="102">
      <c r="A81" t="s">
        <v>58</v>
      </c>
      <c r="E81" s="39" t="s">
        <v>1507</v>
      </c>
    </row>
    <row r="82" spans="1:16" ht="12.75">
      <c r="A82" t="s">
        <v>48</v>
      </c>
      <c s="34" t="s">
        <v>145</v>
      </c>
      <c s="34" t="s">
        <v>1922</v>
      </c>
      <c s="35" t="s">
        <v>5</v>
      </c>
      <c s="6" t="s">
        <v>1923</v>
      </c>
      <c s="36" t="s">
        <v>53</v>
      </c>
      <c s="37">
        <v>0.296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1924</v>
      </c>
    </row>
    <row r="85" spans="1:5" ht="89.25">
      <c r="A85" t="s">
        <v>58</v>
      </c>
      <c r="E85" s="39" t="s">
        <v>1511</v>
      </c>
    </row>
    <row r="86" spans="1:13" ht="12.75">
      <c r="A86" t="s">
        <v>45</v>
      </c>
      <c r="C86" s="31" t="s">
        <v>1597</v>
      </c>
      <c r="E86" s="33" t="s">
        <v>1598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151</v>
      </c>
      <c s="34" t="s">
        <v>1925</v>
      </c>
      <c s="35" t="s">
        <v>5</v>
      </c>
      <c s="6" t="s">
        <v>1926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1927</v>
      </c>
    </row>
    <row r="90" spans="1:5" ht="153">
      <c r="A90" t="s">
        <v>58</v>
      </c>
      <c r="E90" s="39" t="s">
        <v>1432</v>
      </c>
    </row>
    <row r="91" spans="1:13" ht="12.75">
      <c r="A91" t="s">
        <v>45</v>
      </c>
      <c r="C91" s="31" t="s">
        <v>1544</v>
      </c>
      <c r="E91" s="33" t="s">
        <v>1545</v>
      </c>
      <c r="J91" s="32">
        <f>0</f>
      </c>
      <c s="32">
        <f>0</f>
      </c>
      <c s="32">
        <f>0+L92+L96+L100+L104+L108</f>
      </c>
      <c s="32">
        <f>0+M92+M96+M100+M104+M108</f>
      </c>
    </row>
    <row r="92" spans="1:16" ht="12.75">
      <c r="A92" t="s">
        <v>48</v>
      </c>
      <c s="34" t="s">
        <v>271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12.75">
      <c r="A95" t="s">
        <v>58</v>
      </c>
      <c r="E95" s="39" t="s">
        <v>1342</v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1026</v>
      </c>
      <c s="37">
        <v>312.646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1930</v>
      </c>
    </row>
    <row r="99" spans="1:5" ht="140.25">
      <c r="A99" t="s">
        <v>58</v>
      </c>
      <c r="E99" s="39" t="s">
        <v>1549</v>
      </c>
    </row>
    <row r="100" spans="1:16" ht="12.75">
      <c r="A100" t="s">
        <v>48</v>
      </c>
      <c s="34" t="s">
        <v>282</v>
      </c>
      <c s="34" t="s">
        <v>1931</v>
      </c>
      <c s="35" t="s">
        <v>5</v>
      </c>
      <c s="6" t="s">
        <v>1932</v>
      </c>
      <c s="36" t="s">
        <v>1026</v>
      </c>
      <c s="37">
        <v>26.4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53">
      <c r="A102" s="35" t="s">
        <v>56</v>
      </c>
      <c r="E102" s="40" t="s">
        <v>1933</v>
      </c>
    </row>
    <row r="103" spans="1:5" ht="140.25">
      <c r="A103" t="s">
        <v>58</v>
      </c>
      <c r="E103" s="39" t="s">
        <v>1549</v>
      </c>
    </row>
    <row r="104" spans="1:16" ht="12.75">
      <c r="A104" t="s">
        <v>48</v>
      </c>
      <c s="34" t="s">
        <v>287</v>
      </c>
      <c s="34" t="s">
        <v>1934</v>
      </c>
      <c s="35" t="s">
        <v>5</v>
      </c>
      <c s="6" t="s">
        <v>1935</v>
      </c>
      <c s="36" t="s">
        <v>210</v>
      </c>
      <c s="37">
        <v>32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1936</v>
      </c>
    </row>
    <row r="107" spans="1:5" ht="165.75">
      <c r="A107" t="s">
        <v>58</v>
      </c>
      <c r="E107" s="39" t="s">
        <v>1937</v>
      </c>
    </row>
    <row r="108" spans="1:16" ht="12.75">
      <c r="A108" t="s">
        <v>48</v>
      </c>
      <c s="34" t="s">
        <v>288</v>
      </c>
      <c s="34" t="s">
        <v>1938</v>
      </c>
      <c s="35" t="s">
        <v>5</v>
      </c>
      <c s="6" t="s">
        <v>1939</v>
      </c>
      <c s="36" t="s">
        <v>210</v>
      </c>
      <c s="37">
        <v>32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1936</v>
      </c>
    </row>
    <row r="111" spans="1:5" ht="127.5">
      <c r="A111" t="s">
        <v>58</v>
      </c>
      <c r="E111" s="39" t="s">
        <v>1940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1943</v>
      </c>
      <c r="E8" s="30" t="s">
        <v>1942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1944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6.658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1945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51">
      <c r="A24" s="35" t="s">
        <v>56</v>
      </c>
      <c r="E24" s="40" t="s">
        <v>1946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38.25">
      <c r="A28" s="35" t="s">
        <v>56</v>
      </c>
      <c r="E28" s="40" t="s">
        <v>1947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5.969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38.25">
      <c r="A32" s="35" t="s">
        <v>56</v>
      </c>
      <c r="E32" s="40" t="s">
        <v>1948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1037</v>
      </c>
      <c r="E34" s="33" t="s">
        <v>1038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1949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1950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1846</v>
      </c>
      <c s="35" t="s">
        <v>5</v>
      </c>
      <c s="6" t="s">
        <v>1847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1951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1849</v>
      </c>
      <c s="35" t="s">
        <v>5</v>
      </c>
      <c s="6" t="s">
        <v>1850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1952</v>
      </c>
    </row>
    <row r="51" spans="1:5" ht="267.75">
      <c r="A51" t="s">
        <v>58</v>
      </c>
      <c r="E51" s="39" t="s">
        <v>1428</v>
      </c>
    </row>
    <row r="52" spans="1:16" ht="25.5">
      <c r="A52" t="s">
        <v>48</v>
      </c>
      <c s="34" t="s">
        <v>108</v>
      </c>
      <c s="34" t="s">
        <v>1908</v>
      </c>
      <c s="35" t="s">
        <v>5</v>
      </c>
      <c s="6" t="s">
        <v>1909</v>
      </c>
      <c s="36" t="s">
        <v>1026</v>
      </c>
      <c s="37">
        <v>235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1953</v>
      </c>
    </row>
    <row r="55" spans="1:5" ht="102">
      <c r="A55" t="s">
        <v>58</v>
      </c>
      <c r="E55" s="39" t="s">
        <v>1911</v>
      </c>
    </row>
    <row r="56" spans="1:13" ht="12.75">
      <c r="A56" t="s">
        <v>45</v>
      </c>
      <c r="C56" s="31" t="s">
        <v>1077</v>
      </c>
      <c r="E56" s="33" t="s">
        <v>1078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1079</v>
      </c>
      <c s="35" t="s">
        <v>5</v>
      </c>
      <c s="6" t="s">
        <v>1080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1954</v>
      </c>
    </row>
    <row r="60" spans="1:5" ht="395.25">
      <c r="A60" t="s">
        <v>58</v>
      </c>
      <c r="E60" s="39" t="s">
        <v>1082</v>
      </c>
    </row>
    <row r="61" spans="1:13" ht="12.75">
      <c r="A61" t="s">
        <v>45</v>
      </c>
      <c r="C61" s="31" t="s">
        <v>972</v>
      </c>
      <c r="E61" s="33" t="s">
        <v>973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1342</v>
      </c>
    </row>
    <row r="66" spans="1:16" ht="12.75">
      <c r="A66" t="s">
        <v>48</v>
      </c>
      <c s="34" t="s">
        <v>125</v>
      </c>
      <c s="34" t="s">
        <v>1869</v>
      </c>
      <c s="35" t="s">
        <v>5</v>
      </c>
      <c s="6" t="s">
        <v>1870</v>
      </c>
      <c s="36" t="s">
        <v>1194</v>
      </c>
      <c s="37">
        <v>12883.38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14.75">
      <c r="A68" s="35" t="s">
        <v>56</v>
      </c>
      <c r="E68" s="40" t="s">
        <v>1955</v>
      </c>
    </row>
    <row r="69" spans="1:5" ht="382.5">
      <c r="A69" t="s">
        <v>58</v>
      </c>
      <c r="E69" s="39" t="s">
        <v>1196</v>
      </c>
    </row>
    <row r="70" spans="1:16" ht="12.75">
      <c r="A70" t="s">
        <v>48</v>
      </c>
      <c s="34" t="s">
        <v>130</v>
      </c>
      <c s="34" t="s">
        <v>1872</v>
      </c>
      <c s="35" t="s">
        <v>5</v>
      </c>
      <c s="6" t="s">
        <v>1873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1914</v>
      </c>
    </row>
    <row r="73" spans="1:5" ht="25.5">
      <c r="A73" t="s">
        <v>58</v>
      </c>
      <c r="E73" s="39" t="s">
        <v>1875</v>
      </c>
    </row>
    <row r="74" spans="1:16" ht="12.75">
      <c r="A74" t="s">
        <v>48</v>
      </c>
      <c s="34" t="s">
        <v>135</v>
      </c>
      <c s="34" t="s">
        <v>1500</v>
      </c>
      <c s="35" t="s">
        <v>5</v>
      </c>
      <c s="6" t="s">
        <v>1501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1956</v>
      </c>
    </row>
    <row r="77" spans="1:5" ht="114.75">
      <c r="A77" t="s">
        <v>58</v>
      </c>
      <c r="E77" s="39" t="s">
        <v>1503</v>
      </c>
    </row>
    <row r="78" spans="1:16" ht="12.75">
      <c r="A78" t="s">
        <v>48</v>
      </c>
      <c s="34" t="s">
        <v>140</v>
      </c>
      <c s="34" t="s">
        <v>1916</v>
      </c>
      <c s="35" t="s">
        <v>5</v>
      </c>
      <c s="6" t="s">
        <v>1917</v>
      </c>
      <c s="36" t="s">
        <v>200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1957</v>
      </c>
    </row>
    <row r="81" spans="1:5" ht="114.75">
      <c r="A81" t="s">
        <v>58</v>
      </c>
      <c r="E81" s="39" t="s">
        <v>1503</v>
      </c>
    </row>
    <row r="82" spans="1:16" ht="12.75">
      <c r="A82" t="s">
        <v>48</v>
      </c>
      <c s="34" t="s">
        <v>145</v>
      </c>
      <c s="34" t="s">
        <v>1958</v>
      </c>
      <c s="35" t="s">
        <v>5</v>
      </c>
      <c s="6" t="s">
        <v>1959</v>
      </c>
      <c s="36" t="s">
        <v>53</v>
      </c>
      <c s="37">
        <v>6.658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1960</v>
      </c>
    </row>
    <row r="85" spans="1:5" ht="114.75">
      <c r="A85" t="s">
        <v>58</v>
      </c>
      <c r="E85" s="39" t="s">
        <v>1961</v>
      </c>
    </row>
    <row r="86" spans="1:16" ht="12.75">
      <c r="A86" t="s">
        <v>48</v>
      </c>
      <c s="34" t="s">
        <v>151</v>
      </c>
      <c s="34" t="s">
        <v>1922</v>
      </c>
      <c s="35" t="s">
        <v>5</v>
      </c>
      <c s="6" t="s">
        <v>1923</v>
      </c>
      <c s="36" t="s">
        <v>53</v>
      </c>
      <c s="37">
        <v>0.309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1962</v>
      </c>
    </row>
    <row r="89" spans="1:5" ht="89.25">
      <c r="A89" t="s">
        <v>58</v>
      </c>
      <c r="E89" s="39" t="s">
        <v>1511</v>
      </c>
    </row>
    <row r="90" spans="1:13" ht="12.75">
      <c r="A90" t="s">
        <v>45</v>
      </c>
      <c r="C90" s="31" t="s">
        <v>1597</v>
      </c>
      <c r="E90" s="33" t="s">
        <v>1598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1925</v>
      </c>
      <c s="35" t="s">
        <v>5</v>
      </c>
      <c s="6" t="s">
        <v>1926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1963</v>
      </c>
    </row>
    <row r="94" spans="1:5" ht="153">
      <c r="A94" t="s">
        <v>58</v>
      </c>
      <c r="E94" s="39" t="s">
        <v>1432</v>
      </c>
    </row>
    <row r="95" spans="1:13" ht="12.75">
      <c r="A95" t="s">
        <v>45</v>
      </c>
      <c r="C95" s="31" t="s">
        <v>1544</v>
      </c>
      <c r="E95" s="33" t="s">
        <v>1545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1026</v>
      </c>
      <c s="37">
        <v>256.296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1964</v>
      </c>
    </row>
    <row r="99" spans="1:5" ht="140.25">
      <c r="A99" t="s">
        <v>58</v>
      </c>
      <c r="E99" s="39" t="s">
        <v>1549</v>
      </c>
    </row>
    <row r="100" spans="1:16" ht="12.75">
      <c r="A100" t="s">
        <v>48</v>
      </c>
      <c s="34" t="s">
        <v>282</v>
      </c>
      <c s="34" t="s">
        <v>1931</v>
      </c>
      <c s="35" t="s">
        <v>5</v>
      </c>
      <c s="6" t="s">
        <v>1932</v>
      </c>
      <c s="36" t="s">
        <v>1026</v>
      </c>
      <c s="37">
        <v>38.4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1965</v>
      </c>
    </row>
    <row r="103" spans="1:5" ht="140.25">
      <c r="A103" t="s">
        <v>58</v>
      </c>
      <c r="E103" s="39" t="s">
        <v>1549</v>
      </c>
    </row>
    <row r="104" spans="1:16" ht="12.75">
      <c r="A104" t="s">
        <v>48</v>
      </c>
      <c s="34" t="s">
        <v>287</v>
      </c>
      <c s="34" t="s">
        <v>1934</v>
      </c>
      <c s="35" t="s">
        <v>5</v>
      </c>
      <c s="6" t="s">
        <v>1935</v>
      </c>
      <c s="36" t="s">
        <v>210</v>
      </c>
      <c s="37">
        <v>45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1966</v>
      </c>
    </row>
    <row r="107" spans="1:5" ht="165.75">
      <c r="A107" t="s">
        <v>58</v>
      </c>
      <c r="E107" s="39" t="s">
        <v>1937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156</v>
      </c>
      <c r="E4" s="26" t="s">
        <v>157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159</v>
      </c>
      <c r="E8" s="30" t="s">
        <v>157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160</v>
      </c>
      <c r="E9" s="33" t="s">
        <v>161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162</v>
      </c>
      <c s="35" t="s">
        <v>5</v>
      </c>
      <c s="6" t="s">
        <v>163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191.25">
      <c r="A13" t="s">
        <v>58</v>
      </c>
      <c r="E13" s="39" t="s">
        <v>166</v>
      </c>
    </row>
    <row r="14" spans="1:16" ht="25.5">
      <c r="A14" t="s">
        <v>48</v>
      </c>
      <c s="34" t="s">
        <v>26</v>
      </c>
      <c s="34" t="s">
        <v>167</v>
      </c>
      <c s="35" t="s">
        <v>5</v>
      </c>
      <c s="6" t="s">
        <v>168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216.75">
      <c r="A17" t="s">
        <v>58</v>
      </c>
      <c r="E17" s="39" t="s">
        <v>169</v>
      </c>
    </row>
    <row r="18" spans="1:16" ht="25.5">
      <c r="A18" t="s">
        <v>48</v>
      </c>
      <c s="34" t="s">
        <v>25</v>
      </c>
      <c s="34" t="s">
        <v>170</v>
      </c>
      <c s="35" t="s">
        <v>5</v>
      </c>
      <c s="6" t="s">
        <v>171</v>
      </c>
      <c s="36" t="s">
        <v>164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165</v>
      </c>
    </row>
    <row r="21" spans="1:5" ht="89.25">
      <c r="A21" t="s">
        <v>58</v>
      </c>
      <c r="E21" s="39" t="s">
        <v>172</v>
      </c>
    </row>
    <row r="22" spans="1:13" ht="12.75">
      <c r="A22" t="s">
        <v>45</v>
      </c>
      <c r="C22" s="31" t="s">
        <v>173</v>
      </c>
      <c r="E22" s="33" t="s">
        <v>174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69</v>
      </c>
      <c s="34" t="s">
        <v>175</v>
      </c>
      <c s="35" t="s">
        <v>5</v>
      </c>
      <c s="6" t="s">
        <v>176</v>
      </c>
      <c s="36" t="s">
        <v>164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165</v>
      </c>
    </row>
    <row r="26" spans="1:5" ht="191.25">
      <c r="A26" t="s">
        <v>58</v>
      </c>
      <c r="E26" s="39" t="s">
        <v>177</v>
      </c>
    </row>
    <row r="27" spans="1:16" ht="25.5">
      <c r="A27" t="s">
        <v>48</v>
      </c>
      <c s="34" t="s">
        <v>75</v>
      </c>
      <c s="34" t="s">
        <v>178</v>
      </c>
      <c s="35" t="s">
        <v>5</v>
      </c>
      <c s="6" t="s">
        <v>179</v>
      </c>
      <c s="36" t="s">
        <v>164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165</v>
      </c>
    </row>
    <row r="30" spans="1:5" ht="165.75">
      <c r="A30" t="s">
        <v>58</v>
      </c>
      <c r="E30" s="39" t="s">
        <v>180</v>
      </c>
    </row>
    <row r="31" spans="1:16" ht="12.75">
      <c r="A31" t="s">
        <v>48</v>
      </c>
      <c s="34" t="s">
        <v>81</v>
      </c>
      <c s="34" t="s">
        <v>181</v>
      </c>
      <c s="35" t="s">
        <v>5</v>
      </c>
      <c s="6" t="s">
        <v>182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183</v>
      </c>
    </row>
    <row r="34" spans="1:5" ht="191.25">
      <c r="A34" t="s">
        <v>58</v>
      </c>
      <c r="E34" s="39" t="s">
        <v>184</v>
      </c>
    </row>
    <row r="35" spans="1:16" ht="12.75">
      <c r="A35" t="s">
        <v>48</v>
      </c>
      <c s="34" t="s">
        <v>87</v>
      </c>
      <c s="34" t="s">
        <v>185</v>
      </c>
      <c s="35" t="s">
        <v>5</v>
      </c>
      <c s="6" t="s">
        <v>186</v>
      </c>
      <c s="36" t="s">
        <v>164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187</v>
      </c>
    </row>
    <row r="38" spans="1:5" ht="63.75">
      <c r="A38" t="s">
        <v>58</v>
      </c>
      <c r="E38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1969</v>
      </c>
      <c r="E8" s="30" t="s">
        <v>1968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0.376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1970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1971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51">
      <c r="A24" s="35" t="s">
        <v>56</v>
      </c>
      <c r="E24" s="40" t="s">
        <v>1946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38.25">
      <c r="A28" s="35" t="s">
        <v>56</v>
      </c>
      <c r="E28" s="40" t="s">
        <v>1947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7.345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38.25">
      <c r="A32" s="35" t="s">
        <v>56</v>
      </c>
      <c r="E32" s="40" t="s">
        <v>1972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1037</v>
      </c>
      <c r="E34" s="33" t="s">
        <v>1038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1949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1950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1846</v>
      </c>
      <c s="35" t="s">
        <v>5</v>
      </c>
      <c s="6" t="s">
        <v>1847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1951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1849</v>
      </c>
      <c s="35" t="s">
        <v>5</v>
      </c>
      <c s="6" t="s">
        <v>1850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1952</v>
      </c>
    </row>
    <row r="51" spans="1:5" ht="267.75">
      <c r="A51" t="s">
        <v>58</v>
      </c>
      <c r="E51" s="39" t="s">
        <v>1428</v>
      </c>
    </row>
    <row r="52" spans="1:16" ht="25.5">
      <c r="A52" t="s">
        <v>48</v>
      </c>
      <c s="34" t="s">
        <v>108</v>
      </c>
      <c s="34" t="s">
        <v>1908</v>
      </c>
      <c s="35" t="s">
        <v>5</v>
      </c>
      <c s="6" t="s">
        <v>1909</v>
      </c>
      <c s="36" t="s">
        <v>1026</v>
      </c>
      <c s="37">
        <v>270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1973</v>
      </c>
    </row>
    <row r="55" spans="1:5" ht="102">
      <c r="A55" t="s">
        <v>58</v>
      </c>
      <c r="E55" s="39" t="s">
        <v>1911</v>
      </c>
    </row>
    <row r="56" spans="1:13" ht="12.75">
      <c r="A56" t="s">
        <v>45</v>
      </c>
      <c r="C56" s="31" t="s">
        <v>1077</v>
      </c>
      <c r="E56" s="33" t="s">
        <v>1078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1079</v>
      </c>
      <c s="35" t="s">
        <v>5</v>
      </c>
      <c s="6" t="s">
        <v>1080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1954</v>
      </c>
    </row>
    <row r="60" spans="1:5" ht="395.25">
      <c r="A60" t="s">
        <v>58</v>
      </c>
      <c r="E60" s="39" t="s">
        <v>1082</v>
      </c>
    </row>
    <row r="61" spans="1:13" ht="12.75">
      <c r="A61" t="s">
        <v>45</v>
      </c>
      <c r="C61" s="31" t="s">
        <v>972</v>
      </c>
      <c r="E61" s="33" t="s">
        <v>973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1342</v>
      </c>
    </row>
    <row r="66" spans="1:16" ht="12.75">
      <c r="A66" t="s">
        <v>48</v>
      </c>
      <c s="34" t="s">
        <v>125</v>
      </c>
      <c s="34" t="s">
        <v>1869</v>
      </c>
      <c s="35" t="s">
        <v>5</v>
      </c>
      <c s="6" t="s">
        <v>1870</v>
      </c>
      <c s="36" t="s">
        <v>1194</v>
      </c>
      <c s="37">
        <v>15758.74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7.5">
      <c r="A68" s="35" t="s">
        <v>56</v>
      </c>
      <c r="E68" s="40" t="s">
        <v>1974</v>
      </c>
    </row>
    <row r="69" spans="1:5" ht="382.5">
      <c r="A69" t="s">
        <v>58</v>
      </c>
      <c r="E69" s="39" t="s">
        <v>1196</v>
      </c>
    </row>
    <row r="70" spans="1:16" ht="12.75">
      <c r="A70" t="s">
        <v>48</v>
      </c>
      <c s="34" t="s">
        <v>130</v>
      </c>
      <c s="34" t="s">
        <v>1872</v>
      </c>
      <c s="35" t="s">
        <v>5</v>
      </c>
      <c s="6" t="s">
        <v>1873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1914</v>
      </c>
    </row>
    <row r="73" spans="1:5" ht="25.5">
      <c r="A73" t="s">
        <v>58</v>
      </c>
      <c r="E73" s="39" t="s">
        <v>1875</v>
      </c>
    </row>
    <row r="74" spans="1:16" ht="12.75">
      <c r="A74" t="s">
        <v>48</v>
      </c>
      <c s="34" t="s">
        <v>135</v>
      </c>
      <c s="34" t="s">
        <v>1500</v>
      </c>
      <c s="35" t="s">
        <v>5</v>
      </c>
      <c s="6" t="s">
        <v>1501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1956</v>
      </c>
    </row>
    <row r="77" spans="1:5" ht="114.75">
      <c r="A77" t="s">
        <v>58</v>
      </c>
      <c r="E77" s="39" t="s">
        <v>1503</v>
      </c>
    </row>
    <row r="78" spans="1:16" ht="12.75">
      <c r="A78" t="s">
        <v>48</v>
      </c>
      <c s="34" t="s">
        <v>140</v>
      </c>
      <c s="34" t="s">
        <v>1916</v>
      </c>
      <c s="35" t="s">
        <v>5</v>
      </c>
      <c s="6" t="s">
        <v>1917</v>
      </c>
      <c s="36" t="s">
        <v>200</v>
      </c>
      <c s="37">
        <v>9.8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1975</v>
      </c>
    </row>
    <row r="81" spans="1:5" ht="114.75">
      <c r="A81" t="s">
        <v>58</v>
      </c>
      <c r="E81" s="39" t="s">
        <v>1503</v>
      </c>
    </row>
    <row r="82" spans="1:16" ht="12.75">
      <c r="A82" t="s">
        <v>48</v>
      </c>
      <c s="34" t="s">
        <v>145</v>
      </c>
      <c s="34" t="s">
        <v>1958</v>
      </c>
      <c s="35" t="s">
        <v>5</v>
      </c>
      <c s="6" t="s">
        <v>1959</v>
      </c>
      <c s="36" t="s">
        <v>53</v>
      </c>
      <c s="37">
        <v>7.869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1976</v>
      </c>
    </row>
    <row r="85" spans="1:5" ht="114.75">
      <c r="A85" t="s">
        <v>58</v>
      </c>
      <c r="E85" s="39" t="s">
        <v>1961</v>
      </c>
    </row>
    <row r="86" spans="1:16" ht="12.75">
      <c r="A86" t="s">
        <v>48</v>
      </c>
      <c s="34" t="s">
        <v>151</v>
      </c>
      <c s="34" t="s">
        <v>1922</v>
      </c>
      <c s="35" t="s">
        <v>5</v>
      </c>
      <c s="6" t="s">
        <v>1923</v>
      </c>
      <c s="36" t="s">
        <v>53</v>
      </c>
      <c s="37">
        <v>0.376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1977</v>
      </c>
    </row>
    <row r="89" spans="1:5" ht="89.25">
      <c r="A89" t="s">
        <v>58</v>
      </c>
      <c r="E89" s="39" t="s">
        <v>1511</v>
      </c>
    </row>
    <row r="90" spans="1:13" ht="12.75">
      <c r="A90" t="s">
        <v>45</v>
      </c>
      <c r="C90" s="31" t="s">
        <v>1597</v>
      </c>
      <c r="E90" s="33" t="s">
        <v>1598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1925</v>
      </c>
      <c s="35" t="s">
        <v>5</v>
      </c>
      <c s="6" t="s">
        <v>1926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1963</v>
      </c>
    </row>
    <row r="94" spans="1:5" ht="153">
      <c r="A94" t="s">
        <v>58</v>
      </c>
      <c r="E94" s="39" t="s">
        <v>1432</v>
      </c>
    </row>
    <row r="95" spans="1:13" ht="12.75">
      <c r="A95" t="s">
        <v>45</v>
      </c>
      <c r="C95" s="31" t="s">
        <v>1544</v>
      </c>
      <c r="E95" s="33" t="s">
        <v>1545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1026</v>
      </c>
      <c s="37">
        <v>256.3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1978</v>
      </c>
    </row>
    <row r="99" spans="1:5" ht="140.25">
      <c r="A99" t="s">
        <v>58</v>
      </c>
      <c r="E99" s="39" t="s">
        <v>1549</v>
      </c>
    </row>
    <row r="100" spans="1:16" ht="12.75">
      <c r="A100" t="s">
        <v>48</v>
      </c>
      <c s="34" t="s">
        <v>282</v>
      </c>
      <c s="34" t="s">
        <v>1931</v>
      </c>
      <c s="35" t="s">
        <v>5</v>
      </c>
      <c s="6" t="s">
        <v>1932</v>
      </c>
      <c s="36" t="s">
        <v>1026</v>
      </c>
      <c s="37">
        <v>45.2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216.75">
      <c r="A102" s="35" t="s">
        <v>56</v>
      </c>
      <c r="E102" s="40" t="s">
        <v>1979</v>
      </c>
    </row>
    <row r="103" spans="1:5" ht="140.25">
      <c r="A103" t="s">
        <v>58</v>
      </c>
      <c r="E103" s="39" t="s">
        <v>1549</v>
      </c>
    </row>
    <row r="104" spans="1:16" ht="12.75">
      <c r="A104" t="s">
        <v>48</v>
      </c>
      <c s="34" t="s">
        <v>287</v>
      </c>
      <c s="34" t="s">
        <v>1934</v>
      </c>
      <c s="35" t="s">
        <v>5</v>
      </c>
      <c s="6" t="s">
        <v>1935</v>
      </c>
      <c s="36" t="s">
        <v>210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1980</v>
      </c>
    </row>
    <row r="107" spans="1:5" ht="165.75">
      <c r="A107" t="s">
        <v>58</v>
      </c>
      <c r="E107" s="39" t="s">
        <v>1937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1983</v>
      </c>
      <c r="E8" s="30" t="s">
        <v>1982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1984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1985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51">
      <c r="A24" s="35" t="s">
        <v>56</v>
      </c>
      <c r="E24" s="40" t="s">
        <v>1946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38.25">
      <c r="A28" s="35" t="s">
        <v>56</v>
      </c>
      <c r="E28" s="40" t="s">
        <v>1947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4.428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38.25">
      <c r="A32" s="35" t="s">
        <v>56</v>
      </c>
      <c r="E32" s="40" t="s">
        <v>1986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1037</v>
      </c>
      <c r="E34" s="33" t="s">
        <v>1038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1949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1950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1846</v>
      </c>
      <c s="35" t="s">
        <v>5</v>
      </c>
      <c s="6" t="s">
        <v>1847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1951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1849</v>
      </c>
      <c s="35" t="s">
        <v>5</v>
      </c>
      <c s="6" t="s">
        <v>1850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1952</v>
      </c>
    </row>
    <row r="51" spans="1:5" ht="267.75">
      <c r="A51" t="s">
        <v>58</v>
      </c>
      <c r="E51" s="39" t="s">
        <v>1428</v>
      </c>
    </row>
    <row r="52" spans="1:16" ht="25.5">
      <c r="A52" t="s">
        <v>48</v>
      </c>
      <c s="34" t="s">
        <v>108</v>
      </c>
      <c s="34" t="s">
        <v>1908</v>
      </c>
      <c s="35" t="s">
        <v>5</v>
      </c>
      <c s="6" t="s">
        <v>1909</v>
      </c>
      <c s="36" t="s">
        <v>1026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1987</v>
      </c>
    </row>
    <row r="55" spans="1:5" ht="102">
      <c r="A55" t="s">
        <v>58</v>
      </c>
      <c r="E55" s="39" t="s">
        <v>1911</v>
      </c>
    </row>
    <row r="56" spans="1:13" ht="12.75">
      <c r="A56" t="s">
        <v>45</v>
      </c>
      <c r="C56" s="31" t="s">
        <v>1077</v>
      </c>
      <c r="E56" s="33" t="s">
        <v>1078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1079</v>
      </c>
      <c s="35" t="s">
        <v>5</v>
      </c>
      <c s="6" t="s">
        <v>1080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1954</v>
      </c>
    </row>
    <row r="60" spans="1:5" ht="395.25">
      <c r="A60" t="s">
        <v>58</v>
      </c>
      <c r="E60" s="39" t="s">
        <v>1082</v>
      </c>
    </row>
    <row r="61" spans="1:13" ht="12.75">
      <c r="A61" t="s">
        <v>45</v>
      </c>
      <c r="C61" s="31" t="s">
        <v>972</v>
      </c>
      <c r="E61" s="33" t="s">
        <v>973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1342</v>
      </c>
    </row>
    <row r="66" spans="1:16" ht="12.75">
      <c r="A66" t="s">
        <v>48</v>
      </c>
      <c s="34" t="s">
        <v>125</v>
      </c>
      <c s="34" t="s">
        <v>1869</v>
      </c>
      <c s="35" t="s">
        <v>5</v>
      </c>
      <c s="6" t="s">
        <v>1870</v>
      </c>
      <c s="36" t="s">
        <v>1194</v>
      </c>
      <c s="37">
        <v>9219.52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1988</v>
      </c>
    </row>
    <row r="69" spans="1:5" ht="382.5">
      <c r="A69" t="s">
        <v>58</v>
      </c>
      <c r="E69" s="39" t="s">
        <v>1196</v>
      </c>
    </row>
    <row r="70" spans="1:16" ht="12.75">
      <c r="A70" t="s">
        <v>48</v>
      </c>
      <c s="34" t="s">
        <v>130</v>
      </c>
      <c s="34" t="s">
        <v>1872</v>
      </c>
      <c s="35" t="s">
        <v>5</v>
      </c>
      <c s="6" t="s">
        <v>1873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1914</v>
      </c>
    </row>
    <row r="73" spans="1:5" ht="25.5">
      <c r="A73" t="s">
        <v>58</v>
      </c>
      <c r="E73" s="39" t="s">
        <v>1875</v>
      </c>
    </row>
    <row r="74" spans="1:16" ht="12.75">
      <c r="A74" t="s">
        <v>48</v>
      </c>
      <c s="34" t="s">
        <v>135</v>
      </c>
      <c s="34" t="s">
        <v>1500</v>
      </c>
      <c s="35" t="s">
        <v>5</v>
      </c>
      <c s="6" t="s">
        <v>1501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1956</v>
      </c>
    </row>
    <row r="77" spans="1:5" ht="114.75">
      <c r="A77" t="s">
        <v>58</v>
      </c>
      <c r="E77" s="39" t="s">
        <v>1503</v>
      </c>
    </row>
    <row r="78" spans="1:16" ht="12.75">
      <c r="A78" t="s">
        <v>48</v>
      </c>
      <c s="34" t="s">
        <v>140</v>
      </c>
      <c s="34" t="s">
        <v>1916</v>
      </c>
      <c s="35" t="s">
        <v>5</v>
      </c>
      <c s="6" t="s">
        <v>1917</v>
      </c>
      <c s="36" t="s">
        <v>200</v>
      </c>
      <c s="37">
        <v>5.9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1989</v>
      </c>
    </row>
    <row r="81" spans="1:5" ht="114.75">
      <c r="A81" t="s">
        <v>58</v>
      </c>
      <c r="E81" s="39" t="s">
        <v>1503</v>
      </c>
    </row>
    <row r="82" spans="1:16" ht="12.75">
      <c r="A82" t="s">
        <v>48</v>
      </c>
      <c s="34" t="s">
        <v>145</v>
      </c>
      <c s="34" t="s">
        <v>1958</v>
      </c>
      <c s="35" t="s">
        <v>5</v>
      </c>
      <c s="6" t="s">
        <v>1959</v>
      </c>
      <c s="36" t="s">
        <v>53</v>
      </c>
      <c s="37">
        <v>6.25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1990</v>
      </c>
    </row>
    <row r="85" spans="1:5" ht="114.75">
      <c r="A85" t="s">
        <v>58</v>
      </c>
      <c r="E85" s="39" t="s">
        <v>1961</v>
      </c>
    </row>
    <row r="86" spans="1:16" ht="12.75">
      <c r="A86" t="s">
        <v>48</v>
      </c>
      <c s="34" t="s">
        <v>151</v>
      </c>
      <c s="34" t="s">
        <v>1922</v>
      </c>
      <c s="35" t="s">
        <v>5</v>
      </c>
      <c s="6" t="s">
        <v>1923</v>
      </c>
      <c s="36" t="s">
        <v>53</v>
      </c>
      <c s="37">
        <v>0.229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1991</v>
      </c>
    </row>
    <row r="89" spans="1:5" ht="89.25">
      <c r="A89" t="s">
        <v>58</v>
      </c>
      <c r="E89" s="39" t="s">
        <v>1511</v>
      </c>
    </row>
    <row r="90" spans="1:13" ht="12.75">
      <c r="A90" t="s">
        <v>45</v>
      </c>
      <c r="C90" s="31" t="s">
        <v>1597</v>
      </c>
      <c r="E90" s="33" t="s">
        <v>1598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1925</v>
      </c>
      <c s="35" t="s">
        <v>5</v>
      </c>
      <c s="6" t="s">
        <v>1926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1963</v>
      </c>
    </row>
    <row r="94" spans="1:5" ht="153">
      <c r="A94" t="s">
        <v>58</v>
      </c>
      <c r="E94" s="39" t="s">
        <v>1432</v>
      </c>
    </row>
    <row r="95" spans="1:13" ht="12.75">
      <c r="A95" t="s">
        <v>45</v>
      </c>
      <c r="C95" s="31" t="s">
        <v>1544</v>
      </c>
      <c r="E95" s="33" t="s">
        <v>1545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1026</v>
      </c>
      <c s="37">
        <v>180.4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1992</v>
      </c>
    </row>
    <row r="99" spans="1:5" ht="140.25">
      <c r="A99" t="s">
        <v>58</v>
      </c>
      <c r="E99" s="39" t="s">
        <v>1549</v>
      </c>
    </row>
    <row r="100" spans="1:16" ht="12.75">
      <c r="A100" t="s">
        <v>48</v>
      </c>
      <c s="34" t="s">
        <v>282</v>
      </c>
      <c s="34" t="s">
        <v>1931</v>
      </c>
      <c s="35" t="s">
        <v>5</v>
      </c>
      <c s="6" t="s">
        <v>1932</v>
      </c>
      <c s="36" t="s">
        <v>1026</v>
      </c>
      <c s="37">
        <v>24.4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91.25">
      <c r="A102" s="35" t="s">
        <v>56</v>
      </c>
      <c r="E102" s="40" t="s">
        <v>1993</v>
      </c>
    </row>
    <row r="103" spans="1:5" ht="140.25">
      <c r="A103" t="s">
        <v>58</v>
      </c>
      <c r="E103" s="39" t="s">
        <v>1549</v>
      </c>
    </row>
    <row r="104" spans="1:16" ht="12.75">
      <c r="A104" t="s">
        <v>48</v>
      </c>
      <c s="34" t="s">
        <v>287</v>
      </c>
      <c s="34" t="s">
        <v>1934</v>
      </c>
      <c s="35" t="s">
        <v>5</v>
      </c>
      <c s="6" t="s">
        <v>1935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1994</v>
      </c>
    </row>
    <row r="107" spans="1:5" ht="165.75">
      <c r="A107" t="s">
        <v>58</v>
      </c>
      <c r="E107" s="39" t="s">
        <v>1937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1997</v>
      </c>
      <c r="E8" s="30" t="s">
        <v>1996</v>
      </c>
      <c r="J8" s="29">
        <f>0+J9+J34+J43+J56+J61+J90+J95</f>
      </c>
      <c s="29">
        <f>0+K9+K34+K43+K56+K61+K90+K95</f>
      </c>
      <c s="29">
        <f>0+L9+L34+L43+L56+L61+L90+L95</f>
      </c>
      <c s="29">
        <f>0+M9+M34+M43+M56+M61+M90+M95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12.75">
      <c r="A14" t="s">
        <v>48</v>
      </c>
      <c s="34" t="s">
        <v>26</v>
      </c>
      <c s="34" t="s">
        <v>50</v>
      </c>
      <c s="35" t="s">
        <v>61</v>
      </c>
      <c s="6" t="s">
        <v>62</v>
      </c>
      <c s="36" t="s">
        <v>53</v>
      </c>
      <c s="37">
        <v>0.224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1998</v>
      </c>
    </row>
    <row r="17" spans="1:5" ht="114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50</v>
      </c>
      <c s="35" t="s">
        <v>51</v>
      </c>
      <c s="6" t="s">
        <v>52</v>
      </c>
      <c s="36" t="s">
        <v>53</v>
      </c>
      <c s="37">
        <v>6.107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1999</v>
      </c>
    </row>
    <row r="21" spans="1:5" ht="114.75">
      <c r="A21" t="s">
        <v>58</v>
      </c>
      <c r="E21" s="39" t="s">
        <v>59</v>
      </c>
    </row>
    <row r="22" spans="1:16" ht="25.5">
      <c r="A22" t="s">
        <v>48</v>
      </c>
      <c s="34" t="s">
        <v>69</v>
      </c>
      <c s="34" t="s">
        <v>64</v>
      </c>
      <c s="35" t="s">
        <v>65</v>
      </c>
      <c s="6" t="s">
        <v>1035</v>
      </c>
      <c s="36" t="s">
        <v>53</v>
      </c>
      <c s="37">
        <v>4.182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51">
      <c r="A24" s="35" t="s">
        <v>56</v>
      </c>
      <c r="E24" s="40" t="s">
        <v>1946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76</v>
      </c>
      <c s="35" t="s">
        <v>77</v>
      </c>
      <c s="6" t="s">
        <v>1215</v>
      </c>
      <c s="36" t="s">
        <v>53</v>
      </c>
      <c s="37">
        <v>2.112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38.25">
      <c r="A28" s="35" t="s">
        <v>56</v>
      </c>
      <c r="E28" s="40" t="s">
        <v>1947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88</v>
      </c>
      <c s="35" t="s">
        <v>89</v>
      </c>
      <c s="6" t="s">
        <v>90</v>
      </c>
      <c s="36" t="s">
        <v>53</v>
      </c>
      <c s="37">
        <v>4.362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38.25">
      <c r="A32" s="35" t="s">
        <v>56</v>
      </c>
      <c r="E32" s="40" t="s">
        <v>2000</v>
      </c>
    </row>
    <row r="33" spans="1:5" ht="114.75">
      <c r="A33" t="s">
        <v>58</v>
      </c>
      <c r="E33" s="39" t="s">
        <v>86</v>
      </c>
    </row>
    <row r="34" spans="1:13" ht="12.75">
      <c r="A34" t="s">
        <v>45</v>
      </c>
      <c r="C34" s="31" t="s">
        <v>1037</v>
      </c>
      <c r="E34" s="33" t="s">
        <v>1038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87</v>
      </c>
      <c s="34" t="s">
        <v>1366</v>
      </c>
      <c s="35" t="s">
        <v>5</v>
      </c>
      <c s="6" t="s">
        <v>1367</v>
      </c>
      <c s="36" t="s">
        <v>200</v>
      </c>
      <c s="37">
        <v>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1949</v>
      </c>
    </row>
    <row r="38" spans="1:5" ht="318.75">
      <c r="A38" t="s">
        <v>58</v>
      </c>
      <c r="E38" s="39" t="s">
        <v>1046</v>
      </c>
    </row>
    <row r="39" spans="1:16" ht="12.75">
      <c r="A39" t="s">
        <v>48</v>
      </c>
      <c s="34" t="s">
        <v>92</v>
      </c>
      <c s="34" t="s">
        <v>1052</v>
      </c>
      <c s="35" t="s">
        <v>5</v>
      </c>
      <c s="6" t="s">
        <v>1053</v>
      </c>
      <c s="36" t="s">
        <v>200</v>
      </c>
      <c s="37">
        <v>2.112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1950</v>
      </c>
    </row>
    <row r="42" spans="1:5" ht="242.25">
      <c r="A42" t="s">
        <v>58</v>
      </c>
      <c r="E42" s="39" t="s">
        <v>1055</v>
      </c>
    </row>
    <row r="43" spans="1:13" ht="12.75">
      <c r="A43" t="s">
        <v>45</v>
      </c>
      <c r="C43" s="31" t="s">
        <v>1060</v>
      </c>
      <c r="E43" s="33" t="s">
        <v>1061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97</v>
      </c>
      <c s="34" t="s">
        <v>1846</v>
      </c>
      <c s="35" t="s">
        <v>5</v>
      </c>
      <c s="6" t="s">
        <v>1847</v>
      </c>
      <c s="36" t="s">
        <v>200</v>
      </c>
      <c s="37">
        <v>0.806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02">
      <c r="A46" s="35" t="s">
        <v>56</v>
      </c>
      <c r="E46" s="40" t="s">
        <v>1951</v>
      </c>
    </row>
    <row r="47" spans="1:5" ht="395.25">
      <c r="A47" t="s">
        <v>58</v>
      </c>
      <c r="E47" s="39" t="s">
        <v>1747</v>
      </c>
    </row>
    <row r="48" spans="1:16" ht="12.75">
      <c r="A48" t="s">
        <v>48</v>
      </c>
      <c s="34" t="s">
        <v>103</v>
      </c>
      <c s="34" t="s">
        <v>1849</v>
      </c>
      <c s="35" t="s">
        <v>5</v>
      </c>
      <c s="6" t="s">
        <v>1850</v>
      </c>
      <c s="36" t="s">
        <v>53</v>
      </c>
      <c s="37">
        <v>0.073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1952</v>
      </c>
    </row>
    <row r="51" spans="1:5" ht="267.75">
      <c r="A51" t="s">
        <v>58</v>
      </c>
      <c r="E51" s="39" t="s">
        <v>1428</v>
      </c>
    </row>
    <row r="52" spans="1:16" ht="25.5">
      <c r="A52" t="s">
        <v>48</v>
      </c>
      <c s="34" t="s">
        <v>108</v>
      </c>
      <c s="34" t="s">
        <v>1908</v>
      </c>
      <c s="35" t="s">
        <v>5</v>
      </c>
      <c s="6" t="s">
        <v>1909</v>
      </c>
      <c s="36" t="s">
        <v>1026</v>
      </c>
      <c s="37">
        <v>160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1987</v>
      </c>
    </row>
    <row r="55" spans="1:5" ht="102">
      <c r="A55" t="s">
        <v>58</v>
      </c>
      <c r="E55" s="39" t="s">
        <v>1911</v>
      </c>
    </row>
    <row r="56" spans="1:13" ht="12.75">
      <c r="A56" t="s">
        <v>45</v>
      </c>
      <c r="C56" s="31" t="s">
        <v>1077</v>
      </c>
      <c r="E56" s="33" t="s">
        <v>1078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1079</v>
      </c>
      <c s="35" t="s">
        <v>5</v>
      </c>
      <c s="6" t="s">
        <v>1080</v>
      </c>
      <c s="36" t="s">
        <v>200</v>
      </c>
      <c s="37">
        <v>0.202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89.25">
      <c r="A59" s="35" t="s">
        <v>56</v>
      </c>
      <c r="E59" s="40" t="s">
        <v>1954</v>
      </c>
    </row>
    <row r="60" spans="1:5" ht="395.25">
      <c r="A60" t="s">
        <v>58</v>
      </c>
      <c r="E60" s="39" t="s">
        <v>1082</v>
      </c>
    </row>
    <row r="61" spans="1:13" ht="12.75">
      <c r="A61" t="s">
        <v>45</v>
      </c>
      <c r="C61" s="31" t="s">
        <v>972</v>
      </c>
      <c r="E61" s="33" t="s">
        <v>973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201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1342</v>
      </c>
    </row>
    <row r="66" spans="1:16" ht="12.75">
      <c r="A66" t="s">
        <v>48</v>
      </c>
      <c s="34" t="s">
        <v>125</v>
      </c>
      <c s="34" t="s">
        <v>1869</v>
      </c>
      <c s="35" t="s">
        <v>5</v>
      </c>
      <c s="6" t="s">
        <v>1870</v>
      </c>
      <c s="36" t="s">
        <v>1194</v>
      </c>
      <c s="37">
        <v>9221.98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02">
      <c r="A68" s="35" t="s">
        <v>56</v>
      </c>
      <c r="E68" s="40" t="s">
        <v>2001</v>
      </c>
    </row>
    <row r="69" spans="1:5" ht="382.5">
      <c r="A69" t="s">
        <v>58</v>
      </c>
      <c r="E69" s="39" t="s">
        <v>1196</v>
      </c>
    </row>
    <row r="70" spans="1:16" ht="12.75">
      <c r="A70" t="s">
        <v>48</v>
      </c>
      <c s="34" t="s">
        <v>130</v>
      </c>
      <c s="34" t="s">
        <v>1872</v>
      </c>
      <c s="35" t="s">
        <v>5</v>
      </c>
      <c s="6" t="s">
        <v>1873</v>
      </c>
      <c s="36" t="s">
        <v>53</v>
      </c>
      <c s="37">
        <v>0.5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1914</v>
      </c>
    </row>
    <row r="73" spans="1:5" ht="25.5">
      <c r="A73" t="s">
        <v>58</v>
      </c>
      <c r="E73" s="39" t="s">
        <v>1875</v>
      </c>
    </row>
    <row r="74" spans="1:16" ht="12.75">
      <c r="A74" t="s">
        <v>48</v>
      </c>
      <c s="34" t="s">
        <v>135</v>
      </c>
      <c s="34" t="s">
        <v>1500</v>
      </c>
      <c s="35" t="s">
        <v>5</v>
      </c>
      <c s="6" t="s">
        <v>1501</v>
      </c>
      <c s="36" t="s">
        <v>200</v>
      </c>
      <c s="37">
        <v>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1956</v>
      </c>
    </row>
    <row r="77" spans="1:5" ht="114.75">
      <c r="A77" t="s">
        <v>58</v>
      </c>
      <c r="E77" s="39" t="s">
        <v>1503</v>
      </c>
    </row>
    <row r="78" spans="1:16" ht="12.75">
      <c r="A78" t="s">
        <v>48</v>
      </c>
      <c s="34" t="s">
        <v>140</v>
      </c>
      <c s="34" t="s">
        <v>1916</v>
      </c>
      <c s="35" t="s">
        <v>5</v>
      </c>
      <c s="6" t="s">
        <v>1917</v>
      </c>
      <c s="36" t="s">
        <v>200</v>
      </c>
      <c s="37">
        <v>5.8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2002</v>
      </c>
    </row>
    <row r="81" spans="1:5" ht="114.75">
      <c r="A81" t="s">
        <v>58</v>
      </c>
      <c r="E81" s="39" t="s">
        <v>1503</v>
      </c>
    </row>
    <row r="82" spans="1:16" ht="12.75">
      <c r="A82" t="s">
        <v>48</v>
      </c>
      <c s="34" t="s">
        <v>145</v>
      </c>
      <c s="34" t="s">
        <v>1958</v>
      </c>
      <c s="35" t="s">
        <v>5</v>
      </c>
      <c s="6" t="s">
        <v>1959</v>
      </c>
      <c s="36" t="s">
        <v>53</v>
      </c>
      <c s="37">
        <v>6.107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2003</v>
      </c>
    </row>
    <row r="85" spans="1:5" ht="114.75">
      <c r="A85" t="s">
        <v>58</v>
      </c>
      <c r="E85" s="39" t="s">
        <v>1961</v>
      </c>
    </row>
    <row r="86" spans="1:16" ht="12.75">
      <c r="A86" t="s">
        <v>48</v>
      </c>
      <c s="34" t="s">
        <v>151</v>
      </c>
      <c s="34" t="s">
        <v>1922</v>
      </c>
      <c s="35" t="s">
        <v>5</v>
      </c>
      <c s="6" t="s">
        <v>1923</v>
      </c>
      <c s="36" t="s">
        <v>53</v>
      </c>
      <c s="37">
        <v>0.224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2004</v>
      </c>
    </row>
    <row r="89" spans="1:5" ht="89.25">
      <c r="A89" t="s">
        <v>58</v>
      </c>
      <c r="E89" s="39" t="s">
        <v>1511</v>
      </c>
    </row>
    <row r="90" spans="1:13" ht="12.75">
      <c r="A90" t="s">
        <v>45</v>
      </c>
      <c r="C90" s="31" t="s">
        <v>1597</v>
      </c>
      <c r="E90" s="33" t="s">
        <v>1598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271</v>
      </c>
      <c s="34" t="s">
        <v>1925</v>
      </c>
      <c s="35" t="s">
        <v>5</v>
      </c>
      <c s="6" t="s">
        <v>1926</v>
      </c>
      <c s="36" t="s">
        <v>252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1963</v>
      </c>
    </row>
    <row r="94" spans="1:5" ht="153">
      <c r="A94" t="s">
        <v>58</v>
      </c>
      <c r="E94" s="39" t="s">
        <v>1432</v>
      </c>
    </row>
    <row r="95" spans="1:13" ht="12.75">
      <c r="A95" t="s">
        <v>45</v>
      </c>
      <c r="C95" s="31" t="s">
        <v>1544</v>
      </c>
      <c r="E95" s="33" t="s">
        <v>1545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48</v>
      </c>
      <c s="34" t="s">
        <v>276</v>
      </c>
      <c s="34" t="s">
        <v>1928</v>
      </c>
      <c s="35" t="s">
        <v>5</v>
      </c>
      <c s="6" t="s">
        <v>1929</v>
      </c>
      <c s="36" t="s">
        <v>1026</v>
      </c>
      <c s="37">
        <v>174.5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2005</v>
      </c>
    </row>
    <row r="99" spans="1:5" ht="140.25">
      <c r="A99" t="s">
        <v>58</v>
      </c>
      <c r="E99" s="39" t="s">
        <v>1549</v>
      </c>
    </row>
    <row r="100" spans="1:16" ht="12.75">
      <c r="A100" t="s">
        <v>48</v>
      </c>
      <c s="34" t="s">
        <v>282</v>
      </c>
      <c s="34" t="s">
        <v>1931</v>
      </c>
      <c s="35" t="s">
        <v>5</v>
      </c>
      <c s="6" t="s">
        <v>1932</v>
      </c>
      <c s="36" t="s">
        <v>1026</v>
      </c>
      <c s="37">
        <v>23.6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40.25">
      <c r="A102" s="35" t="s">
        <v>56</v>
      </c>
      <c r="E102" s="40" t="s">
        <v>2006</v>
      </c>
    </row>
    <row r="103" spans="1:5" ht="140.25">
      <c r="A103" t="s">
        <v>58</v>
      </c>
      <c r="E103" s="39" t="s">
        <v>1549</v>
      </c>
    </row>
    <row r="104" spans="1:16" ht="12.75">
      <c r="A104" t="s">
        <v>48</v>
      </c>
      <c s="34" t="s">
        <v>287</v>
      </c>
      <c s="34" t="s">
        <v>1934</v>
      </c>
      <c s="35" t="s">
        <v>5</v>
      </c>
      <c s="6" t="s">
        <v>1935</v>
      </c>
      <c s="36" t="s">
        <v>210</v>
      </c>
      <c s="37">
        <v>26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1994</v>
      </c>
    </row>
    <row r="107" spans="1:5" ht="165.75">
      <c r="A107" t="s">
        <v>58</v>
      </c>
      <c r="E107" s="39" t="s">
        <v>1937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2009</v>
      </c>
      <c r="E8" s="30" t="s">
        <v>2008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972</v>
      </c>
      <c r="E14" s="33" t="s">
        <v>973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1869</v>
      </c>
      <c s="35" t="s">
        <v>5</v>
      </c>
      <c s="6" t="s">
        <v>1870</v>
      </c>
      <c s="36" t="s">
        <v>1194</v>
      </c>
      <c s="37">
        <v>11.646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2010</v>
      </c>
    </row>
    <row r="18" spans="1:5" ht="382.5">
      <c r="A18" t="s">
        <v>58</v>
      </c>
      <c r="E18" s="39" t="s">
        <v>1196</v>
      </c>
    </row>
    <row r="19" spans="1:13" ht="12.75">
      <c r="A19" t="s">
        <v>45</v>
      </c>
      <c r="C19" s="31" t="s">
        <v>1544</v>
      </c>
      <c r="E19" s="33" t="s">
        <v>1545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48</v>
      </c>
      <c s="34" t="s">
        <v>25</v>
      </c>
      <c s="34" t="s">
        <v>1928</v>
      </c>
      <c s="35" t="s">
        <v>5</v>
      </c>
      <c s="6" t="s">
        <v>1929</v>
      </c>
      <c s="36" t="s">
        <v>1026</v>
      </c>
      <c s="37">
        <v>111.627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2011</v>
      </c>
    </row>
    <row r="23" spans="1:5" ht="140.25">
      <c r="A23" t="s">
        <v>58</v>
      </c>
      <c r="E23" s="39" t="s">
        <v>1549</v>
      </c>
    </row>
    <row r="24" spans="1:16" ht="12.75">
      <c r="A24" t="s">
        <v>48</v>
      </c>
      <c s="34" t="s">
        <v>69</v>
      </c>
      <c s="34" t="s">
        <v>1931</v>
      </c>
      <c s="35" t="s">
        <v>5</v>
      </c>
      <c s="6" t="s">
        <v>1932</v>
      </c>
      <c s="36" t="s">
        <v>1026</v>
      </c>
      <c s="37">
        <v>26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02">
      <c r="A26" s="35" t="s">
        <v>56</v>
      </c>
      <c r="E26" s="40" t="s">
        <v>2012</v>
      </c>
    </row>
    <row r="27" spans="1:5" ht="140.25">
      <c r="A27" t="s">
        <v>58</v>
      </c>
      <c r="E27" s="39" t="s">
        <v>1549</v>
      </c>
    </row>
    <row r="28" spans="1:16" ht="12.75">
      <c r="A28" t="s">
        <v>48</v>
      </c>
      <c s="34" t="s">
        <v>75</v>
      </c>
      <c s="34" t="s">
        <v>2013</v>
      </c>
      <c s="35" t="s">
        <v>5</v>
      </c>
      <c s="6" t="s">
        <v>2014</v>
      </c>
      <c s="36" t="s">
        <v>210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2015</v>
      </c>
    </row>
    <row r="31" spans="1:5" ht="165.75">
      <c r="A31" t="s">
        <v>58</v>
      </c>
      <c r="E31" s="39" t="s">
        <v>1937</v>
      </c>
    </row>
    <row r="32" spans="1:16" ht="12.75">
      <c r="A32" t="s">
        <v>48</v>
      </c>
      <c s="34" t="s">
        <v>81</v>
      </c>
      <c s="34" t="s">
        <v>2016</v>
      </c>
      <c s="35" t="s">
        <v>5</v>
      </c>
      <c s="6" t="s">
        <v>2017</v>
      </c>
      <c s="36" t="s">
        <v>1194</v>
      </c>
      <c s="37">
        <v>942.3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14.75">
      <c r="A34" s="35" t="s">
        <v>56</v>
      </c>
      <c r="E34" s="40" t="s">
        <v>2018</v>
      </c>
    </row>
    <row r="35" spans="1:5" ht="102">
      <c r="A35" t="s">
        <v>58</v>
      </c>
      <c r="E35" s="39" t="s">
        <v>2019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2022</v>
      </c>
      <c r="E8" s="30" t="s">
        <v>2021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1162</v>
      </c>
      <c r="E14" s="33" t="s">
        <v>1163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2023</v>
      </c>
      <c s="35" t="s">
        <v>5</v>
      </c>
      <c s="6" t="s">
        <v>2024</v>
      </c>
      <c s="36" t="s">
        <v>1026</v>
      </c>
      <c s="37">
        <v>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2025</v>
      </c>
    </row>
    <row r="18" spans="1:5" ht="76.5">
      <c r="A18" t="s">
        <v>58</v>
      </c>
      <c r="E18" s="39" t="s">
        <v>2026</v>
      </c>
    </row>
    <row r="19" spans="1:13" ht="12.75">
      <c r="A19" t="s">
        <v>45</v>
      </c>
      <c r="C19" s="31" t="s">
        <v>972</v>
      </c>
      <c r="E19" s="33" t="s">
        <v>973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1797</v>
      </c>
      <c s="35" t="s">
        <v>5</v>
      </c>
      <c s="6" t="s">
        <v>1798</v>
      </c>
      <c s="36" t="s">
        <v>1194</v>
      </c>
      <c s="37">
        <v>66.825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2027</v>
      </c>
    </row>
    <row r="23" spans="1:5" ht="409.5">
      <c r="A23" t="s">
        <v>58</v>
      </c>
      <c r="E23" s="39" t="s">
        <v>1800</v>
      </c>
    </row>
    <row r="24" spans="1:16" ht="12.75">
      <c r="A24" t="s">
        <v>48</v>
      </c>
      <c s="34" t="s">
        <v>69</v>
      </c>
      <c s="34" t="s">
        <v>1192</v>
      </c>
      <c s="35" t="s">
        <v>5</v>
      </c>
      <c s="6" t="s">
        <v>1193</v>
      </c>
      <c s="36" t="s">
        <v>1194</v>
      </c>
      <c s="37">
        <v>529.875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2028</v>
      </c>
    </row>
    <row r="27" spans="1:5" ht="382.5">
      <c r="A27" t="s">
        <v>58</v>
      </c>
      <c r="E27" s="39" t="s">
        <v>1196</v>
      </c>
    </row>
    <row r="28" spans="1:16" ht="12.75">
      <c r="A28" t="s">
        <v>48</v>
      </c>
      <c s="34" t="s">
        <v>75</v>
      </c>
      <c s="34" t="s">
        <v>1869</v>
      </c>
      <c s="35" t="s">
        <v>5</v>
      </c>
      <c s="6" t="s">
        <v>1870</v>
      </c>
      <c s="36" t="s">
        <v>1194</v>
      </c>
      <c s="37">
        <v>1355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2029</v>
      </c>
    </row>
    <row r="31" spans="1:5" ht="382.5">
      <c r="A31" t="s">
        <v>58</v>
      </c>
      <c r="E31" s="39" t="s">
        <v>1196</v>
      </c>
    </row>
    <row r="32" spans="1:16" ht="12.75">
      <c r="A32" t="s">
        <v>48</v>
      </c>
      <c s="34" t="s">
        <v>81</v>
      </c>
      <c s="34" t="s">
        <v>2030</v>
      </c>
      <c s="35" t="s">
        <v>5</v>
      </c>
      <c s="6" t="s">
        <v>2031</v>
      </c>
      <c s="36" t="s">
        <v>252</v>
      </c>
      <c s="37">
        <v>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2032</v>
      </c>
    </row>
    <row r="35" spans="1:5" ht="409.5">
      <c r="A35" t="s">
        <v>58</v>
      </c>
      <c r="E35" s="39" t="s">
        <v>2033</v>
      </c>
    </row>
    <row r="36" spans="1:16" ht="12.75">
      <c r="A36" t="s">
        <v>48</v>
      </c>
      <c s="34" t="s">
        <v>87</v>
      </c>
      <c s="34" t="s">
        <v>2034</v>
      </c>
      <c s="35" t="s">
        <v>5</v>
      </c>
      <c s="6" t="s">
        <v>2035</v>
      </c>
      <c s="36" t="s">
        <v>252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2036</v>
      </c>
    </row>
    <row r="39" spans="1:5" ht="409.5">
      <c r="A39" t="s">
        <v>58</v>
      </c>
      <c r="E39" s="39" t="s">
        <v>2033</v>
      </c>
    </row>
    <row r="40" spans="1:13" ht="12.75">
      <c r="A40" t="s">
        <v>45</v>
      </c>
      <c r="C40" s="31" t="s">
        <v>1556</v>
      </c>
      <c r="E40" s="33" t="s">
        <v>1557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2037</v>
      </c>
      <c s="35" t="s">
        <v>5</v>
      </c>
      <c s="6" t="s">
        <v>2038</v>
      </c>
      <c s="36" t="s">
        <v>1026</v>
      </c>
      <c s="37">
        <v>40.21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2039</v>
      </c>
    </row>
    <row r="44" spans="1:5" ht="51">
      <c r="A44" t="s">
        <v>58</v>
      </c>
      <c r="E44" s="39" t="s">
        <v>2040</v>
      </c>
    </row>
    <row r="45" spans="1:13" ht="12.75">
      <c r="A45" t="s">
        <v>45</v>
      </c>
      <c r="C45" s="31" t="s">
        <v>2041</v>
      </c>
      <c r="E45" s="33" t="s">
        <v>2042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2043</v>
      </c>
      <c s="35" t="s">
        <v>5</v>
      </c>
      <c s="6" t="s">
        <v>2044</v>
      </c>
      <c s="36" t="s">
        <v>1026</v>
      </c>
      <c s="37">
        <v>27.5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2045</v>
      </c>
    </row>
    <row r="49" spans="1:5" ht="38.25">
      <c r="A49" t="s">
        <v>58</v>
      </c>
      <c r="E49" s="39" t="s">
        <v>2046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2049</v>
      </c>
      <c r="E8" s="30" t="s">
        <v>2048</v>
      </c>
      <c r="J8" s="29">
        <f>0+J9+J14+J19+J40+J45</f>
      </c>
      <c s="29">
        <f>0+K9+K14+K19+K40+K45</f>
      </c>
      <c s="29">
        <f>0+L9+L14+L19+L40+L45</f>
      </c>
      <c s="29">
        <f>0+M9+M14+M19+M40+M45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1162</v>
      </c>
      <c r="E14" s="33" t="s">
        <v>1163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2023</v>
      </c>
      <c s="35" t="s">
        <v>5</v>
      </c>
      <c s="6" t="s">
        <v>2024</v>
      </c>
      <c s="36" t="s">
        <v>1026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2050</v>
      </c>
    </row>
    <row r="18" spans="1:5" ht="76.5">
      <c r="A18" t="s">
        <v>58</v>
      </c>
      <c r="E18" s="39" t="s">
        <v>2026</v>
      </c>
    </row>
    <row r="19" spans="1:13" ht="12.75">
      <c r="A19" t="s">
        <v>45</v>
      </c>
      <c r="C19" s="31" t="s">
        <v>972</v>
      </c>
      <c r="E19" s="33" t="s">
        <v>973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48</v>
      </c>
      <c s="34" t="s">
        <v>25</v>
      </c>
      <c s="34" t="s">
        <v>1797</v>
      </c>
      <c s="35" t="s">
        <v>5</v>
      </c>
      <c s="6" t="s">
        <v>1798</v>
      </c>
      <c s="36" t="s">
        <v>1194</v>
      </c>
      <c s="37">
        <v>216.27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2051</v>
      </c>
    </row>
    <row r="23" spans="1:5" ht="409.5">
      <c r="A23" t="s">
        <v>58</v>
      </c>
      <c r="E23" s="39" t="s">
        <v>1800</v>
      </c>
    </row>
    <row r="24" spans="1:16" ht="12.75">
      <c r="A24" t="s">
        <v>48</v>
      </c>
      <c s="34" t="s">
        <v>69</v>
      </c>
      <c s="34" t="s">
        <v>1192</v>
      </c>
      <c s="35" t="s">
        <v>5</v>
      </c>
      <c s="6" t="s">
        <v>1193</v>
      </c>
      <c s="36" t="s">
        <v>1194</v>
      </c>
      <c s="37">
        <v>871.35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2052</v>
      </c>
    </row>
    <row r="27" spans="1:5" ht="382.5">
      <c r="A27" t="s">
        <v>58</v>
      </c>
      <c r="E27" s="39" t="s">
        <v>1196</v>
      </c>
    </row>
    <row r="28" spans="1:16" ht="12.75">
      <c r="A28" t="s">
        <v>48</v>
      </c>
      <c s="34" t="s">
        <v>75</v>
      </c>
      <c s="34" t="s">
        <v>1869</v>
      </c>
      <c s="35" t="s">
        <v>5</v>
      </c>
      <c s="6" t="s">
        <v>1870</v>
      </c>
      <c s="36" t="s">
        <v>1194</v>
      </c>
      <c s="37">
        <v>2737.12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2053</v>
      </c>
    </row>
    <row r="31" spans="1:5" ht="382.5">
      <c r="A31" t="s">
        <v>58</v>
      </c>
      <c r="E31" s="39" t="s">
        <v>1196</v>
      </c>
    </row>
    <row r="32" spans="1:16" ht="12.75">
      <c r="A32" t="s">
        <v>48</v>
      </c>
      <c s="34" t="s">
        <v>81</v>
      </c>
      <c s="34" t="s">
        <v>2030</v>
      </c>
      <c s="35" t="s">
        <v>5</v>
      </c>
      <c s="6" t="s">
        <v>2031</v>
      </c>
      <c s="36" t="s">
        <v>252</v>
      </c>
      <c s="37">
        <v>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2054</v>
      </c>
    </row>
    <row r="35" spans="1:5" ht="409.5">
      <c r="A35" t="s">
        <v>58</v>
      </c>
      <c r="E35" s="39" t="s">
        <v>2033</v>
      </c>
    </row>
    <row r="36" spans="1:16" ht="12.75">
      <c r="A36" t="s">
        <v>48</v>
      </c>
      <c s="34" t="s">
        <v>87</v>
      </c>
      <c s="34" t="s">
        <v>2034</v>
      </c>
      <c s="35" t="s">
        <v>5</v>
      </c>
      <c s="6" t="s">
        <v>2035</v>
      </c>
      <c s="36" t="s">
        <v>252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2055</v>
      </c>
    </row>
    <row r="39" spans="1:5" ht="409.5">
      <c r="A39" t="s">
        <v>58</v>
      </c>
      <c r="E39" s="39" t="s">
        <v>2033</v>
      </c>
    </row>
    <row r="40" spans="1:13" ht="12.75">
      <c r="A40" t="s">
        <v>45</v>
      </c>
      <c r="C40" s="31" t="s">
        <v>1556</v>
      </c>
      <c r="E40" s="33" t="s">
        <v>1557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92</v>
      </c>
      <c s="34" t="s">
        <v>2037</v>
      </c>
      <c s="35" t="s">
        <v>5</v>
      </c>
      <c s="6" t="s">
        <v>2038</v>
      </c>
      <c s="36" t="s">
        <v>1026</v>
      </c>
      <c s="37">
        <v>82.92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2056</v>
      </c>
    </row>
    <row r="44" spans="1:5" ht="51">
      <c r="A44" t="s">
        <v>58</v>
      </c>
      <c r="E44" s="39" t="s">
        <v>2040</v>
      </c>
    </row>
    <row r="45" spans="1:13" ht="12.75">
      <c r="A45" t="s">
        <v>45</v>
      </c>
      <c r="C45" s="31" t="s">
        <v>2041</v>
      </c>
      <c r="E45" s="33" t="s">
        <v>2042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48</v>
      </c>
      <c s="34" t="s">
        <v>97</v>
      </c>
      <c s="34" t="s">
        <v>2043</v>
      </c>
      <c s="35" t="s">
        <v>5</v>
      </c>
      <c s="6" t="s">
        <v>2044</v>
      </c>
      <c s="36" t="s">
        <v>1026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201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2057</v>
      </c>
    </row>
    <row r="49" spans="1:5" ht="38.25">
      <c r="A49" t="s">
        <v>58</v>
      </c>
      <c r="E49" s="39" t="s">
        <v>2046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COUNTIFS(L8:L109,"=0",A8:A109,"P")+COUNTIFS(L8:L109,"",A8:A109,"P")+SUM(Q8:Q109)</f>
      </c>
    </row>
    <row r="8" spans="1:13" ht="12.75">
      <c r="A8" t="s">
        <v>43</v>
      </c>
      <c r="C8" s="28" t="s">
        <v>2060</v>
      </c>
      <c r="E8" s="30" t="s">
        <v>2059</v>
      </c>
      <c r="J8" s="29">
        <f>0+J9+J14+J19+J108</f>
      </c>
      <c s="29">
        <f>0+K9+K14+K19+K108</f>
      </c>
      <c s="29">
        <f>0+L9+L14+L19+L108</f>
      </c>
      <c s="29">
        <f>0+M9+M14+M19+M108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1060</v>
      </c>
      <c r="E14" s="33" t="s">
        <v>1061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1843</v>
      </c>
      <c s="35" t="s">
        <v>5</v>
      </c>
      <c s="6" t="s">
        <v>1844</v>
      </c>
      <c s="36" t="s">
        <v>200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2061</v>
      </c>
    </row>
    <row r="18" spans="1:5" ht="395.25">
      <c r="A18" t="s">
        <v>58</v>
      </c>
      <c r="E18" s="39" t="s">
        <v>1747</v>
      </c>
    </row>
    <row r="19" spans="1:13" ht="12.75">
      <c r="A19" t="s">
        <v>45</v>
      </c>
      <c r="C19" s="31" t="s">
        <v>972</v>
      </c>
      <c r="E19" s="33" t="s">
        <v>973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2062</v>
      </c>
      <c s="35" t="s">
        <v>5</v>
      </c>
      <c s="6" t="s">
        <v>2063</v>
      </c>
      <c s="36" t="s">
        <v>252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201</v>
      </c>
      <c>
        <f>(M20*21)/100</f>
      </c>
      <c t="s">
        <v>26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2064</v>
      </c>
    </row>
    <row r="23" spans="1:5" ht="140.25">
      <c r="A23" t="s">
        <v>58</v>
      </c>
      <c r="E23" s="39" t="s">
        <v>2065</v>
      </c>
    </row>
    <row r="24" spans="1:16" ht="12.75">
      <c r="A24" t="s">
        <v>48</v>
      </c>
      <c s="34" t="s">
        <v>69</v>
      </c>
      <c s="34" t="s">
        <v>2066</v>
      </c>
      <c s="35" t="s">
        <v>5</v>
      </c>
      <c s="6" t="s">
        <v>2067</v>
      </c>
      <c s="36" t="s">
        <v>252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201</v>
      </c>
      <c>
        <f>(M24*21)/100</f>
      </c>
      <c t="s">
        <v>26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7.5">
      <c r="A27" t="s">
        <v>58</v>
      </c>
      <c r="E27" s="39" t="s">
        <v>1022</v>
      </c>
    </row>
    <row r="28" spans="1:16" ht="25.5">
      <c r="A28" t="s">
        <v>48</v>
      </c>
      <c s="34" t="s">
        <v>75</v>
      </c>
      <c s="34" t="s">
        <v>2068</v>
      </c>
      <c s="35" t="s">
        <v>5</v>
      </c>
      <c s="6" t="s">
        <v>2069</v>
      </c>
      <c s="36" t="s">
        <v>997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201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2070</v>
      </c>
    </row>
    <row r="32" spans="1:16" ht="12.75">
      <c r="A32" t="s">
        <v>48</v>
      </c>
      <c s="34" t="s">
        <v>81</v>
      </c>
      <c s="34" t="s">
        <v>2071</v>
      </c>
      <c s="35" t="s">
        <v>5</v>
      </c>
      <c s="6" t="s">
        <v>2072</v>
      </c>
      <c s="36" t="s">
        <v>252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7.5">
      <c r="A34" s="35" t="s">
        <v>56</v>
      </c>
      <c r="E34" s="40" t="s">
        <v>2073</v>
      </c>
    </row>
    <row r="35" spans="1:5" ht="12.75">
      <c r="A35" t="s">
        <v>58</v>
      </c>
      <c r="E35" s="39" t="s">
        <v>5</v>
      </c>
    </row>
    <row r="36" spans="1:16" ht="12.75">
      <c r="A36" t="s">
        <v>48</v>
      </c>
      <c s="34" t="s">
        <v>87</v>
      </c>
      <c s="34" t="s">
        <v>2074</v>
      </c>
      <c s="35" t="s">
        <v>5</v>
      </c>
      <c s="6" t="s">
        <v>2075</v>
      </c>
      <c s="36" t="s">
        <v>252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2076</v>
      </c>
    </row>
    <row r="39" spans="1:5" ht="12.75">
      <c r="A39" t="s">
        <v>58</v>
      </c>
      <c r="E39" s="39" t="s">
        <v>5</v>
      </c>
    </row>
    <row r="40" spans="1:16" ht="12.75">
      <c r="A40" t="s">
        <v>48</v>
      </c>
      <c s="34" t="s">
        <v>92</v>
      </c>
      <c s="34" t="s">
        <v>2077</v>
      </c>
      <c s="35" t="s">
        <v>5</v>
      </c>
      <c s="6" t="s">
        <v>2078</v>
      </c>
      <c s="36" t="s">
        <v>252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25.5">
      <c r="A44" t="s">
        <v>48</v>
      </c>
      <c s="34" t="s">
        <v>97</v>
      </c>
      <c s="34" t="s">
        <v>2079</v>
      </c>
      <c s="35" t="s">
        <v>5</v>
      </c>
      <c s="6" t="s">
        <v>2080</v>
      </c>
      <c s="36" t="s">
        <v>252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7.5">
      <c r="A46" s="35" t="s">
        <v>56</v>
      </c>
      <c r="E46" s="40" t="s">
        <v>2081</v>
      </c>
    </row>
    <row r="47" spans="1:5" ht="12.75">
      <c r="A47" t="s">
        <v>58</v>
      </c>
      <c r="E47" s="39" t="s">
        <v>5</v>
      </c>
    </row>
    <row r="48" spans="1:16" ht="12.75">
      <c r="A48" t="s">
        <v>48</v>
      </c>
      <c s="34" t="s">
        <v>103</v>
      </c>
      <c s="34" t="s">
        <v>2082</v>
      </c>
      <c s="35" t="s">
        <v>5</v>
      </c>
      <c s="6" t="s">
        <v>2083</v>
      </c>
      <c s="36" t="s">
        <v>252</v>
      </c>
      <c s="37">
        <v>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7.5">
      <c r="A50" s="35" t="s">
        <v>56</v>
      </c>
      <c r="E50" s="40" t="s">
        <v>2084</v>
      </c>
    </row>
    <row r="51" spans="1:5" ht="12.75">
      <c r="A51" t="s">
        <v>58</v>
      </c>
      <c r="E51" s="39" t="s">
        <v>5</v>
      </c>
    </row>
    <row r="52" spans="1:16" ht="12.75">
      <c r="A52" t="s">
        <v>48</v>
      </c>
      <c s="34" t="s">
        <v>108</v>
      </c>
      <c s="34" t="s">
        <v>2085</v>
      </c>
      <c s="35" t="s">
        <v>5</v>
      </c>
      <c s="6" t="s">
        <v>2086</v>
      </c>
      <c s="36" t="s">
        <v>252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7.5">
      <c r="A54" s="35" t="s">
        <v>56</v>
      </c>
      <c r="E54" s="40" t="s">
        <v>2087</v>
      </c>
    </row>
    <row r="55" spans="1:5" ht="12.75">
      <c r="A55" t="s">
        <v>58</v>
      </c>
      <c r="E55" s="39" t="s">
        <v>5</v>
      </c>
    </row>
    <row r="56" spans="1:16" ht="12.75">
      <c r="A56" t="s">
        <v>48</v>
      </c>
      <c s="34" t="s">
        <v>114</v>
      </c>
      <c s="34" t="s">
        <v>2088</v>
      </c>
      <c s="35" t="s">
        <v>5</v>
      </c>
      <c s="6" t="s">
        <v>2089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7.5">
      <c r="A58" s="35" t="s">
        <v>56</v>
      </c>
      <c r="E58" s="40" t="s">
        <v>2090</v>
      </c>
    </row>
    <row r="59" spans="1:5" ht="12.75">
      <c r="A59" t="s">
        <v>58</v>
      </c>
      <c r="E59" s="39" t="s">
        <v>5</v>
      </c>
    </row>
    <row r="60" spans="1:16" ht="12.75">
      <c r="A60" t="s">
        <v>48</v>
      </c>
      <c s="34" t="s">
        <v>119</v>
      </c>
      <c s="34" t="s">
        <v>2091</v>
      </c>
      <c s="35" t="s">
        <v>5</v>
      </c>
      <c s="6" t="s">
        <v>2092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7.5">
      <c r="A62" s="35" t="s">
        <v>56</v>
      </c>
      <c r="E62" s="40" t="s">
        <v>2090</v>
      </c>
    </row>
    <row r="63" spans="1:5" ht="12.75">
      <c r="A63" t="s">
        <v>58</v>
      </c>
      <c r="E63" s="39" t="s">
        <v>5</v>
      </c>
    </row>
    <row r="64" spans="1:16" ht="12.75">
      <c r="A64" t="s">
        <v>48</v>
      </c>
      <c s="34" t="s">
        <v>125</v>
      </c>
      <c s="34" t="s">
        <v>2093</v>
      </c>
      <c s="35" t="s">
        <v>5</v>
      </c>
      <c s="6" t="s">
        <v>2094</v>
      </c>
      <c s="36" t="s">
        <v>252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7.5">
      <c r="A66" s="35" t="s">
        <v>56</v>
      </c>
      <c r="E66" s="40" t="s">
        <v>2095</v>
      </c>
    </row>
    <row r="67" spans="1:5" ht="12.75">
      <c r="A67" t="s">
        <v>58</v>
      </c>
      <c r="E67" s="39" t="s">
        <v>5</v>
      </c>
    </row>
    <row r="68" spans="1:16" ht="12.75">
      <c r="A68" t="s">
        <v>48</v>
      </c>
      <c s="34" t="s">
        <v>130</v>
      </c>
      <c s="34" t="s">
        <v>2096</v>
      </c>
      <c s="35" t="s">
        <v>5</v>
      </c>
      <c s="6" t="s">
        <v>2097</v>
      </c>
      <c s="36" t="s">
        <v>252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7.5">
      <c r="A70" s="35" t="s">
        <v>56</v>
      </c>
      <c r="E70" s="40" t="s">
        <v>2098</v>
      </c>
    </row>
    <row r="71" spans="1:5" ht="12.75">
      <c r="A71" t="s">
        <v>58</v>
      </c>
      <c r="E71" s="39" t="s">
        <v>5</v>
      </c>
    </row>
    <row r="72" spans="1:16" ht="12.75">
      <c r="A72" t="s">
        <v>48</v>
      </c>
      <c s="34" t="s">
        <v>135</v>
      </c>
      <c s="34" t="s">
        <v>2099</v>
      </c>
      <c s="35" t="s">
        <v>5</v>
      </c>
      <c s="6" t="s">
        <v>2100</v>
      </c>
      <c s="36" t="s">
        <v>252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7.5">
      <c r="A74" s="35" t="s">
        <v>56</v>
      </c>
      <c r="E74" s="40" t="s">
        <v>2101</v>
      </c>
    </row>
    <row r="75" spans="1:5" ht="12.75">
      <c r="A75" t="s">
        <v>58</v>
      </c>
      <c r="E75" s="39" t="s">
        <v>5</v>
      </c>
    </row>
    <row r="76" spans="1:16" ht="25.5">
      <c r="A76" t="s">
        <v>48</v>
      </c>
      <c s="34" t="s">
        <v>140</v>
      </c>
      <c s="34" t="s">
        <v>2102</v>
      </c>
      <c s="35" t="s">
        <v>5</v>
      </c>
      <c s="6" t="s">
        <v>2103</v>
      </c>
      <c s="36" t="s">
        <v>252</v>
      </c>
      <c s="37">
        <v>108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7.5">
      <c r="A78" s="35" t="s">
        <v>56</v>
      </c>
      <c r="E78" s="40" t="s">
        <v>2104</v>
      </c>
    </row>
    <row r="79" spans="1:5" ht="12.75">
      <c r="A79" t="s">
        <v>58</v>
      </c>
      <c r="E79" s="39" t="s">
        <v>5</v>
      </c>
    </row>
    <row r="80" spans="1:16" ht="12.75">
      <c r="A80" t="s">
        <v>48</v>
      </c>
      <c s="34" t="s">
        <v>145</v>
      </c>
      <c s="34" t="s">
        <v>2105</v>
      </c>
      <c s="35" t="s">
        <v>5</v>
      </c>
      <c s="6" t="s">
        <v>2106</v>
      </c>
      <c s="36" t="s">
        <v>252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7.5">
      <c r="A82" s="35" t="s">
        <v>56</v>
      </c>
      <c r="E82" s="40" t="s">
        <v>2107</v>
      </c>
    </row>
    <row r="83" spans="1:5" ht="12.75">
      <c r="A83" t="s">
        <v>58</v>
      </c>
      <c r="E83" s="39" t="s">
        <v>5</v>
      </c>
    </row>
    <row r="84" spans="1:16" ht="12.75">
      <c r="A84" t="s">
        <v>48</v>
      </c>
      <c s="34" t="s">
        <v>151</v>
      </c>
      <c s="34" t="s">
        <v>2108</v>
      </c>
      <c s="35" t="s">
        <v>5</v>
      </c>
      <c s="6" t="s">
        <v>2109</v>
      </c>
      <c s="36" t="s">
        <v>252</v>
      </c>
      <c s="37">
        <v>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7.5">
      <c r="A86" s="35" t="s">
        <v>56</v>
      </c>
      <c r="E86" s="40" t="s">
        <v>2110</v>
      </c>
    </row>
    <row r="87" spans="1:5" ht="12.75">
      <c r="A87" t="s">
        <v>58</v>
      </c>
      <c r="E87" s="39" t="s">
        <v>5</v>
      </c>
    </row>
    <row r="88" spans="1:16" ht="12.75">
      <c r="A88" t="s">
        <v>48</v>
      </c>
      <c s="34" t="s">
        <v>271</v>
      </c>
      <c s="34" t="s">
        <v>2111</v>
      </c>
      <c s="35" t="s">
        <v>5</v>
      </c>
      <c s="6" t="s">
        <v>2112</v>
      </c>
      <c s="36" t="s">
        <v>252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7.5">
      <c r="A90" s="35" t="s">
        <v>56</v>
      </c>
      <c r="E90" s="40" t="s">
        <v>2087</v>
      </c>
    </row>
    <row r="91" spans="1:5" ht="12.75">
      <c r="A91" t="s">
        <v>58</v>
      </c>
      <c r="E91" s="39" t="s">
        <v>5</v>
      </c>
    </row>
    <row r="92" spans="1:16" ht="12.75">
      <c r="A92" t="s">
        <v>48</v>
      </c>
      <c s="34" t="s">
        <v>276</v>
      </c>
      <c s="34" t="s">
        <v>2113</v>
      </c>
      <c s="35" t="s">
        <v>5</v>
      </c>
      <c s="6" t="s">
        <v>2114</v>
      </c>
      <c s="36" t="s">
        <v>252</v>
      </c>
      <c s="37">
        <v>10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7.5">
      <c r="A94" s="35" t="s">
        <v>56</v>
      </c>
      <c r="E94" s="40" t="s">
        <v>2115</v>
      </c>
    </row>
    <row r="95" spans="1:5" ht="12.75">
      <c r="A95" t="s">
        <v>58</v>
      </c>
      <c r="E95" s="39" t="s">
        <v>5</v>
      </c>
    </row>
    <row r="96" spans="1:16" ht="12.75">
      <c r="A96" t="s">
        <v>48</v>
      </c>
      <c s="34" t="s">
        <v>282</v>
      </c>
      <c s="34" t="s">
        <v>2116</v>
      </c>
      <c s="35" t="s">
        <v>5</v>
      </c>
      <c s="6" t="s">
        <v>2117</v>
      </c>
      <c s="36" t="s">
        <v>252</v>
      </c>
      <c s="37">
        <v>14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7.5">
      <c r="A98" s="35" t="s">
        <v>56</v>
      </c>
      <c r="E98" s="40" t="s">
        <v>2118</v>
      </c>
    </row>
    <row r="99" spans="1:5" ht="12.75">
      <c r="A99" t="s">
        <v>58</v>
      </c>
      <c r="E99" s="39" t="s">
        <v>5</v>
      </c>
    </row>
    <row r="100" spans="1:16" ht="12.75">
      <c r="A100" t="s">
        <v>48</v>
      </c>
      <c s="34" t="s">
        <v>287</v>
      </c>
      <c s="34" t="s">
        <v>2119</v>
      </c>
      <c s="35" t="s">
        <v>5</v>
      </c>
      <c s="6" t="s">
        <v>2120</v>
      </c>
      <c s="36" t="s">
        <v>252</v>
      </c>
      <c s="37">
        <v>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7.5">
      <c r="A102" s="35" t="s">
        <v>56</v>
      </c>
      <c r="E102" s="40" t="s">
        <v>2121</v>
      </c>
    </row>
    <row r="103" spans="1:5" ht="12.75">
      <c r="A103" t="s">
        <v>58</v>
      </c>
      <c r="E103" s="39" t="s">
        <v>5</v>
      </c>
    </row>
    <row r="104" spans="1:16" ht="12.75">
      <c r="A104" t="s">
        <v>48</v>
      </c>
      <c s="34" t="s">
        <v>288</v>
      </c>
      <c s="34" t="s">
        <v>2122</v>
      </c>
      <c s="35" t="s">
        <v>5</v>
      </c>
      <c s="6" t="s">
        <v>2123</v>
      </c>
      <c s="36" t="s">
        <v>252</v>
      </c>
      <c s="37">
        <v>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7.5">
      <c r="A106" s="35" t="s">
        <v>56</v>
      </c>
      <c r="E106" s="40" t="s">
        <v>2124</v>
      </c>
    </row>
    <row r="107" spans="1:5" ht="12.75">
      <c r="A107" t="s">
        <v>58</v>
      </c>
      <c r="E107" s="39" t="s">
        <v>5</v>
      </c>
    </row>
    <row r="108" spans="1:13" ht="12.75">
      <c r="A108" t="s">
        <v>45</v>
      </c>
      <c r="C108" s="31" t="s">
        <v>2125</v>
      </c>
      <c r="E108" s="33" t="s">
        <v>2126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289</v>
      </c>
      <c s="34" t="s">
        <v>2127</v>
      </c>
      <c s="35" t="s">
        <v>5</v>
      </c>
      <c s="6" t="s">
        <v>2128</v>
      </c>
      <c s="36" t="s">
        <v>252</v>
      </c>
      <c s="37">
        <v>29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2129</v>
      </c>
    </row>
    <row r="112" spans="1:5" ht="191.25">
      <c r="A112" t="s">
        <v>58</v>
      </c>
      <c r="E112" s="39" t="s">
        <v>512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1830</v>
      </c>
      <c s="41">
        <f>Rekapitulace!C46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1830</v>
      </c>
      <c r="E4" s="26" t="s">
        <v>1831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2132</v>
      </c>
      <c r="E8" s="30" t="s">
        <v>2131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45</v>
      </c>
      <c r="C9" s="31" t="s">
        <v>792</v>
      </c>
      <c r="E9" s="33" t="s">
        <v>793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1571</v>
      </c>
      <c s="35" t="s">
        <v>5</v>
      </c>
      <c s="6" t="s">
        <v>1572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201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1342</v>
      </c>
    </row>
    <row r="14" spans="1:16" ht="25.5">
      <c r="A14" t="s">
        <v>48</v>
      </c>
      <c s="34" t="s">
        <v>26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165</v>
      </c>
    </row>
    <row r="17" spans="1:5" ht="76.5">
      <c r="A17" t="s">
        <v>58</v>
      </c>
      <c r="E17" s="39" t="s">
        <v>196</v>
      </c>
    </row>
    <row r="18" spans="1:16" ht="25.5">
      <c r="A18" t="s">
        <v>48</v>
      </c>
      <c s="34" t="s">
        <v>25</v>
      </c>
      <c s="34" t="s">
        <v>70</v>
      </c>
      <c s="35" t="s">
        <v>71</v>
      </c>
      <c s="6" t="s">
        <v>1213</v>
      </c>
      <c s="36" t="s">
        <v>53</v>
      </c>
      <c s="37">
        <v>0.427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25.5">
      <c r="A20" s="35" t="s">
        <v>56</v>
      </c>
      <c r="E20" s="40" t="s">
        <v>2133</v>
      </c>
    </row>
    <row r="21" spans="1:5" ht="114.75">
      <c r="A21" t="s">
        <v>58</v>
      </c>
      <c r="E21" s="39" t="s">
        <v>86</v>
      </c>
    </row>
    <row r="22" spans="1:16" ht="25.5">
      <c r="A22" t="s">
        <v>48</v>
      </c>
      <c s="34" t="s">
        <v>69</v>
      </c>
      <c s="34" t="s">
        <v>76</v>
      </c>
      <c s="35" t="s">
        <v>77</v>
      </c>
      <c s="6" t="s">
        <v>1215</v>
      </c>
      <c s="36" t="s">
        <v>53</v>
      </c>
      <c s="37">
        <v>58.961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827</v>
      </c>
    </row>
    <row r="24" spans="1:5" ht="89.25">
      <c r="A24" s="35" t="s">
        <v>56</v>
      </c>
      <c r="E24" s="40" t="s">
        <v>2134</v>
      </c>
    </row>
    <row r="25" spans="1:5" ht="114.75">
      <c r="A25" t="s">
        <v>58</v>
      </c>
      <c r="E25" s="39" t="s">
        <v>86</v>
      </c>
    </row>
    <row r="26" spans="1:16" ht="25.5">
      <c r="A26" t="s">
        <v>48</v>
      </c>
      <c s="34" t="s">
        <v>75</v>
      </c>
      <c s="34" t="s">
        <v>88</v>
      </c>
      <c s="35" t="s">
        <v>89</v>
      </c>
      <c s="6" t="s">
        <v>90</v>
      </c>
      <c s="36" t="s">
        <v>53</v>
      </c>
      <c s="37">
        <v>0.1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827</v>
      </c>
    </row>
    <row r="28" spans="1:5" ht="25.5">
      <c r="A28" s="35" t="s">
        <v>56</v>
      </c>
      <c r="E28" s="40" t="s">
        <v>2135</v>
      </c>
    </row>
    <row r="29" spans="1:5" ht="114.75">
      <c r="A29" t="s">
        <v>58</v>
      </c>
      <c r="E29" s="39" t="s">
        <v>86</v>
      </c>
    </row>
    <row r="30" spans="1:16" ht="25.5">
      <c r="A30" t="s">
        <v>48</v>
      </c>
      <c s="34" t="s">
        <v>81</v>
      </c>
      <c s="34" t="s">
        <v>93</v>
      </c>
      <c s="35" t="s">
        <v>94</v>
      </c>
      <c s="6" t="s">
        <v>1219</v>
      </c>
      <c s="36" t="s">
        <v>53</v>
      </c>
      <c s="37">
        <v>0.25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827</v>
      </c>
    </row>
    <row r="32" spans="1:5" ht="12.75">
      <c r="A32" s="35" t="s">
        <v>56</v>
      </c>
      <c r="E32" s="40" t="s">
        <v>5</v>
      </c>
    </row>
    <row r="33" spans="1:5" ht="114.75">
      <c r="A33" t="s">
        <v>58</v>
      </c>
      <c r="E33" s="39" t="s">
        <v>86</v>
      </c>
    </row>
    <row r="34" spans="1:16" ht="25.5">
      <c r="A34" t="s">
        <v>48</v>
      </c>
      <c s="34" t="s">
        <v>87</v>
      </c>
      <c s="34" t="s">
        <v>98</v>
      </c>
      <c s="35" t="s">
        <v>99</v>
      </c>
      <c s="6" t="s">
        <v>1614</v>
      </c>
      <c s="36" t="s">
        <v>53</v>
      </c>
      <c s="37">
        <v>0.25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827</v>
      </c>
    </row>
    <row r="36" spans="1:5" ht="12.75">
      <c r="A36" s="35" t="s">
        <v>56</v>
      </c>
      <c r="E36" s="40" t="s">
        <v>5</v>
      </c>
    </row>
    <row r="37" spans="1:5" ht="114.75">
      <c r="A37" t="s">
        <v>58</v>
      </c>
      <c r="E37" s="39" t="s">
        <v>86</v>
      </c>
    </row>
    <row r="38" spans="1:16" ht="25.5">
      <c r="A38" t="s">
        <v>48</v>
      </c>
      <c s="34" t="s">
        <v>92</v>
      </c>
      <c s="34" t="s">
        <v>152</v>
      </c>
      <c s="35" t="s">
        <v>153</v>
      </c>
      <c s="6" t="s">
        <v>154</v>
      </c>
      <c s="36" t="s">
        <v>53</v>
      </c>
      <c s="37">
        <v>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25.5">
      <c r="A39" s="35" t="s">
        <v>55</v>
      </c>
      <c r="E39" s="39" t="s">
        <v>827</v>
      </c>
    </row>
    <row r="40" spans="1:5" ht="25.5">
      <c r="A40" s="35" t="s">
        <v>56</v>
      </c>
      <c r="E40" s="40" t="s">
        <v>1839</v>
      </c>
    </row>
    <row r="41" spans="1:5" ht="114.75">
      <c r="A41" t="s">
        <v>58</v>
      </c>
      <c r="E41" s="39" t="s">
        <v>86</v>
      </c>
    </row>
    <row r="42" spans="1:13" ht="12.75">
      <c r="A42" t="s">
        <v>45</v>
      </c>
      <c r="C42" s="31" t="s">
        <v>972</v>
      </c>
      <c r="E42" s="33" t="s">
        <v>973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48</v>
      </c>
      <c s="34" t="s">
        <v>97</v>
      </c>
      <c s="34" t="s">
        <v>1919</v>
      </c>
      <c s="35" t="s">
        <v>5</v>
      </c>
      <c s="6" t="s">
        <v>1920</v>
      </c>
      <c s="36" t="s">
        <v>53</v>
      </c>
      <c s="37">
        <v>0.5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2136</v>
      </c>
    </row>
    <row r="46" spans="1:5" ht="102">
      <c r="A46" t="s">
        <v>58</v>
      </c>
      <c r="E46" s="39" t="s">
        <v>1507</v>
      </c>
    </row>
    <row r="47" spans="1:16" ht="25.5">
      <c r="A47" t="s">
        <v>48</v>
      </c>
      <c s="34" t="s">
        <v>103</v>
      </c>
      <c s="34" t="s">
        <v>2137</v>
      </c>
      <c s="35" t="s">
        <v>5</v>
      </c>
      <c s="6" t="s">
        <v>2138</v>
      </c>
      <c s="36" t="s">
        <v>1257</v>
      </c>
      <c s="37">
        <v>41.34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2139</v>
      </c>
    </row>
    <row r="50" spans="1:5" ht="229.5">
      <c r="A50" t="s">
        <v>58</v>
      </c>
      <c r="E50" s="39" t="s">
        <v>1259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2140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2140</v>
      </c>
      <c r="E4" s="26" t="s">
        <v>2141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COUNTIFS(L8:L317,"=0",A8:A317,"P")+COUNTIFS(L8:L317,"",A8:A317,"P")+SUM(Q8:Q317)</f>
      </c>
    </row>
    <row r="8" spans="1:13" ht="12.75">
      <c r="A8" t="s">
        <v>43</v>
      </c>
      <c r="C8" s="28" t="s">
        <v>2143</v>
      </c>
      <c r="E8" s="30" t="s">
        <v>2141</v>
      </c>
      <c r="J8" s="29">
        <f>0+J9+J26+J51+J88+J185+J218+J231+J292</f>
      </c>
      <c s="29">
        <f>0+K9+K26+K51+K88+K185+K218+K231+K292</f>
      </c>
      <c s="29">
        <f>0+L9+L26+L51+L88+L185+L218+L231+L292</f>
      </c>
      <c s="29">
        <f>0+M9+M26+M51+M88+M185+M218+M231+M292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64</v>
      </c>
      <c s="35" t="s">
        <v>65</v>
      </c>
      <c s="6" t="s">
        <v>2144</v>
      </c>
      <c s="36" t="s">
        <v>53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2145</v>
      </c>
    </row>
    <row r="16" spans="1:5" ht="12.75">
      <c r="A16" s="35" t="s">
        <v>56</v>
      </c>
      <c r="E16" s="40" t="s">
        <v>5</v>
      </c>
    </row>
    <row r="17" spans="1:5" ht="255">
      <c r="A17" t="s">
        <v>58</v>
      </c>
      <c r="E17" s="39" t="s">
        <v>2146</v>
      </c>
    </row>
    <row r="18" spans="1:16" ht="25.5">
      <c r="A18" t="s">
        <v>48</v>
      </c>
      <c s="34" t="s">
        <v>25</v>
      </c>
      <c s="34" t="s">
        <v>76</v>
      </c>
      <c s="35" t="s">
        <v>77</v>
      </c>
      <c s="6" t="s">
        <v>78</v>
      </c>
      <c s="36" t="s">
        <v>53</v>
      </c>
      <c s="37">
        <v>3.3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2145</v>
      </c>
    </row>
    <row r="20" spans="1:5" ht="12.75">
      <c r="A20" s="35" t="s">
        <v>56</v>
      </c>
      <c r="E20" s="40" t="s">
        <v>5</v>
      </c>
    </row>
    <row r="21" spans="1:5" ht="242.25">
      <c r="A21" t="s">
        <v>58</v>
      </c>
      <c r="E21" s="39" t="s">
        <v>124</v>
      </c>
    </row>
    <row r="22" spans="1:16" ht="25.5">
      <c r="A22" t="s">
        <v>48</v>
      </c>
      <c s="34" t="s">
        <v>69</v>
      </c>
      <c s="34" t="s">
        <v>120</v>
      </c>
      <c s="35" t="s">
        <v>121</v>
      </c>
      <c s="6" t="s">
        <v>122</v>
      </c>
      <c s="36" t="s">
        <v>53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2145</v>
      </c>
    </row>
    <row r="24" spans="1:5" ht="12.75">
      <c r="A24" s="35" t="s">
        <v>56</v>
      </c>
      <c r="E24" s="40" t="s">
        <v>5</v>
      </c>
    </row>
    <row r="25" spans="1:5" ht="242.25">
      <c r="A25" t="s">
        <v>58</v>
      </c>
      <c r="E25" s="39" t="s">
        <v>124</v>
      </c>
    </row>
    <row r="26" spans="1:13" ht="12.75">
      <c r="A26" t="s">
        <v>45</v>
      </c>
      <c r="C26" s="31" t="s">
        <v>2147</v>
      </c>
      <c r="E26" s="33" t="s">
        <v>2148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48</v>
      </c>
      <c s="34" t="s">
        <v>75</v>
      </c>
      <c s="34" t="s">
        <v>2149</v>
      </c>
      <c s="35" t="s">
        <v>5</v>
      </c>
      <c s="6" t="s">
        <v>2150</v>
      </c>
      <c s="36" t="s">
        <v>200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42.25">
      <c r="A30" t="s">
        <v>58</v>
      </c>
      <c r="E30" s="39" t="s">
        <v>2151</v>
      </c>
    </row>
    <row r="31" spans="1:16" ht="12.75">
      <c r="A31" t="s">
        <v>48</v>
      </c>
      <c s="34" t="s">
        <v>81</v>
      </c>
      <c s="34" t="s">
        <v>2152</v>
      </c>
      <c s="35" t="s">
        <v>5</v>
      </c>
      <c s="6" t="s">
        <v>2153</v>
      </c>
      <c s="36" t="s">
        <v>252</v>
      </c>
      <c s="37">
        <v>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58</v>
      </c>
      <c r="E34" s="39" t="s">
        <v>2154</v>
      </c>
    </row>
    <row r="35" spans="1:16" ht="12.75">
      <c r="A35" t="s">
        <v>48</v>
      </c>
      <c s="34" t="s">
        <v>87</v>
      </c>
      <c s="34" t="s">
        <v>2155</v>
      </c>
      <c s="35" t="s">
        <v>5</v>
      </c>
      <c s="6" t="s">
        <v>2156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76.5">
      <c r="A38" t="s">
        <v>58</v>
      </c>
      <c r="E38" s="39" t="s">
        <v>2157</v>
      </c>
    </row>
    <row r="39" spans="1:16" ht="12.75">
      <c r="A39" t="s">
        <v>48</v>
      </c>
      <c s="34" t="s">
        <v>92</v>
      </c>
      <c s="34" t="s">
        <v>2158</v>
      </c>
      <c s="35" t="s">
        <v>5</v>
      </c>
      <c s="6" t="s">
        <v>2159</v>
      </c>
      <c s="36" t="s">
        <v>210</v>
      </c>
      <c s="37">
        <v>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89.25">
      <c r="A42" t="s">
        <v>58</v>
      </c>
      <c r="E42" s="39" t="s">
        <v>2160</v>
      </c>
    </row>
    <row r="43" spans="1:16" ht="12.75">
      <c r="A43" t="s">
        <v>48</v>
      </c>
      <c s="34" t="s">
        <v>97</v>
      </c>
      <c s="34" t="s">
        <v>2161</v>
      </c>
      <c s="35" t="s">
        <v>5</v>
      </c>
      <c s="6" t="s">
        <v>2162</v>
      </c>
      <c s="36" t="s">
        <v>252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14.75">
      <c r="A46" t="s">
        <v>58</v>
      </c>
      <c r="E46" s="39" t="s">
        <v>2163</v>
      </c>
    </row>
    <row r="47" spans="1:16" ht="25.5">
      <c r="A47" t="s">
        <v>48</v>
      </c>
      <c s="34" t="s">
        <v>103</v>
      </c>
      <c s="34" t="s">
        <v>2164</v>
      </c>
      <c s="35" t="s">
        <v>5</v>
      </c>
      <c s="6" t="s">
        <v>2165</v>
      </c>
      <c s="36" t="s">
        <v>279</v>
      </c>
      <c s="37">
        <v>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89.25">
      <c r="A50" t="s">
        <v>58</v>
      </c>
      <c r="E50" s="39" t="s">
        <v>2166</v>
      </c>
    </row>
    <row r="51" spans="1:13" ht="12.75">
      <c r="A51" t="s">
        <v>45</v>
      </c>
      <c r="C51" s="31" t="s">
        <v>2167</v>
      </c>
      <c r="E51" s="33" t="s">
        <v>2168</v>
      </c>
      <c r="J51" s="32">
        <f>0</f>
      </c>
      <c s="32">
        <f>0</f>
      </c>
      <c s="32">
        <f>0+L52+L56+L60+L64+L68+L72+L76+L80+L84</f>
      </c>
      <c s="32">
        <f>0+M52+M56+M60+M64+M68+M72+M76+M80+M84</f>
      </c>
    </row>
    <row r="52" spans="1:16" ht="25.5">
      <c r="A52" t="s">
        <v>48</v>
      </c>
      <c s="34" t="s">
        <v>108</v>
      </c>
      <c s="34" t="s">
        <v>2169</v>
      </c>
      <c s="35" t="s">
        <v>5</v>
      </c>
      <c s="6" t="s">
        <v>2170</v>
      </c>
      <c s="36" t="s">
        <v>252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2171</v>
      </c>
    </row>
    <row r="56" spans="1:16" ht="25.5">
      <c r="A56" t="s">
        <v>48</v>
      </c>
      <c s="34" t="s">
        <v>114</v>
      </c>
      <c s="34" t="s">
        <v>2172</v>
      </c>
      <c s="35" t="s">
        <v>5</v>
      </c>
      <c s="6" t="s">
        <v>2173</v>
      </c>
      <c s="36" t="s">
        <v>252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2174</v>
      </c>
    </row>
    <row r="58" spans="1:5" ht="12.75">
      <c r="A58" s="35" t="s">
        <v>56</v>
      </c>
      <c r="E58" s="40" t="s">
        <v>5</v>
      </c>
    </row>
    <row r="59" spans="1:5" ht="102">
      <c r="A59" t="s">
        <v>58</v>
      </c>
      <c r="E59" s="39" t="s">
        <v>2175</v>
      </c>
    </row>
    <row r="60" spans="1:16" ht="12.75">
      <c r="A60" t="s">
        <v>48</v>
      </c>
      <c s="34" t="s">
        <v>119</v>
      </c>
      <c s="34" t="s">
        <v>2176</v>
      </c>
      <c s="35" t="s">
        <v>5</v>
      </c>
      <c s="6" t="s">
        <v>2177</v>
      </c>
      <c s="36" t="s">
        <v>252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58</v>
      </c>
      <c r="E63" s="39" t="s">
        <v>2178</v>
      </c>
    </row>
    <row r="64" spans="1:16" ht="12.75">
      <c r="A64" t="s">
        <v>48</v>
      </c>
      <c s="34" t="s">
        <v>125</v>
      </c>
      <c s="34" t="s">
        <v>2179</v>
      </c>
      <c s="35" t="s">
        <v>5</v>
      </c>
      <c s="6" t="s">
        <v>2180</v>
      </c>
      <c s="36" t="s">
        <v>210</v>
      </c>
      <c s="37">
        <v>29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14.75">
      <c r="A67" t="s">
        <v>58</v>
      </c>
      <c r="E67" s="39" t="s">
        <v>2181</v>
      </c>
    </row>
    <row r="68" spans="1:16" ht="12.75">
      <c r="A68" t="s">
        <v>48</v>
      </c>
      <c s="34" t="s">
        <v>130</v>
      </c>
      <c s="34" t="s">
        <v>2182</v>
      </c>
      <c s="35" t="s">
        <v>5</v>
      </c>
      <c s="6" t="s">
        <v>2183</v>
      </c>
      <c s="36" t="s">
        <v>252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27.5">
      <c r="A71" t="s">
        <v>58</v>
      </c>
      <c r="E71" s="39" t="s">
        <v>2184</v>
      </c>
    </row>
    <row r="72" spans="1:16" ht="12.75">
      <c r="A72" t="s">
        <v>48</v>
      </c>
      <c s="34" t="s">
        <v>135</v>
      </c>
      <c s="34" t="s">
        <v>2185</v>
      </c>
      <c s="35" t="s">
        <v>5</v>
      </c>
      <c s="6" t="s">
        <v>2186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7.5">
      <c r="A75" t="s">
        <v>58</v>
      </c>
      <c r="E75" s="39" t="s">
        <v>2184</v>
      </c>
    </row>
    <row r="76" spans="1:16" ht="25.5">
      <c r="A76" t="s">
        <v>48</v>
      </c>
      <c s="34" t="s">
        <v>140</v>
      </c>
      <c s="34" t="s">
        <v>2187</v>
      </c>
      <c s="35" t="s">
        <v>5</v>
      </c>
      <c s="6" t="s">
        <v>2188</v>
      </c>
      <c s="36" t="s">
        <v>252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89.25">
      <c r="A79" t="s">
        <v>58</v>
      </c>
      <c r="E79" s="39" t="s">
        <v>2189</v>
      </c>
    </row>
    <row r="80" spans="1:16" ht="25.5">
      <c r="A80" t="s">
        <v>48</v>
      </c>
      <c s="34" t="s">
        <v>145</v>
      </c>
      <c s="34" t="s">
        <v>2190</v>
      </c>
      <c s="35" t="s">
        <v>5</v>
      </c>
      <c s="6" t="s">
        <v>2191</v>
      </c>
      <c s="36" t="s">
        <v>279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02">
      <c r="A83" t="s">
        <v>58</v>
      </c>
      <c r="E83" s="39" t="s">
        <v>2192</v>
      </c>
    </row>
    <row r="84" spans="1:16" ht="12.75">
      <c r="A84" t="s">
        <v>48</v>
      </c>
      <c s="34" t="s">
        <v>151</v>
      </c>
      <c s="34" t="s">
        <v>2193</v>
      </c>
      <c s="35" t="s">
        <v>5</v>
      </c>
      <c s="6" t="s">
        <v>2194</v>
      </c>
      <c s="36" t="s">
        <v>252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38.25">
      <c r="A86" s="35" t="s">
        <v>56</v>
      </c>
      <c r="E86" s="40" t="s">
        <v>2195</v>
      </c>
    </row>
    <row r="87" spans="1:5" ht="102">
      <c r="A87" t="s">
        <v>58</v>
      </c>
      <c r="E87" s="39" t="s">
        <v>2196</v>
      </c>
    </row>
    <row r="88" spans="1:13" ht="12.75">
      <c r="A88" t="s">
        <v>45</v>
      </c>
      <c r="C88" s="31" t="s">
        <v>2197</v>
      </c>
      <c r="E88" s="33" t="s">
        <v>2198</v>
      </c>
      <c r="J88" s="32">
        <f>0</f>
      </c>
      <c s="32">
        <f>0</f>
      </c>
      <c s="32">
        <f>0+L89+L93+L97+L101+L105+L109+L113+L117+L121+L125+L129+L133+L137+L141+L145+L149+L153+L157+L161+L165+L169+L173+L177+L181</f>
      </c>
      <c s="32">
        <f>0+M89+M93+M97+M101+M105+M109+M113+M117+M121+M125+M129+M133+M137+M141+M145+M149+M153+M157+M161+M165+M169+M173+M177+M181</f>
      </c>
    </row>
    <row r="89" spans="1:16" ht="12.75">
      <c r="A89" t="s">
        <v>48</v>
      </c>
      <c s="34" t="s">
        <v>271</v>
      </c>
      <c s="34" t="s">
        <v>2199</v>
      </c>
      <c s="35" t="s">
        <v>5</v>
      </c>
      <c s="6" t="s">
        <v>2200</v>
      </c>
      <c s="36" t="s">
        <v>252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2201</v>
      </c>
    </row>
    <row r="93" spans="1:16" ht="12.75">
      <c r="A93" t="s">
        <v>48</v>
      </c>
      <c s="34" t="s">
        <v>276</v>
      </c>
      <c s="34" t="s">
        <v>2202</v>
      </c>
      <c s="35" t="s">
        <v>5</v>
      </c>
      <c s="6" t="s">
        <v>2203</v>
      </c>
      <c s="36" t="s">
        <v>252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02">
      <c r="A96" t="s">
        <v>58</v>
      </c>
      <c r="E96" s="39" t="s">
        <v>2204</v>
      </c>
    </row>
    <row r="97" spans="1:16" ht="12.75">
      <c r="A97" t="s">
        <v>48</v>
      </c>
      <c s="34" t="s">
        <v>282</v>
      </c>
      <c s="34" t="s">
        <v>2205</v>
      </c>
      <c s="35" t="s">
        <v>5</v>
      </c>
      <c s="6" t="s">
        <v>2206</v>
      </c>
      <c s="36" t="s">
        <v>252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201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02">
      <c r="A100" t="s">
        <v>58</v>
      </c>
      <c r="E100" s="39" t="s">
        <v>2204</v>
      </c>
    </row>
    <row r="101" spans="1:16" ht="12.75">
      <c r="A101" t="s">
        <v>48</v>
      </c>
      <c s="34" t="s">
        <v>287</v>
      </c>
      <c s="34" t="s">
        <v>2207</v>
      </c>
      <c s="35" t="s">
        <v>5</v>
      </c>
      <c s="6" t="s">
        <v>2208</v>
      </c>
      <c s="36" t="s">
        <v>252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201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58</v>
      </c>
      <c r="E104" s="39" t="s">
        <v>2204</v>
      </c>
    </row>
    <row r="105" spans="1:16" ht="12.75">
      <c r="A105" t="s">
        <v>48</v>
      </c>
      <c s="34" t="s">
        <v>288</v>
      </c>
      <c s="34" t="s">
        <v>2209</v>
      </c>
      <c s="35" t="s">
        <v>5</v>
      </c>
      <c s="6" t="s">
        <v>2210</v>
      </c>
      <c s="36" t="s">
        <v>252</v>
      </c>
      <c s="37">
        <v>663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201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58</v>
      </c>
      <c r="E108" s="39" t="s">
        <v>2204</v>
      </c>
    </row>
    <row r="109" spans="1:16" ht="12.75">
      <c r="A109" t="s">
        <v>48</v>
      </c>
      <c s="34" t="s">
        <v>289</v>
      </c>
      <c s="34" t="s">
        <v>2211</v>
      </c>
      <c s="35" t="s">
        <v>5</v>
      </c>
      <c s="6" t="s">
        <v>2212</v>
      </c>
      <c s="36" t="s">
        <v>252</v>
      </c>
      <c s="37">
        <v>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201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58</v>
      </c>
      <c r="E112" s="39" t="s">
        <v>2204</v>
      </c>
    </row>
    <row r="113" spans="1:16" ht="12.75">
      <c r="A113" t="s">
        <v>48</v>
      </c>
      <c s="34" t="s">
        <v>290</v>
      </c>
      <c s="34" t="s">
        <v>2213</v>
      </c>
      <c s="35" t="s">
        <v>5</v>
      </c>
      <c s="6" t="s">
        <v>2214</v>
      </c>
      <c s="36" t="s">
        <v>252</v>
      </c>
      <c s="37">
        <v>12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201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02">
      <c r="A116" t="s">
        <v>58</v>
      </c>
      <c r="E116" s="39" t="s">
        <v>2204</v>
      </c>
    </row>
    <row r="117" spans="1:16" ht="12.75">
      <c r="A117" t="s">
        <v>48</v>
      </c>
      <c s="34" t="s">
        <v>291</v>
      </c>
      <c s="34" t="s">
        <v>2215</v>
      </c>
      <c s="35" t="s">
        <v>5</v>
      </c>
      <c s="6" t="s">
        <v>2216</v>
      </c>
      <c s="36" t="s">
        <v>210</v>
      </c>
      <c s="37">
        <v>4500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201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02">
      <c r="A120" t="s">
        <v>58</v>
      </c>
      <c r="E120" s="39" t="s">
        <v>2217</v>
      </c>
    </row>
    <row r="121" spans="1:16" ht="12.75">
      <c r="A121" t="s">
        <v>48</v>
      </c>
      <c s="34" t="s">
        <v>292</v>
      </c>
      <c s="34" t="s">
        <v>2218</v>
      </c>
      <c s="35" t="s">
        <v>5</v>
      </c>
      <c s="6" t="s">
        <v>2219</v>
      </c>
      <c s="36" t="s">
        <v>210</v>
      </c>
      <c s="37">
        <v>4500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201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89.25">
      <c r="A124" t="s">
        <v>58</v>
      </c>
      <c r="E124" s="39" t="s">
        <v>2220</v>
      </c>
    </row>
    <row r="125" spans="1:16" ht="12.75">
      <c r="A125" t="s">
        <v>48</v>
      </c>
      <c s="34" t="s">
        <v>293</v>
      </c>
      <c s="34" t="s">
        <v>2221</v>
      </c>
      <c s="35" t="s">
        <v>5</v>
      </c>
      <c s="6" t="s">
        <v>2222</v>
      </c>
      <c s="36" t="s">
        <v>252</v>
      </c>
      <c s="37">
        <v>12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201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89.25">
      <c r="A128" t="s">
        <v>58</v>
      </c>
      <c r="E128" s="39" t="s">
        <v>2223</v>
      </c>
    </row>
    <row r="129" spans="1:16" ht="12.75">
      <c r="A129" t="s">
        <v>48</v>
      </c>
      <c s="34" t="s">
        <v>294</v>
      </c>
      <c s="34" t="s">
        <v>2224</v>
      </c>
      <c s="35" t="s">
        <v>5</v>
      </c>
      <c s="6" t="s">
        <v>2225</v>
      </c>
      <c s="36" t="s">
        <v>252</v>
      </c>
      <c s="37">
        <v>12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201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89.25">
      <c r="A132" t="s">
        <v>58</v>
      </c>
      <c r="E132" s="39" t="s">
        <v>2223</v>
      </c>
    </row>
    <row r="133" spans="1:16" ht="12.75">
      <c r="A133" t="s">
        <v>48</v>
      </c>
      <c s="34" t="s">
        <v>295</v>
      </c>
      <c s="34" t="s">
        <v>2226</v>
      </c>
      <c s="35" t="s">
        <v>5</v>
      </c>
      <c s="6" t="s">
        <v>2227</v>
      </c>
      <c s="36" t="s">
        <v>210</v>
      </c>
      <c s="37">
        <v>70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201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58</v>
      </c>
      <c r="E136" s="39" t="s">
        <v>2228</v>
      </c>
    </row>
    <row r="137" spans="1:16" ht="12.75">
      <c r="A137" t="s">
        <v>48</v>
      </c>
      <c s="34" t="s">
        <v>296</v>
      </c>
      <c s="34" t="s">
        <v>2229</v>
      </c>
      <c s="35" t="s">
        <v>5</v>
      </c>
      <c s="6" t="s">
        <v>2230</v>
      </c>
      <c s="36" t="s">
        <v>252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201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58</v>
      </c>
      <c r="E140" s="39" t="s">
        <v>2231</v>
      </c>
    </row>
    <row r="141" spans="1:16" ht="12.75">
      <c r="A141" t="s">
        <v>48</v>
      </c>
      <c s="34" t="s">
        <v>297</v>
      </c>
      <c s="34" t="s">
        <v>2232</v>
      </c>
      <c s="35" t="s">
        <v>5</v>
      </c>
      <c s="6" t="s">
        <v>2233</v>
      </c>
      <c s="36" t="s">
        <v>252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201</v>
      </c>
      <c>
        <f>(M141*21)/100</f>
      </c>
      <c t="s">
        <v>26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58</v>
      </c>
      <c r="E144" s="39" t="s">
        <v>2231</v>
      </c>
    </row>
    <row r="145" spans="1:16" ht="12.75">
      <c r="A145" t="s">
        <v>48</v>
      </c>
      <c s="34" t="s">
        <v>298</v>
      </c>
      <c s="34" t="s">
        <v>2234</v>
      </c>
      <c s="35" t="s">
        <v>5</v>
      </c>
      <c s="6" t="s">
        <v>2235</v>
      </c>
      <c s="36" t="s">
        <v>252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201</v>
      </c>
      <c>
        <f>(M145*21)/100</f>
      </c>
      <c t="s">
        <v>26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58</v>
      </c>
      <c r="E148" s="39" t="s">
        <v>2231</v>
      </c>
    </row>
    <row r="149" spans="1:16" ht="12.75">
      <c r="A149" t="s">
        <v>48</v>
      </c>
      <c s="34" t="s">
        <v>300</v>
      </c>
      <c s="34" t="s">
        <v>2236</v>
      </c>
      <c s="35" t="s">
        <v>5</v>
      </c>
      <c s="6" t="s">
        <v>2237</v>
      </c>
      <c s="36" t="s">
        <v>252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201</v>
      </c>
      <c>
        <f>(M149*21)/100</f>
      </c>
      <c t="s">
        <v>26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58</v>
      </c>
      <c r="E152" s="39" t="s">
        <v>2231</v>
      </c>
    </row>
    <row r="153" spans="1:16" ht="12.75">
      <c r="A153" t="s">
        <v>48</v>
      </c>
      <c s="34" t="s">
        <v>301</v>
      </c>
      <c s="34" t="s">
        <v>2238</v>
      </c>
      <c s="35" t="s">
        <v>5</v>
      </c>
      <c s="6" t="s">
        <v>2239</v>
      </c>
      <c s="36" t="s">
        <v>252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201</v>
      </c>
      <c>
        <f>(M153*21)/100</f>
      </c>
      <c t="s">
        <v>26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2231</v>
      </c>
    </row>
    <row r="157" spans="1:16" ht="25.5">
      <c r="A157" t="s">
        <v>48</v>
      </c>
      <c s="34" t="s">
        <v>303</v>
      </c>
      <c s="34" t="s">
        <v>2240</v>
      </c>
      <c s="35" t="s">
        <v>5</v>
      </c>
      <c s="6" t="s">
        <v>2241</v>
      </c>
      <c s="36" t="s">
        <v>252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201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58</v>
      </c>
      <c r="E160" s="39" t="s">
        <v>2231</v>
      </c>
    </row>
    <row r="161" spans="1:16" ht="25.5">
      <c r="A161" t="s">
        <v>48</v>
      </c>
      <c s="34" t="s">
        <v>305</v>
      </c>
      <c s="34" t="s">
        <v>2242</v>
      </c>
      <c s="35" t="s">
        <v>5</v>
      </c>
      <c s="6" t="s">
        <v>2243</v>
      </c>
      <c s="36" t="s">
        <v>252</v>
      </c>
      <c s="37">
        <v>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201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14.75">
      <c r="A164" t="s">
        <v>58</v>
      </c>
      <c r="E164" s="39" t="s">
        <v>2231</v>
      </c>
    </row>
    <row r="165" spans="1:16" ht="12.75">
      <c r="A165" t="s">
        <v>48</v>
      </c>
      <c s="34" t="s">
        <v>307</v>
      </c>
      <c s="34" t="s">
        <v>2244</v>
      </c>
      <c s="35" t="s">
        <v>5</v>
      </c>
      <c s="6" t="s">
        <v>2245</v>
      </c>
      <c s="36" t="s">
        <v>252</v>
      </c>
      <c s="37">
        <v>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201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14.75">
      <c r="A168" t="s">
        <v>58</v>
      </c>
      <c r="E168" s="39" t="s">
        <v>2231</v>
      </c>
    </row>
    <row r="169" spans="1:16" ht="12.75">
      <c r="A169" t="s">
        <v>48</v>
      </c>
      <c s="34" t="s">
        <v>309</v>
      </c>
      <c s="34" t="s">
        <v>2246</v>
      </c>
      <c s="35" t="s">
        <v>5</v>
      </c>
      <c s="6" t="s">
        <v>2247</v>
      </c>
      <c s="36" t="s">
        <v>252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201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14.75">
      <c r="A172" t="s">
        <v>58</v>
      </c>
      <c r="E172" s="39" t="s">
        <v>2231</v>
      </c>
    </row>
    <row r="173" spans="1:16" ht="12.75">
      <c r="A173" t="s">
        <v>48</v>
      </c>
      <c s="34" t="s">
        <v>311</v>
      </c>
      <c s="34" t="s">
        <v>2248</v>
      </c>
      <c s="35" t="s">
        <v>5</v>
      </c>
      <c s="6" t="s">
        <v>2249</v>
      </c>
      <c s="36" t="s">
        <v>252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201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14.75">
      <c r="A176" t="s">
        <v>58</v>
      </c>
      <c r="E176" s="39" t="s">
        <v>2231</v>
      </c>
    </row>
    <row r="177" spans="1:16" ht="12.75">
      <c r="A177" t="s">
        <v>48</v>
      </c>
      <c s="34" t="s">
        <v>316</v>
      </c>
      <c s="34" t="s">
        <v>2250</v>
      </c>
      <c s="35" t="s">
        <v>5</v>
      </c>
      <c s="6" t="s">
        <v>2251</v>
      </c>
      <c s="36" t="s">
        <v>252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201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14.75">
      <c r="A180" t="s">
        <v>58</v>
      </c>
      <c r="E180" s="39" t="s">
        <v>2231</v>
      </c>
    </row>
    <row r="181" spans="1:16" ht="12.75">
      <c r="A181" t="s">
        <v>48</v>
      </c>
      <c s="34" t="s">
        <v>321</v>
      </c>
      <c s="34" t="s">
        <v>2252</v>
      </c>
      <c s="35" t="s">
        <v>5</v>
      </c>
      <c s="6" t="s">
        <v>2253</v>
      </c>
      <c s="36" t="s">
        <v>279</v>
      </c>
      <c s="37">
        <v>200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201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89.25">
      <c r="A184" t="s">
        <v>58</v>
      </c>
      <c r="E184" s="39" t="s">
        <v>2254</v>
      </c>
    </row>
    <row r="185" spans="1:13" ht="12.75">
      <c r="A185" t="s">
        <v>45</v>
      </c>
      <c r="C185" s="31" t="s">
        <v>2255</v>
      </c>
      <c r="E185" s="33" t="s">
        <v>2256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25.5">
      <c r="A186" t="s">
        <v>48</v>
      </c>
      <c s="34" t="s">
        <v>323</v>
      </c>
      <c s="34" t="s">
        <v>2257</v>
      </c>
      <c s="35" t="s">
        <v>5</v>
      </c>
      <c s="6" t="s">
        <v>2258</v>
      </c>
      <c s="36" t="s">
        <v>252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201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14.75">
      <c r="A189" t="s">
        <v>58</v>
      </c>
      <c r="E189" s="39" t="s">
        <v>2231</v>
      </c>
    </row>
    <row r="190" spans="1:16" ht="12.75">
      <c r="A190" t="s">
        <v>48</v>
      </c>
      <c s="34" t="s">
        <v>325</v>
      </c>
      <c s="34" t="s">
        <v>2259</v>
      </c>
      <c s="35" t="s">
        <v>5</v>
      </c>
      <c s="6" t="s">
        <v>2260</v>
      </c>
      <c s="36" t="s">
        <v>252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201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14.75">
      <c r="A193" t="s">
        <v>58</v>
      </c>
      <c r="E193" s="39" t="s">
        <v>2231</v>
      </c>
    </row>
    <row r="194" spans="1:16" ht="12.75">
      <c r="A194" t="s">
        <v>48</v>
      </c>
      <c s="34" t="s">
        <v>327</v>
      </c>
      <c s="34" t="s">
        <v>2261</v>
      </c>
      <c s="35" t="s">
        <v>5</v>
      </c>
      <c s="6" t="s">
        <v>2262</v>
      </c>
      <c s="36" t="s">
        <v>252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201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14.75">
      <c r="A197" t="s">
        <v>58</v>
      </c>
      <c r="E197" s="39" t="s">
        <v>2231</v>
      </c>
    </row>
    <row r="198" spans="1:16" ht="12.75">
      <c r="A198" t="s">
        <v>48</v>
      </c>
      <c s="34" t="s">
        <v>332</v>
      </c>
      <c s="34" t="s">
        <v>2263</v>
      </c>
      <c s="35" t="s">
        <v>5</v>
      </c>
      <c s="6" t="s">
        <v>2264</v>
      </c>
      <c s="36" t="s">
        <v>252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201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14.75">
      <c r="A201" t="s">
        <v>58</v>
      </c>
      <c r="E201" s="39" t="s">
        <v>2231</v>
      </c>
    </row>
    <row r="202" spans="1:16" ht="25.5">
      <c r="A202" t="s">
        <v>48</v>
      </c>
      <c s="34" t="s">
        <v>337</v>
      </c>
      <c s="34" t="s">
        <v>2265</v>
      </c>
      <c s="35" t="s">
        <v>5</v>
      </c>
      <c s="6" t="s">
        <v>2266</v>
      </c>
      <c s="36" t="s">
        <v>252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201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14.75">
      <c r="A205" t="s">
        <v>58</v>
      </c>
      <c r="E205" s="39" t="s">
        <v>2267</v>
      </c>
    </row>
    <row r="206" spans="1:16" ht="12.75">
      <c r="A206" t="s">
        <v>48</v>
      </c>
      <c s="34" t="s">
        <v>641</v>
      </c>
      <c s="34" t="s">
        <v>2268</v>
      </c>
      <c s="35" t="s">
        <v>5</v>
      </c>
      <c s="6" t="s">
        <v>2269</v>
      </c>
      <c s="36" t="s">
        <v>252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201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114.75">
      <c r="A209" t="s">
        <v>58</v>
      </c>
      <c r="E209" s="39" t="s">
        <v>2267</v>
      </c>
    </row>
    <row r="210" spans="1:16" ht="12.75">
      <c r="A210" t="s">
        <v>48</v>
      </c>
      <c s="34" t="s">
        <v>2270</v>
      </c>
      <c s="34" t="s">
        <v>2271</v>
      </c>
      <c s="35" t="s">
        <v>5</v>
      </c>
      <c s="6" t="s">
        <v>2272</v>
      </c>
      <c s="36" t="s">
        <v>210</v>
      </c>
      <c s="37">
        <v>82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201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58</v>
      </c>
      <c r="E213" s="39" t="s">
        <v>2273</v>
      </c>
    </row>
    <row r="214" spans="1:16" ht="12.75">
      <c r="A214" t="s">
        <v>48</v>
      </c>
      <c s="34" t="s">
        <v>2274</v>
      </c>
      <c s="34" t="s">
        <v>2275</v>
      </c>
      <c s="35" t="s">
        <v>5</v>
      </c>
      <c s="6" t="s">
        <v>2276</v>
      </c>
      <c s="36" t="s">
        <v>210</v>
      </c>
      <c s="37">
        <v>82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201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02">
      <c r="A217" t="s">
        <v>58</v>
      </c>
      <c r="E217" s="39" t="s">
        <v>2277</v>
      </c>
    </row>
    <row r="218" spans="1:13" ht="12.75">
      <c r="A218" t="s">
        <v>45</v>
      </c>
      <c r="C218" s="31" t="s">
        <v>2278</v>
      </c>
      <c r="E218" s="33" t="s">
        <v>2279</v>
      </c>
      <c r="J218" s="32">
        <f>0</f>
      </c>
      <c s="32">
        <f>0</f>
      </c>
      <c s="32">
        <f>0+L219+L223+L227</f>
      </c>
      <c s="32">
        <f>0+M219+M223+M227</f>
      </c>
    </row>
    <row r="219" spans="1:16" ht="12.75">
      <c r="A219" t="s">
        <v>48</v>
      </c>
      <c s="34" t="s">
        <v>645</v>
      </c>
      <c s="34" t="s">
        <v>2280</v>
      </c>
      <c s="35" t="s">
        <v>5</v>
      </c>
      <c s="6" t="s">
        <v>2281</v>
      </c>
      <c s="36" t="s">
        <v>252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201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89.25">
      <c r="A222" t="s">
        <v>58</v>
      </c>
      <c r="E222" s="39" t="s">
        <v>2282</v>
      </c>
    </row>
    <row r="223" spans="1:16" ht="12.75">
      <c r="A223" t="s">
        <v>48</v>
      </c>
      <c s="34" t="s">
        <v>648</v>
      </c>
      <c s="34" t="s">
        <v>2283</v>
      </c>
      <c s="35" t="s">
        <v>5</v>
      </c>
      <c s="6" t="s">
        <v>2284</v>
      </c>
      <c s="36" t="s">
        <v>252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201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89.25">
      <c r="A226" t="s">
        <v>58</v>
      </c>
      <c r="E226" s="39" t="s">
        <v>2282</v>
      </c>
    </row>
    <row r="227" spans="1:16" ht="12.75">
      <c r="A227" t="s">
        <v>48</v>
      </c>
      <c s="34" t="s">
        <v>651</v>
      </c>
      <c s="34" t="s">
        <v>2285</v>
      </c>
      <c s="35" t="s">
        <v>5</v>
      </c>
      <c s="6" t="s">
        <v>2286</v>
      </c>
      <c s="36" t="s">
        <v>252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201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89.25">
      <c r="A230" t="s">
        <v>58</v>
      </c>
      <c r="E230" s="39" t="s">
        <v>2282</v>
      </c>
    </row>
    <row r="231" spans="1:13" ht="12.75">
      <c r="A231" t="s">
        <v>45</v>
      </c>
      <c r="C231" s="31" t="s">
        <v>2287</v>
      </c>
      <c r="E231" s="33" t="s">
        <v>2288</v>
      </c>
      <c r="J231" s="32">
        <f>0</f>
      </c>
      <c s="32">
        <f>0</f>
      </c>
      <c s="32">
        <f>0+L232+L236+L240+L244+L248+L252+L256+L260+L264+L268+L272+L276+L280+L284+L288</f>
      </c>
      <c s="32">
        <f>0+M232+M236+M240+M244+M248+M252+M256+M260+M264+M268+M272+M276+M280+M284+M288</f>
      </c>
    </row>
    <row r="232" spans="1:16" ht="12.75">
      <c r="A232" t="s">
        <v>48</v>
      </c>
      <c s="34" t="s">
        <v>654</v>
      </c>
      <c s="34" t="s">
        <v>2289</v>
      </c>
      <c s="35" t="s">
        <v>5</v>
      </c>
      <c s="6" t="s">
        <v>2290</v>
      </c>
      <c s="36" t="s">
        <v>279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201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89.25">
      <c r="A235" t="s">
        <v>58</v>
      </c>
      <c r="E235" s="39" t="s">
        <v>2291</v>
      </c>
    </row>
    <row r="236" spans="1:16" ht="12.75">
      <c r="A236" t="s">
        <v>48</v>
      </c>
      <c s="34" t="s">
        <v>658</v>
      </c>
      <c s="34" t="s">
        <v>2292</v>
      </c>
      <c s="35" t="s">
        <v>5</v>
      </c>
      <c s="6" t="s">
        <v>2293</v>
      </c>
      <c s="36" t="s">
        <v>200</v>
      </c>
      <c s="37">
        <v>1.5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201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40.25">
      <c r="A239" t="s">
        <v>58</v>
      </c>
      <c r="E239" s="39" t="s">
        <v>2294</v>
      </c>
    </row>
    <row r="240" spans="1:16" ht="12.75">
      <c r="A240" t="s">
        <v>48</v>
      </c>
      <c s="34" t="s">
        <v>1014</v>
      </c>
      <c s="34" t="s">
        <v>2295</v>
      </c>
      <c s="35" t="s">
        <v>5</v>
      </c>
      <c s="6" t="s">
        <v>2296</v>
      </c>
      <c s="36" t="s">
        <v>252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201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14.75">
      <c r="A243" t="s">
        <v>58</v>
      </c>
      <c r="E243" s="39" t="s">
        <v>2297</v>
      </c>
    </row>
    <row r="244" spans="1:16" ht="12.75">
      <c r="A244" t="s">
        <v>48</v>
      </c>
      <c s="34" t="s">
        <v>1018</v>
      </c>
      <c s="34" t="s">
        <v>2298</v>
      </c>
      <c s="35" t="s">
        <v>5</v>
      </c>
      <c s="6" t="s">
        <v>2299</v>
      </c>
      <c s="36" t="s">
        <v>252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201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14.75">
      <c r="A247" t="s">
        <v>58</v>
      </c>
      <c r="E247" s="39" t="s">
        <v>2297</v>
      </c>
    </row>
    <row r="248" spans="1:16" ht="12.75">
      <c r="A248" t="s">
        <v>48</v>
      </c>
      <c s="34" t="s">
        <v>1023</v>
      </c>
      <c s="34" t="s">
        <v>2300</v>
      </c>
      <c s="35" t="s">
        <v>5</v>
      </c>
      <c s="6" t="s">
        <v>2301</v>
      </c>
      <c s="36" t="s">
        <v>252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201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14.75">
      <c r="A251" t="s">
        <v>58</v>
      </c>
      <c r="E251" s="39" t="s">
        <v>2297</v>
      </c>
    </row>
    <row r="252" spans="1:16" ht="12.75">
      <c r="A252" t="s">
        <v>48</v>
      </c>
      <c s="34" t="s">
        <v>1403</v>
      </c>
      <c s="34" t="s">
        <v>2302</v>
      </c>
      <c s="35" t="s">
        <v>5</v>
      </c>
      <c s="6" t="s">
        <v>2303</v>
      </c>
      <c s="36" t="s">
        <v>252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201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14.75">
      <c r="A255" t="s">
        <v>58</v>
      </c>
      <c r="E255" s="39" t="s">
        <v>2297</v>
      </c>
    </row>
    <row r="256" spans="1:16" ht="12.75">
      <c r="A256" t="s">
        <v>48</v>
      </c>
      <c s="34" t="s">
        <v>1408</v>
      </c>
      <c s="34" t="s">
        <v>2304</v>
      </c>
      <c s="35" t="s">
        <v>5</v>
      </c>
      <c s="6" t="s">
        <v>2305</v>
      </c>
      <c s="36" t="s">
        <v>252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201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14.75">
      <c r="A259" t="s">
        <v>58</v>
      </c>
      <c r="E259" s="39" t="s">
        <v>2306</v>
      </c>
    </row>
    <row r="260" spans="1:16" ht="12.75">
      <c r="A260" t="s">
        <v>48</v>
      </c>
      <c s="34" t="s">
        <v>1517</v>
      </c>
      <c s="34" t="s">
        <v>2307</v>
      </c>
      <c s="35" t="s">
        <v>5</v>
      </c>
      <c s="6" t="s">
        <v>2308</v>
      </c>
      <c s="36" t="s">
        <v>252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201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14.75">
      <c r="A263" t="s">
        <v>58</v>
      </c>
      <c r="E263" s="39" t="s">
        <v>2306</v>
      </c>
    </row>
    <row r="264" spans="1:16" ht="12.75">
      <c r="A264" t="s">
        <v>48</v>
      </c>
      <c s="34" t="s">
        <v>1512</v>
      </c>
      <c s="34" t="s">
        <v>2309</v>
      </c>
      <c s="35" t="s">
        <v>5</v>
      </c>
      <c s="6" t="s">
        <v>2310</v>
      </c>
      <c s="36" t="s">
        <v>252</v>
      </c>
      <c s="37">
        <v>3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201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14.75">
      <c r="A267" t="s">
        <v>58</v>
      </c>
      <c r="E267" s="39" t="s">
        <v>2306</v>
      </c>
    </row>
    <row r="268" spans="1:16" ht="25.5">
      <c r="A268" t="s">
        <v>48</v>
      </c>
      <c s="34" t="s">
        <v>2311</v>
      </c>
      <c s="34" t="s">
        <v>2312</v>
      </c>
      <c s="35" t="s">
        <v>5</v>
      </c>
      <c s="6" t="s">
        <v>2313</v>
      </c>
      <c s="36" t="s">
        <v>252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201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14.75">
      <c r="A271" t="s">
        <v>58</v>
      </c>
      <c r="E271" s="39" t="s">
        <v>2306</v>
      </c>
    </row>
    <row r="272" spans="1:16" ht="12.75">
      <c r="A272" t="s">
        <v>48</v>
      </c>
      <c s="34" t="s">
        <v>2314</v>
      </c>
      <c s="34" t="s">
        <v>2315</v>
      </c>
      <c s="35" t="s">
        <v>5</v>
      </c>
      <c s="6" t="s">
        <v>2316</v>
      </c>
      <c s="36" t="s">
        <v>252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201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14.75">
      <c r="A275" t="s">
        <v>58</v>
      </c>
      <c r="E275" s="39" t="s">
        <v>2306</v>
      </c>
    </row>
    <row r="276" spans="1:16" ht="12.75">
      <c r="A276" t="s">
        <v>48</v>
      </c>
      <c s="34" t="s">
        <v>2317</v>
      </c>
      <c s="34" t="s">
        <v>2318</v>
      </c>
      <c s="35" t="s">
        <v>5</v>
      </c>
      <c s="6" t="s">
        <v>2319</v>
      </c>
      <c s="36" t="s">
        <v>252</v>
      </c>
      <c s="37">
        <v>663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201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14.75">
      <c r="A279" t="s">
        <v>58</v>
      </c>
      <c r="E279" s="39" t="s">
        <v>2306</v>
      </c>
    </row>
    <row r="280" spans="1:16" ht="12.75">
      <c r="A280" t="s">
        <v>48</v>
      </c>
      <c s="34" t="s">
        <v>2320</v>
      </c>
      <c s="34" t="s">
        <v>2321</v>
      </c>
      <c s="35" t="s">
        <v>5</v>
      </c>
      <c s="6" t="s">
        <v>2322</v>
      </c>
      <c s="36" t="s">
        <v>210</v>
      </c>
      <c s="37">
        <v>4500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201</v>
      </c>
      <c>
        <f>(M280*21)/100</f>
      </c>
      <c t="s">
        <v>26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14.75">
      <c r="A283" t="s">
        <v>58</v>
      </c>
      <c r="E283" s="39" t="s">
        <v>2323</v>
      </c>
    </row>
    <row r="284" spans="1:16" ht="12.75">
      <c r="A284" t="s">
        <v>48</v>
      </c>
      <c s="34" t="s">
        <v>2324</v>
      </c>
      <c s="34" t="s">
        <v>2325</v>
      </c>
      <c s="35" t="s">
        <v>5</v>
      </c>
      <c s="6" t="s">
        <v>2326</v>
      </c>
      <c s="36" t="s">
        <v>997</v>
      </c>
      <c s="37">
        <v>60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201</v>
      </c>
      <c>
        <f>(M284*21)/100</f>
      </c>
      <c t="s">
        <v>26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58</v>
      </c>
      <c r="E287" s="39" t="s">
        <v>2070</v>
      </c>
    </row>
    <row r="288" spans="1:16" ht="12.75">
      <c r="A288" t="s">
        <v>48</v>
      </c>
      <c s="34" t="s">
        <v>2327</v>
      </c>
      <c s="34" t="s">
        <v>2328</v>
      </c>
      <c s="35" t="s">
        <v>5</v>
      </c>
      <c s="6" t="s">
        <v>2329</v>
      </c>
      <c s="36" t="s">
        <v>252</v>
      </c>
      <c s="37">
        <v>12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201</v>
      </c>
      <c>
        <f>(M288*21)/100</f>
      </c>
      <c t="s">
        <v>26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2330</v>
      </c>
    </row>
    <row r="292" spans="1:13" ht="12.75">
      <c r="A292" t="s">
        <v>45</v>
      </c>
      <c r="C292" s="31" t="s">
        <v>2331</v>
      </c>
      <c r="E292" s="33" t="s">
        <v>2332</v>
      </c>
      <c r="J292" s="32">
        <f>0</f>
      </c>
      <c s="32">
        <f>0</f>
      </c>
      <c s="32">
        <f>0+L293+L297+L301+L305+L309+L313+L317</f>
      </c>
      <c s="32">
        <f>0+M293+M297+M301+M305+M309+M313+M317</f>
      </c>
    </row>
    <row r="293" spans="1:16" ht="12.75">
      <c r="A293" t="s">
        <v>48</v>
      </c>
      <c s="34" t="s">
        <v>2333</v>
      </c>
      <c s="34" t="s">
        <v>2334</v>
      </c>
      <c s="35" t="s">
        <v>5</v>
      </c>
      <c s="6" t="s">
        <v>2335</v>
      </c>
      <c s="36" t="s">
        <v>2336</v>
      </c>
      <c s="37">
        <v>4.5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201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5</v>
      </c>
    </row>
    <row r="296" spans="1:5" ht="89.25">
      <c r="A296" t="s">
        <v>58</v>
      </c>
      <c r="E296" s="39" t="s">
        <v>2337</v>
      </c>
    </row>
    <row r="297" spans="1:16" ht="12.75">
      <c r="A297" t="s">
        <v>48</v>
      </c>
      <c s="34" t="s">
        <v>2338</v>
      </c>
      <c s="34" t="s">
        <v>2339</v>
      </c>
      <c s="35" t="s">
        <v>5</v>
      </c>
      <c s="6" t="s">
        <v>2340</v>
      </c>
      <c s="36" t="s">
        <v>252</v>
      </c>
      <c s="37">
        <v>7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201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5</v>
      </c>
    </row>
    <row r="300" spans="1:5" ht="89.25">
      <c r="A300" t="s">
        <v>58</v>
      </c>
      <c r="E300" s="39" t="s">
        <v>2341</v>
      </c>
    </row>
    <row r="301" spans="1:16" ht="12.75">
      <c r="A301" t="s">
        <v>48</v>
      </c>
      <c s="34" t="s">
        <v>2342</v>
      </c>
      <c s="34" t="s">
        <v>2343</v>
      </c>
      <c s="35" t="s">
        <v>5</v>
      </c>
      <c s="6" t="s">
        <v>2344</v>
      </c>
      <c s="36" t="s">
        <v>252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5</v>
      </c>
    </row>
    <row r="304" spans="1:5" ht="12.75">
      <c r="A304" t="s">
        <v>58</v>
      </c>
      <c r="E304" s="39" t="s">
        <v>5</v>
      </c>
    </row>
    <row r="305" spans="1:16" ht="12.75">
      <c r="A305" t="s">
        <v>48</v>
      </c>
      <c s="34" t="s">
        <v>2345</v>
      </c>
      <c s="34" t="s">
        <v>2346</v>
      </c>
      <c s="35" t="s">
        <v>5</v>
      </c>
      <c s="6" t="s">
        <v>2347</v>
      </c>
      <c s="36" t="s">
        <v>252</v>
      </c>
      <c s="37">
        <v>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5</v>
      </c>
    </row>
    <row r="308" spans="1:5" ht="12.75">
      <c r="A308" t="s">
        <v>58</v>
      </c>
      <c r="E308" s="39" t="s">
        <v>5</v>
      </c>
    </row>
    <row r="309" spans="1:16" ht="12.75">
      <c r="A309" t="s">
        <v>48</v>
      </c>
      <c s="34" t="s">
        <v>2348</v>
      </c>
      <c s="34" t="s">
        <v>2349</v>
      </c>
      <c s="35" t="s">
        <v>5</v>
      </c>
      <c s="6" t="s">
        <v>2350</v>
      </c>
      <c s="36" t="s">
        <v>279</v>
      </c>
      <c s="37">
        <v>24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201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5</v>
      </c>
    </row>
    <row r="312" spans="1:5" ht="89.25">
      <c r="A312" t="s">
        <v>58</v>
      </c>
      <c r="E312" s="39" t="s">
        <v>2351</v>
      </c>
    </row>
    <row r="313" spans="1:16" ht="12.75">
      <c r="A313" t="s">
        <v>48</v>
      </c>
      <c s="34" t="s">
        <v>2352</v>
      </c>
      <c s="34" t="s">
        <v>2353</v>
      </c>
      <c s="35" t="s">
        <v>5</v>
      </c>
      <c s="6" t="s">
        <v>2354</v>
      </c>
      <c s="36" t="s">
        <v>279</v>
      </c>
      <c s="37">
        <v>16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201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5</v>
      </c>
    </row>
    <row r="316" spans="1:5" ht="89.25">
      <c r="A316" t="s">
        <v>58</v>
      </c>
      <c r="E316" s="39" t="s">
        <v>2355</v>
      </c>
    </row>
    <row r="317" spans="1:16" ht="12.75">
      <c r="A317" t="s">
        <v>48</v>
      </c>
      <c s="34" t="s">
        <v>2356</v>
      </c>
      <c s="34" t="s">
        <v>2357</v>
      </c>
      <c s="35" t="s">
        <v>5</v>
      </c>
      <c s="6" t="s">
        <v>2358</v>
      </c>
      <c s="36" t="s">
        <v>2336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201</v>
      </c>
      <c>
        <f>(M317*21)/100</f>
      </c>
      <c t="s">
        <v>26</v>
      </c>
    </row>
    <row r="318" spans="1:5" ht="12.75">
      <c r="A318" s="35" t="s">
        <v>55</v>
      </c>
      <c r="E318" s="39" t="s">
        <v>5</v>
      </c>
    </row>
    <row r="319" spans="1:5" ht="12.75">
      <c r="A319" s="35" t="s">
        <v>56</v>
      </c>
      <c r="E319" s="40" t="s">
        <v>5</v>
      </c>
    </row>
    <row r="320" spans="1:5" ht="102">
      <c r="A320" t="s">
        <v>58</v>
      </c>
      <c r="E320" s="39" t="s">
        <v>2359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2360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2360</v>
      </c>
      <c r="E4" s="26" t="s">
        <v>2361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COUNTIFS(L8:L83,"=0",A8:A83,"P")+COUNTIFS(L8:L83,"",A8:A83,"P")+SUM(Q8:Q83)</f>
      </c>
    </row>
    <row r="8" spans="1:13" ht="12.75">
      <c r="A8" t="s">
        <v>43</v>
      </c>
      <c r="C8" s="28" t="s">
        <v>2363</v>
      </c>
      <c r="E8" s="30" t="s">
        <v>2361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1037</v>
      </c>
      <c r="E14" s="33" t="s">
        <v>1038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2364</v>
      </c>
      <c s="35" t="s">
        <v>5</v>
      </c>
      <c s="6" t="s">
        <v>2365</v>
      </c>
      <c s="36" t="s">
        <v>200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25</v>
      </c>
      <c s="34" t="s">
        <v>2366</v>
      </c>
      <c s="35" t="s">
        <v>5</v>
      </c>
      <c s="6" t="s">
        <v>205</v>
      </c>
      <c s="36" t="s">
        <v>200</v>
      </c>
      <c s="37">
        <v>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69</v>
      </c>
      <c s="34" t="s">
        <v>2367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2369</v>
      </c>
    </row>
    <row r="27" spans="1:16" ht="12.75">
      <c r="A27" t="s">
        <v>48</v>
      </c>
      <c s="34" t="s">
        <v>75</v>
      </c>
      <c s="34" t="s">
        <v>432</v>
      </c>
      <c s="35" t="s">
        <v>5</v>
      </c>
      <c s="6" t="s">
        <v>2370</v>
      </c>
      <c s="36" t="s">
        <v>247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2371</v>
      </c>
    </row>
    <row r="31" spans="1:16" ht="12.75">
      <c r="A31" t="s">
        <v>48</v>
      </c>
      <c s="34" t="s">
        <v>81</v>
      </c>
      <c s="34" t="s">
        <v>355</v>
      </c>
      <c s="35" t="s">
        <v>5</v>
      </c>
      <c s="6" t="s">
        <v>356</v>
      </c>
      <c s="36" t="s">
        <v>210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53">
      <c r="A34" t="s">
        <v>58</v>
      </c>
      <c r="E34" s="39" t="s">
        <v>2372</v>
      </c>
    </row>
    <row r="35" spans="1:13" ht="12.75">
      <c r="A35" t="s">
        <v>45</v>
      </c>
      <c r="C35" s="31" t="s">
        <v>2373</v>
      </c>
      <c r="E35" s="33" t="s">
        <v>2374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87</v>
      </c>
      <c s="34" t="s">
        <v>2375</v>
      </c>
      <c s="35" t="s">
        <v>5</v>
      </c>
      <c s="6" t="s">
        <v>2376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58</v>
      </c>
      <c r="E39" s="39" t="s">
        <v>2377</v>
      </c>
    </row>
    <row r="40" spans="1:13" ht="12.75">
      <c r="A40" t="s">
        <v>45</v>
      </c>
      <c r="C40" s="31" t="s">
        <v>2378</v>
      </c>
      <c r="E40" s="33" t="s">
        <v>2379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400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201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543</v>
      </c>
    </row>
    <row r="45" spans="1:16" ht="25.5">
      <c r="A45" t="s">
        <v>48</v>
      </c>
      <c s="34" t="s">
        <v>97</v>
      </c>
      <c s="34" t="s">
        <v>2382</v>
      </c>
      <c s="35" t="s">
        <v>5</v>
      </c>
      <c s="6" t="s">
        <v>2383</v>
      </c>
      <c s="36" t="s">
        <v>252</v>
      </c>
      <c s="37">
        <v>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201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58</v>
      </c>
      <c r="E48" s="39" t="s">
        <v>546</v>
      </c>
    </row>
    <row r="49" spans="1:16" ht="12.75">
      <c r="A49" t="s">
        <v>48</v>
      </c>
      <c s="34" t="s">
        <v>103</v>
      </c>
      <c s="34" t="s">
        <v>642</v>
      </c>
      <c s="35" t="s">
        <v>5</v>
      </c>
      <c s="6" t="s">
        <v>2384</v>
      </c>
      <c s="36" t="s">
        <v>210</v>
      </c>
      <c s="37">
        <v>400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58</v>
      </c>
      <c r="E52" s="39" t="s">
        <v>2385</v>
      </c>
    </row>
    <row r="53" spans="1:16" ht="12.75">
      <c r="A53" t="s">
        <v>48</v>
      </c>
      <c s="34" t="s">
        <v>108</v>
      </c>
      <c s="34" t="s">
        <v>2386</v>
      </c>
      <c s="35" t="s">
        <v>5</v>
      </c>
      <c s="6" t="s">
        <v>2387</v>
      </c>
      <c s="36" t="s">
        <v>252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2388</v>
      </c>
    </row>
    <row r="57" spans="1:13" ht="12.75">
      <c r="A57" t="s">
        <v>45</v>
      </c>
      <c r="C57" s="31" t="s">
        <v>2389</v>
      </c>
      <c r="E57" s="33" t="s">
        <v>2390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114</v>
      </c>
      <c s="34" t="s">
        <v>2391</v>
      </c>
      <c s="35" t="s">
        <v>5</v>
      </c>
      <c s="6" t="s">
        <v>2392</v>
      </c>
      <c s="36" t="s">
        <v>252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201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58</v>
      </c>
      <c r="E61" s="39" t="s">
        <v>2393</v>
      </c>
    </row>
    <row r="62" spans="1:13" ht="12.75">
      <c r="A62" t="s">
        <v>45</v>
      </c>
      <c r="C62" s="31" t="s">
        <v>2394</v>
      </c>
      <c r="E62" s="33" t="s">
        <v>2395</v>
      </c>
      <c r="J62" s="32">
        <f>0</f>
      </c>
      <c s="32">
        <f>0</f>
      </c>
      <c s="32">
        <f>0+L63+L67+L71+L75+L79+L83</f>
      </c>
      <c s="32">
        <f>0+M63+M67+M71+M75+M79+M83</f>
      </c>
    </row>
    <row r="63" spans="1:16" ht="25.5">
      <c r="A63" t="s">
        <v>48</v>
      </c>
      <c s="34" t="s">
        <v>119</v>
      </c>
      <c s="34" t="s">
        <v>2396</v>
      </c>
      <c s="35" t="s">
        <v>5</v>
      </c>
      <c s="6" t="s">
        <v>2397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58</v>
      </c>
      <c r="E66" s="39" t="s">
        <v>2398</v>
      </c>
    </row>
    <row r="67" spans="1:16" ht="25.5">
      <c r="A67" t="s">
        <v>48</v>
      </c>
      <c s="34" t="s">
        <v>125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89.25">
      <c r="A70" t="s">
        <v>58</v>
      </c>
      <c r="E70" s="39" t="s">
        <v>2401</v>
      </c>
    </row>
    <row r="71" spans="1:16" ht="12.75">
      <c r="A71" t="s">
        <v>48</v>
      </c>
      <c s="34" t="s">
        <v>130</v>
      </c>
      <c s="34" t="s">
        <v>2402</v>
      </c>
      <c s="35" t="s">
        <v>5</v>
      </c>
      <c s="6" t="s">
        <v>2403</v>
      </c>
      <c s="36" t="s">
        <v>279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89.25">
      <c r="A74" t="s">
        <v>58</v>
      </c>
      <c r="E74" s="39" t="s">
        <v>2404</v>
      </c>
    </row>
    <row r="75" spans="1:16" ht="12.75">
      <c r="A75" t="s">
        <v>48</v>
      </c>
      <c s="34" t="s">
        <v>135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58</v>
      </c>
      <c r="E78" s="39" t="s">
        <v>2405</v>
      </c>
    </row>
    <row r="79" spans="1:16" ht="12.75">
      <c r="A79" t="s">
        <v>48</v>
      </c>
      <c s="34" t="s">
        <v>140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89.25">
      <c r="A82" t="s">
        <v>58</v>
      </c>
      <c r="E82" s="39" t="s">
        <v>2406</v>
      </c>
    </row>
    <row r="83" spans="1:16" ht="12.75">
      <c r="A83" t="s">
        <v>48</v>
      </c>
      <c s="34" t="s">
        <v>145</v>
      </c>
      <c s="34" t="s">
        <v>775</v>
      </c>
      <c s="35" t="s">
        <v>5</v>
      </c>
      <c s="6" t="s">
        <v>776</v>
      </c>
      <c s="36" t="s">
        <v>279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02">
      <c r="A86" t="s">
        <v>58</v>
      </c>
      <c r="E86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</v>
      </c>
      <c r="E4" s="26" t="s">
        <v>190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COUNTIFS(L8:L204,"=0",A8:A204,"P")+COUNTIFS(L8:L204,"",A8:A204,"P")+SUM(Q8:Q204)</f>
      </c>
    </row>
    <row r="8" spans="1:13" ht="12.75">
      <c r="A8" t="s">
        <v>43</v>
      </c>
      <c r="C8" s="28" t="s">
        <v>193</v>
      </c>
      <c r="E8" s="30" t="s">
        <v>192</v>
      </c>
      <c r="J8" s="29">
        <f>0+J9+J14+J103</f>
      </c>
      <c s="29">
        <f>0+K9+K14+K103</f>
      </c>
      <c s="29">
        <f>0+L9+L14+L103</f>
      </c>
      <c s="29">
        <f>0+M9+M14+M103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197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49</v>
      </c>
      <c s="34" t="s">
        <v>198</v>
      </c>
      <c s="35" t="s">
        <v>5</v>
      </c>
      <c s="6" t="s">
        <v>199</v>
      </c>
      <c s="36" t="s">
        <v>200</v>
      </c>
      <c s="37">
        <v>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202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204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206</v>
      </c>
    </row>
    <row r="22" spans="1:5" ht="229.5">
      <c r="A22" t="s">
        <v>58</v>
      </c>
      <c r="E22" s="39" t="s">
        <v>207</v>
      </c>
    </row>
    <row r="23" spans="1:16" ht="12.75">
      <c r="A23" t="s">
        <v>48</v>
      </c>
      <c s="34" t="s">
        <v>25</v>
      </c>
      <c s="34" t="s">
        <v>208</v>
      </c>
      <c s="35" t="s">
        <v>5</v>
      </c>
      <c s="6" t="s">
        <v>209</v>
      </c>
      <c s="36" t="s">
        <v>210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211</v>
      </c>
    </row>
    <row r="26" spans="1:5" ht="140.25">
      <c r="A26" t="s">
        <v>58</v>
      </c>
      <c r="E26" s="39" t="s">
        <v>212</v>
      </c>
    </row>
    <row r="27" spans="1:16" ht="12.75">
      <c r="A27" t="s">
        <v>48</v>
      </c>
      <c s="34" t="s">
        <v>69</v>
      </c>
      <c s="34" t="s">
        <v>213</v>
      </c>
      <c s="35" t="s">
        <v>5</v>
      </c>
      <c s="6" t="s">
        <v>214</v>
      </c>
      <c s="36" t="s">
        <v>215</v>
      </c>
      <c s="37">
        <v>3.9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</v>
      </c>
    </row>
    <row r="30" spans="1:5" ht="140.25">
      <c r="A30" t="s">
        <v>58</v>
      </c>
      <c r="E30" s="39" t="s">
        <v>217</v>
      </c>
    </row>
    <row r="31" spans="1:16" ht="12.75">
      <c r="A31" t="s">
        <v>48</v>
      </c>
      <c s="34" t="s">
        <v>75</v>
      </c>
      <c s="34" t="s">
        <v>218</v>
      </c>
      <c s="35" t="s">
        <v>5</v>
      </c>
      <c s="6" t="s">
        <v>219</v>
      </c>
      <c s="36" t="s">
        <v>215</v>
      </c>
      <c s="37">
        <v>4.6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</v>
      </c>
    </row>
    <row r="34" spans="1:5" ht="140.25">
      <c r="A34" t="s">
        <v>58</v>
      </c>
      <c r="E34" s="39" t="s">
        <v>217</v>
      </c>
    </row>
    <row r="35" spans="1:16" ht="12.75">
      <c r="A35" t="s">
        <v>48</v>
      </c>
      <c s="34" t="s">
        <v>81</v>
      </c>
      <c s="34" t="s">
        <v>220</v>
      </c>
      <c s="35" t="s">
        <v>5</v>
      </c>
      <c s="6" t="s">
        <v>221</v>
      </c>
      <c s="36" t="s">
        <v>210</v>
      </c>
      <c s="37">
        <v>100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222</v>
      </c>
    </row>
    <row r="38" spans="1:5" ht="76.5">
      <c r="A38" t="s">
        <v>58</v>
      </c>
      <c r="E38" s="39" t="s">
        <v>223</v>
      </c>
    </row>
    <row r="39" spans="1:16" ht="12.75">
      <c r="A39" t="s">
        <v>48</v>
      </c>
      <c s="34" t="s">
        <v>87</v>
      </c>
      <c s="34" t="s">
        <v>224</v>
      </c>
      <c s="35" t="s">
        <v>5</v>
      </c>
      <c s="6" t="s">
        <v>225</v>
      </c>
      <c s="36" t="s">
        <v>210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</v>
      </c>
    </row>
    <row r="42" spans="1:5" ht="102">
      <c r="A42" t="s">
        <v>58</v>
      </c>
      <c r="E42" s="39" t="s">
        <v>227</v>
      </c>
    </row>
    <row r="43" spans="1:16" ht="12.75">
      <c r="A43" t="s">
        <v>48</v>
      </c>
      <c s="34" t="s">
        <v>92</v>
      </c>
      <c s="34" t="s">
        <v>228</v>
      </c>
      <c s="35" t="s">
        <v>5</v>
      </c>
      <c s="6" t="s">
        <v>229</v>
      </c>
      <c s="36" t="s">
        <v>210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230</v>
      </c>
    </row>
    <row r="46" spans="1:5" ht="102">
      <c r="A46" t="s">
        <v>58</v>
      </c>
      <c r="E46" s="39" t="s">
        <v>227</v>
      </c>
    </row>
    <row r="47" spans="1:16" ht="12.75">
      <c r="A47" t="s">
        <v>48</v>
      </c>
      <c s="34" t="s">
        <v>97</v>
      </c>
      <c s="34" t="s">
        <v>231</v>
      </c>
      <c s="35" t="s">
        <v>49</v>
      </c>
      <c s="6" t="s">
        <v>232</v>
      </c>
      <c s="36" t="s">
        <v>215</v>
      </c>
      <c s="37">
        <v>3.9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233</v>
      </c>
    </row>
    <row r="50" spans="1:5" ht="216.75">
      <c r="A50" t="s">
        <v>58</v>
      </c>
      <c r="E50" s="39" t="s">
        <v>234</v>
      </c>
    </row>
    <row r="51" spans="1:16" ht="12.75">
      <c r="A51" t="s">
        <v>48</v>
      </c>
      <c s="34" t="s">
        <v>103</v>
      </c>
      <c s="34" t="s">
        <v>235</v>
      </c>
      <c s="35" t="s">
        <v>5</v>
      </c>
      <c s="6" t="s">
        <v>236</v>
      </c>
      <c s="36" t="s">
        <v>215</v>
      </c>
      <c s="37">
        <v>4.6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233</v>
      </c>
    </row>
    <row r="54" spans="1:5" ht="216.75">
      <c r="A54" t="s">
        <v>58</v>
      </c>
      <c r="E54" s="39" t="s">
        <v>237</v>
      </c>
    </row>
    <row r="55" spans="1:16" ht="12.75">
      <c r="A55" t="s">
        <v>48</v>
      </c>
      <c s="34" t="s">
        <v>108</v>
      </c>
      <c s="34" t="s">
        <v>238</v>
      </c>
      <c s="35" t="s">
        <v>5</v>
      </c>
      <c s="6" t="s">
        <v>239</v>
      </c>
      <c s="36" t="s">
        <v>210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240</v>
      </c>
    </row>
    <row r="58" spans="1:5" ht="76.5">
      <c r="A58" t="s">
        <v>58</v>
      </c>
      <c r="E58" s="39" t="s">
        <v>223</v>
      </c>
    </row>
    <row r="59" spans="1:16" ht="12.75">
      <c r="A59" t="s">
        <v>48</v>
      </c>
      <c s="34" t="s">
        <v>114</v>
      </c>
      <c s="34" t="s">
        <v>241</v>
      </c>
      <c s="35" t="s">
        <v>5</v>
      </c>
      <c s="6" t="s">
        <v>242</v>
      </c>
      <c s="36" t="s">
        <v>215</v>
      </c>
      <c s="37">
        <v>1.4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243</v>
      </c>
    </row>
    <row r="62" spans="1:5" ht="76.5">
      <c r="A62" t="s">
        <v>58</v>
      </c>
      <c r="E62" s="39" t="s">
        <v>244</v>
      </c>
    </row>
    <row r="63" spans="1:16" ht="12.75">
      <c r="A63" t="s">
        <v>48</v>
      </c>
      <c s="34" t="s">
        <v>119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243</v>
      </c>
    </row>
    <row r="66" spans="1:5" ht="216.75">
      <c r="A66" t="s">
        <v>58</v>
      </c>
      <c r="E66" s="39" t="s">
        <v>234</v>
      </c>
    </row>
    <row r="67" spans="1:16" ht="25.5">
      <c r="A67" t="s">
        <v>48</v>
      </c>
      <c s="34" t="s">
        <v>125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248</v>
      </c>
    </row>
    <row r="70" spans="1:5" ht="114.75">
      <c r="A70" t="s">
        <v>58</v>
      </c>
      <c r="E70" s="39" t="s">
        <v>249</v>
      </c>
    </row>
    <row r="71" spans="1:16" ht="12.75">
      <c r="A71" t="s">
        <v>48</v>
      </c>
      <c s="34" t="s">
        <v>130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253</v>
      </c>
    </row>
    <row r="74" spans="1:5" ht="153">
      <c r="A74" t="s">
        <v>58</v>
      </c>
      <c r="E74" s="39" t="s">
        <v>254</v>
      </c>
    </row>
    <row r="75" spans="1:16" ht="12.75">
      <c r="A75" t="s">
        <v>48</v>
      </c>
      <c s="34" t="s">
        <v>135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257</v>
      </c>
    </row>
    <row r="78" spans="1:5" ht="165.75">
      <c r="A78" t="s">
        <v>58</v>
      </c>
      <c r="E78" s="39" t="s">
        <v>258</v>
      </c>
    </row>
    <row r="79" spans="1:16" ht="25.5">
      <c r="A79" t="s">
        <v>48</v>
      </c>
      <c s="34" t="s">
        <v>140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261</v>
      </c>
    </row>
    <row r="82" spans="1:5" ht="140.25">
      <c r="A82" t="s">
        <v>58</v>
      </c>
      <c r="E82" s="39" t="s">
        <v>262</v>
      </c>
    </row>
    <row r="83" spans="1:16" ht="25.5">
      <c r="A83" t="s">
        <v>48</v>
      </c>
      <c s="34" t="s">
        <v>145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265</v>
      </c>
    </row>
    <row r="86" spans="1:5" ht="140.25">
      <c r="A86" t="s">
        <v>58</v>
      </c>
      <c r="E86" s="39" t="s">
        <v>266</v>
      </c>
    </row>
    <row r="87" spans="1:16" ht="12.75">
      <c r="A87" t="s">
        <v>48</v>
      </c>
      <c s="34" t="s">
        <v>151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269</v>
      </c>
    </row>
    <row r="90" spans="1:5" ht="114.75">
      <c r="A90" t="s">
        <v>58</v>
      </c>
      <c r="E90" s="39" t="s">
        <v>270</v>
      </c>
    </row>
    <row r="91" spans="1:16" ht="12.75">
      <c r="A91" t="s">
        <v>48</v>
      </c>
      <c s="34" t="s">
        <v>271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274</v>
      </c>
    </row>
    <row r="94" spans="1:5" ht="140.25">
      <c r="A94" t="s">
        <v>58</v>
      </c>
      <c r="E94" s="39" t="s">
        <v>275</v>
      </c>
    </row>
    <row r="95" spans="1:16" ht="12.75">
      <c r="A95" t="s">
        <v>48</v>
      </c>
      <c s="34" t="s">
        <v>276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280</v>
      </c>
    </row>
    <row r="98" spans="1:5" ht="114.75">
      <c r="A98" t="s">
        <v>58</v>
      </c>
      <c r="E98" s="39" t="s">
        <v>281</v>
      </c>
    </row>
    <row r="99" spans="1:16" ht="12.75">
      <c r="A99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285</v>
      </c>
    </row>
    <row r="102" spans="1:5" ht="114.75">
      <c r="A102" t="s">
        <v>58</v>
      </c>
      <c r="E102" s="39" t="s">
        <v>281</v>
      </c>
    </row>
    <row r="103" spans="1:13" ht="12.75">
      <c r="A103" t="s">
        <v>45</v>
      </c>
      <c r="C103" s="31" t="s">
        <v>26</v>
      </c>
      <c r="E103" s="33" t="s">
        <v>286</v>
      </c>
      <c r="J103" s="32">
        <f>0</f>
      </c>
      <c s="32">
        <f>0</f>
      </c>
      <c s="32">
        <f>0+L104+L108+L112+L116+L120+L124+L128+L132+L136+L140+L144+L148+L152+L156+L160+L164+L168+L172+L176+L180+L184+L188+L192+L196+L200+L204</f>
      </c>
      <c s="32">
        <f>0+M104+M108+M112+M116+M120+M124+M128+M132+M136+M140+M144+M148+M152+M156+M160+M164+M168+M172+M176+M180+M184+M188+M192+M196+M200+M204</f>
      </c>
    </row>
    <row r="104" spans="1:16" ht="12.75">
      <c r="A104" t="s">
        <v>48</v>
      </c>
      <c s="34" t="s">
        <v>287</v>
      </c>
      <c s="34" t="s">
        <v>198</v>
      </c>
      <c s="35" t="s">
        <v>5</v>
      </c>
      <c s="6" t="s">
        <v>199</v>
      </c>
      <c s="36" t="s">
        <v>200</v>
      </c>
      <c s="37">
        <v>13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202</v>
      </c>
    </row>
    <row r="107" spans="1:5" ht="318.75">
      <c r="A107" t="s">
        <v>58</v>
      </c>
      <c r="E107" s="39" t="s">
        <v>203</v>
      </c>
    </row>
    <row r="108" spans="1:16" ht="12.75">
      <c r="A108" t="s">
        <v>48</v>
      </c>
      <c s="34" t="s">
        <v>288</v>
      </c>
      <c s="34" t="s">
        <v>204</v>
      </c>
      <c s="35" t="s">
        <v>5</v>
      </c>
      <c s="6" t="s">
        <v>205</v>
      </c>
      <c s="36" t="s">
        <v>200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206</v>
      </c>
    </row>
    <row r="111" spans="1:5" ht="229.5">
      <c r="A111" t="s">
        <v>58</v>
      </c>
      <c r="E111" s="39" t="s">
        <v>207</v>
      </c>
    </row>
    <row r="112" spans="1:16" ht="12.75">
      <c r="A112" t="s">
        <v>48</v>
      </c>
      <c s="34" t="s">
        <v>289</v>
      </c>
      <c s="34" t="s">
        <v>208</v>
      </c>
      <c s="35" t="s">
        <v>5</v>
      </c>
      <c s="6" t="s">
        <v>209</v>
      </c>
      <c s="36" t="s">
        <v>210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211</v>
      </c>
    </row>
    <row r="115" spans="1:5" ht="140.25">
      <c r="A115" t="s">
        <v>58</v>
      </c>
      <c r="E115" s="39" t="s">
        <v>212</v>
      </c>
    </row>
    <row r="116" spans="1:16" ht="12.75">
      <c r="A116" t="s">
        <v>48</v>
      </c>
      <c s="34" t="s">
        <v>290</v>
      </c>
      <c s="34" t="s">
        <v>213</v>
      </c>
      <c s="35" t="s">
        <v>5</v>
      </c>
      <c s="6" t="s">
        <v>214</v>
      </c>
      <c s="36" t="s">
        <v>215</v>
      </c>
      <c s="37">
        <v>1.5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216</v>
      </c>
    </row>
    <row r="119" spans="1:5" ht="140.25">
      <c r="A119" t="s">
        <v>58</v>
      </c>
      <c r="E119" s="39" t="s">
        <v>217</v>
      </c>
    </row>
    <row r="120" spans="1:16" ht="12.75">
      <c r="A120" t="s">
        <v>48</v>
      </c>
      <c s="34" t="s">
        <v>291</v>
      </c>
      <c s="34" t="s">
        <v>218</v>
      </c>
      <c s="35" t="s">
        <v>5</v>
      </c>
      <c s="6" t="s">
        <v>219</v>
      </c>
      <c s="36" t="s">
        <v>215</v>
      </c>
      <c s="37">
        <v>1.5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216</v>
      </c>
    </row>
    <row r="123" spans="1:5" ht="140.25">
      <c r="A123" t="s">
        <v>58</v>
      </c>
      <c r="E123" s="39" t="s">
        <v>217</v>
      </c>
    </row>
    <row r="124" spans="1:16" ht="12.75">
      <c r="A124" t="s">
        <v>48</v>
      </c>
      <c s="34" t="s">
        <v>292</v>
      </c>
      <c s="34" t="s">
        <v>220</v>
      </c>
      <c s="35" t="s">
        <v>5</v>
      </c>
      <c s="6" t="s">
        <v>221</v>
      </c>
      <c s="36" t="s">
        <v>210</v>
      </c>
      <c s="37">
        <v>50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222</v>
      </c>
    </row>
    <row r="127" spans="1:5" ht="76.5">
      <c r="A127" t="s">
        <v>58</v>
      </c>
      <c r="E127" s="39" t="s">
        <v>223</v>
      </c>
    </row>
    <row r="128" spans="1:16" ht="12.75">
      <c r="A128" t="s">
        <v>48</v>
      </c>
      <c s="34" t="s">
        <v>293</v>
      </c>
      <c s="34" t="s">
        <v>224</v>
      </c>
      <c s="35" t="s">
        <v>5</v>
      </c>
      <c s="6" t="s">
        <v>225</v>
      </c>
      <c s="36" t="s">
        <v>210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226</v>
      </c>
    </row>
    <row r="131" spans="1:5" ht="102">
      <c r="A131" t="s">
        <v>58</v>
      </c>
      <c r="E131" s="39" t="s">
        <v>227</v>
      </c>
    </row>
    <row r="132" spans="1:16" ht="12.75">
      <c r="A132" t="s">
        <v>48</v>
      </c>
      <c s="34" t="s">
        <v>294</v>
      </c>
      <c s="34" t="s">
        <v>228</v>
      </c>
      <c s="35" t="s">
        <v>5</v>
      </c>
      <c s="6" t="s">
        <v>229</v>
      </c>
      <c s="36" t="s">
        <v>210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230</v>
      </c>
    </row>
    <row r="135" spans="1:5" ht="102">
      <c r="A135" t="s">
        <v>58</v>
      </c>
      <c r="E135" s="39" t="s">
        <v>227</v>
      </c>
    </row>
    <row r="136" spans="1:16" ht="12.75">
      <c r="A136" t="s">
        <v>48</v>
      </c>
      <c s="34" t="s">
        <v>295</v>
      </c>
      <c s="34" t="s">
        <v>231</v>
      </c>
      <c s="35" t="s">
        <v>49</v>
      </c>
      <c s="6" t="s">
        <v>232</v>
      </c>
      <c s="36" t="s">
        <v>215</v>
      </c>
      <c s="37">
        <v>2.2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</v>
      </c>
    </row>
    <row r="139" spans="1:5" ht="216.75">
      <c r="A139" t="s">
        <v>58</v>
      </c>
      <c r="E139" s="39" t="s">
        <v>234</v>
      </c>
    </row>
    <row r="140" spans="1:16" ht="12.75">
      <c r="A140" t="s">
        <v>48</v>
      </c>
      <c s="34" t="s">
        <v>296</v>
      </c>
      <c s="34" t="s">
        <v>235</v>
      </c>
      <c s="35" t="s">
        <v>5</v>
      </c>
      <c s="6" t="s">
        <v>236</v>
      </c>
      <c s="36" t="s">
        <v>215</v>
      </c>
      <c s="37">
        <v>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</v>
      </c>
    </row>
    <row r="143" spans="1:5" ht="216.75">
      <c r="A143" t="s">
        <v>58</v>
      </c>
      <c r="E143" s="39" t="s">
        <v>237</v>
      </c>
    </row>
    <row r="144" spans="1:16" ht="12.75">
      <c r="A144" t="s">
        <v>48</v>
      </c>
      <c s="34" t="s">
        <v>297</v>
      </c>
      <c s="34" t="s">
        <v>238</v>
      </c>
      <c s="35" t="s">
        <v>5</v>
      </c>
      <c s="6" t="s">
        <v>239</v>
      </c>
      <c s="36" t="s">
        <v>210</v>
      </c>
      <c s="37">
        <v>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201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240</v>
      </c>
    </row>
    <row r="147" spans="1:5" ht="76.5">
      <c r="A147" t="s">
        <v>58</v>
      </c>
      <c r="E147" s="39" t="s">
        <v>223</v>
      </c>
    </row>
    <row r="148" spans="1:16" ht="12.75">
      <c r="A148" t="s">
        <v>48</v>
      </c>
      <c s="34" t="s">
        <v>298</v>
      </c>
      <c s="34" t="s">
        <v>241</v>
      </c>
      <c s="35" t="s">
        <v>5</v>
      </c>
      <c s="6" t="s">
        <v>242</v>
      </c>
      <c s="36" t="s">
        <v>215</v>
      </c>
      <c s="37">
        <v>0.6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299</v>
      </c>
    </row>
    <row r="151" spans="1:5" ht="76.5">
      <c r="A151" t="s">
        <v>58</v>
      </c>
      <c r="E151" s="39" t="s">
        <v>244</v>
      </c>
    </row>
    <row r="152" spans="1:16" ht="12.75">
      <c r="A152" t="s">
        <v>48</v>
      </c>
      <c s="34" t="s">
        <v>300</v>
      </c>
      <c s="34" t="s">
        <v>231</v>
      </c>
      <c s="35" t="s">
        <v>5</v>
      </c>
      <c s="6" t="s">
        <v>232</v>
      </c>
      <c s="36" t="s">
        <v>215</v>
      </c>
      <c s="37">
        <v>1.4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201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299</v>
      </c>
    </row>
    <row r="155" spans="1:5" ht="216.75">
      <c r="A155" t="s">
        <v>58</v>
      </c>
      <c r="E155" s="39" t="s">
        <v>234</v>
      </c>
    </row>
    <row r="156" spans="1:16" ht="25.5">
      <c r="A156" t="s">
        <v>48</v>
      </c>
      <c s="34" t="s">
        <v>301</v>
      </c>
      <c s="34" t="s">
        <v>245</v>
      </c>
      <c s="35" t="s">
        <v>5</v>
      </c>
      <c s="6" t="s">
        <v>246</v>
      </c>
      <c s="36" t="s">
        <v>247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201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302</v>
      </c>
    </row>
    <row r="159" spans="1:5" ht="114.75">
      <c r="A159" t="s">
        <v>58</v>
      </c>
      <c r="E159" s="39" t="s">
        <v>249</v>
      </c>
    </row>
    <row r="160" spans="1:16" ht="12.75">
      <c r="A160" t="s">
        <v>48</v>
      </c>
      <c s="34" t="s">
        <v>303</v>
      </c>
      <c s="34" t="s">
        <v>250</v>
      </c>
      <c s="35" t="s">
        <v>5</v>
      </c>
      <c s="6" t="s">
        <v>251</v>
      </c>
      <c s="36" t="s">
        <v>252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201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304</v>
      </c>
    </row>
    <row r="163" spans="1:5" ht="153">
      <c r="A163" t="s">
        <v>58</v>
      </c>
      <c r="E163" s="39" t="s">
        <v>254</v>
      </c>
    </row>
    <row r="164" spans="1:16" ht="12.75">
      <c r="A164" t="s">
        <v>48</v>
      </c>
      <c s="34" t="s">
        <v>305</v>
      </c>
      <c s="34" t="s">
        <v>255</v>
      </c>
      <c s="35" t="s">
        <v>5</v>
      </c>
      <c s="6" t="s">
        <v>256</v>
      </c>
      <c s="36" t="s">
        <v>252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201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306</v>
      </c>
    </row>
    <row r="167" spans="1:5" ht="165.75">
      <c r="A167" t="s">
        <v>58</v>
      </c>
      <c r="E167" s="39" t="s">
        <v>258</v>
      </c>
    </row>
    <row r="168" spans="1:16" ht="25.5">
      <c r="A168" t="s">
        <v>48</v>
      </c>
      <c s="34" t="s">
        <v>307</v>
      </c>
      <c s="34" t="s">
        <v>259</v>
      </c>
      <c s="35" t="s">
        <v>5</v>
      </c>
      <c s="6" t="s">
        <v>260</v>
      </c>
      <c s="36" t="s">
        <v>252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201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308</v>
      </c>
    </row>
    <row r="171" spans="1:5" ht="140.25">
      <c r="A171" t="s">
        <v>58</v>
      </c>
      <c r="E171" s="39" t="s">
        <v>262</v>
      </c>
    </row>
    <row r="172" spans="1:16" ht="25.5">
      <c r="A172" t="s">
        <v>48</v>
      </c>
      <c s="34" t="s">
        <v>309</v>
      </c>
      <c s="34" t="s">
        <v>263</v>
      </c>
      <c s="35" t="s">
        <v>5</v>
      </c>
      <c s="6" t="s">
        <v>264</v>
      </c>
      <c s="36" t="s">
        <v>252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201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310</v>
      </c>
    </row>
    <row r="175" spans="1:5" ht="140.25">
      <c r="A175" t="s">
        <v>58</v>
      </c>
      <c r="E175" s="39" t="s">
        <v>266</v>
      </c>
    </row>
    <row r="176" spans="1:16" ht="12.75">
      <c r="A176" t="s">
        <v>48</v>
      </c>
      <c s="34" t="s">
        <v>311</v>
      </c>
      <c s="34" t="s">
        <v>312</v>
      </c>
      <c s="35" t="s">
        <v>5</v>
      </c>
      <c s="6" t="s">
        <v>313</v>
      </c>
      <c s="36" t="s">
        <v>252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201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314</v>
      </c>
    </row>
    <row r="179" spans="1:5" ht="76.5">
      <c r="A179" t="s">
        <v>58</v>
      </c>
      <c r="E179" s="39" t="s">
        <v>315</v>
      </c>
    </row>
    <row r="180" spans="1:16" ht="12.75">
      <c r="A180" t="s">
        <v>48</v>
      </c>
      <c s="34" t="s">
        <v>316</v>
      </c>
      <c s="34" t="s">
        <v>317</v>
      </c>
      <c s="35" t="s">
        <v>5</v>
      </c>
      <c s="6" t="s">
        <v>318</v>
      </c>
      <c s="36" t="s">
        <v>252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201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319</v>
      </c>
    </row>
    <row r="183" spans="1:5" ht="89.25">
      <c r="A183" t="s">
        <v>58</v>
      </c>
      <c r="E183" s="39" t="s">
        <v>320</v>
      </c>
    </row>
    <row r="184" spans="1:16" ht="12.75">
      <c r="A184" t="s">
        <v>48</v>
      </c>
      <c s="34" t="s">
        <v>321</v>
      </c>
      <c s="34" t="s">
        <v>267</v>
      </c>
      <c s="35" t="s">
        <v>5</v>
      </c>
      <c s="6" t="s">
        <v>268</v>
      </c>
      <c s="36" t="s">
        <v>252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201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322</v>
      </c>
    </row>
    <row r="187" spans="1:5" ht="114.75">
      <c r="A187" t="s">
        <v>58</v>
      </c>
      <c r="E187" s="39" t="s">
        <v>270</v>
      </c>
    </row>
    <row r="188" spans="1:16" ht="12.75">
      <c r="A188" t="s">
        <v>48</v>
      </c>
      <c s="34" t="s">
        <v>323</v>
      </c>
      <c s="34" t="s">
        <v>272</v>
      </c>
      <c s="35" t="s">
        <v>5</v>
      </c>
      <c s="6" t="s">
        <v>273</v>
      </c>
      <c s="36" t="s">
        <v>252</v>
      </c>
      <c s="37">
        <v>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201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25.5">
      <c r="A190" s="35" t="s">
        <v>56</v>
      </c>
      <c r="E190" s="40" t="s">
        <v>324</v>
      </c>
    </row>
    <row r="191" spans="1:5" ht="140.25">
      <c r="A191" t="s">
        <v>58</v>
      </c>
      <c r="E191" s="39" t="s">
        <v>275</v>
      </c>
    </row>
    <row r="192" spans="1:16" ht="12.75">
      <c r="A192" t="s">
        <v>48</v>
      </c>
      <c s="34" t="s">
        <v>325</v>
      </c>
      <c s="34" t="s">
        <v>277</v>
      </c>
      <c s="35" t="s">
        <v>5</v>
      </c>
      <c s="6" t="s">
        <v>278</v>
      </c>
      <c s="36" t="s">
        <v>279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201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326</v>
      </c>
    </row>
    <row r="195" spans="1:5" ht="114.75">
      <c r="A195" t="s">
        <v>58</v>
      </c>
      <c r="E195" s="39" t="s">
        <v>281</v>
      </c>
    </row>
    <row r="196" spans="1:16" ht="25.5">
      <c r="A196" t="s">
        <v>48</v>
      </c>
      <c s="34" t="s">
        <v>327</v>
      </c>
      <c s="34" t="s">
        <v>328</v>
      </c>
      <c s="35" t="s">
        <v>5</v>
      </c>
      <c s="6" t="s">
        <v>329</v>
      </c>
      <c s="36" t="s">
        <v>252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201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330</v>
      </c>
    </row>
    <row r="199" spans="1:5" ht="89.25">
      <c r="A199" t="s">
        <v>58</v>
      </c>
      <c r="E199" s="39" t="s">
        <v>331</v>
      </c>
    </row>
    <row r="200" spans="1:16" ht="12.75">
      <c r="A200" t="s">
        <v>48</v>
      </c>
      <c s="34" t="s">
        <v>332</v>
      </c>
      <c s="34" t="s">
        <v>333</v>
      </c>
      <c s="35" t="s">
        <v>5</v>
      </c>
      <c s="6" t="s">
        <v>334</v>
      </c>
      <c s="36" t="s">
        <v>252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201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335</v>
      </c>
    </row>
    <row r="203" spans="1:5" ht="76.5">
      <c r="A203" t="s">
        <v>58</v>
      </c>
      <c r="E203" s="39" t="s">
        <v>336</v>
      </c>
    </row>
    <row r="204" spans="1:16" ht="12.75">
      <c r="A204" t="s">
        <v>48</v>
      </c>
      <c s="34" t="s">
        <v>337</v>
      </c>
      <c s="34" t="s">
        <v>283</v>
      </c>
      <c s="35" t="s">
        <v>5</v>
      </c>
      <c s="6" t="s">
        <v>284</v>
      </c>
      <c s="36" t="s">
        <v>252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201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285</v>
      </c>
    </row>
    <row r="207" spans="1:5" ht="114.75">
      <c r="A207" t="s">
        <v>58</v>
      </c>
      <c r="E207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2412</v>
      </c>
      <c r="E8" s="30" t="s">
        <v>2411</v>
      </c>
      <c r="J8" s="29">
        <f>0+J9+J22+J47+J60+J97+J166</f>
      </c>
      <c s="29">
        <f>0+K9+K22+K47+K60+K97+K166</f>
      </c>
      <c s="29">
        <f>0+L9+L22+L47+L60+L97+L166</f>
      </c>
      <c s="29">
        <f>0+M9+M22+M47+M60+M97+M166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2413</v>
      </c>
      <c s="36" t="s">
        <v>53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1355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49</v>
      </c>
      <c r="E22" s="33" t="s">
        <v>1038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69</v>
      </c>
      <c s="34" t="s">
        <v>2414</v>
      </c>
      <c s="35" t="s">
        <v>5</v>
      </c>
      <c s="6" t="s">
        <v>2415</v>
      </c>
      <c s="36" t="s">
        <v>200</v>
      </c>
      <c s="37">
        <v>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51">
      <c r="A24" s="35" t="s">
        <v>55</v>
      </c>
      <c r="E24" s="39" t="s">
        <v>2416</v>
      </c>
    </row>
    <row r="25" spans="1:5" ht="12.75">
      <c r="A25" s="35" t="s">
        <v>56</v>
      </c>
      <c r="E25" s="40" t="s">
        <v>5</v>
      </c>
    </row>
    <row r="26" spans="1:5" ht="344.25">
      <c r="A26" t="s">
        <v>58</v>
      </c>
      <c r="E26" s="39" t="s">
        <v>2417</v>
      </c>
    </row>
    <row r="27" spans="1:16" ht="12.75">
      <c r="A27" t="s">
        <v>48</v>
      </c>
      <c s="34" t="s">
        <v>75</v>
      </c>
      <c s="34" t="s">
        <v>2418</v>
      </c>
      <c s="35" t="s">
        <v>5</v>
      </c>
      <c s="6" t="s">
        <v>2419</v>
      </c>
      <c s="36" t="s">
        <v>210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25.5">
      <c r="A28" s="35" t="s">
        <v>55</v>
      </c>
      <c r="E28" s="39" t="s">
        <v>2420</v>
      </c>
    </row>
    <row r="29" spans="1:5" ht="12.75">
      <c r="A29" s="35" t="s">
        <v>56</v>
      </c>
      <c r="E29" s="40" t="s">
        <v>5</v>
      </c>
    </row>
    <row r="30" spans="1:5" ht="25.5">
      <c r="A30" t="s">
        <v>58</v>
      </c>
      <c r="E30" s="39" t="s">
        <v>1578</v>
      </c>
    </row>
    <row r="31" spans="1:16" ht="12.75">
      <c r="A31" t="s">
        <v>48</v>
      </c>
      <c s="34" t="s">
        <v>81</v>
      </c>
      <c s="34" t="s">
        <v>2421</v>
      </c>
      <c s="35" t="s">
        <v>5</v>
      </c>
      <c s="6" t="s">
        <v>205</v>
      </c>
      <c s="36" t="s">
        <v>200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51">
      <c r="A32" s="35" t="s">
        <v>55</v>
      </c>
      <c r="E32" s="39" t="s">
        <v>2422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48</v>
      </c>
      <c s="34" t="s">
        <v>87</v>
      </c>
      <c s="34" t="s">
        <v>2423</v>
      </c>
      <c s="35" t="s">
        <v>5</v>
      </c>
      <c s="6" t="s">
        <v>2424</v>
      </c>
      <c s="36" t="s">
        <v>2336</v>
      </c>
      <c s="37">
        <v>0.3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51">
      <c r="A36" s="35" t="s">
        <v>55</v>
      </c>
      <c r="E36" s="39" t="s">
        <v>2425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25.5">
      <c r="A39" t="s">
        <v>48</v>
      </c>
      <c s="34" t="s">
        <v>92</v>
      </c>
      <c s="34" t="s">
        <v>2426</v>
      </c>
      <c s="35" t="s">
        <v>5</v>
      </c>
      <c s="6" t="s">
        <v>2427</v>
      </c>
      <c s="36" t="s">
        <v>2336</v>
      </c>
      <c s="37">
        <v>0.6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63.75">
      <c r="A40" s="35" t="s">
        <v>55</v>
      </c>
      <c r="E40" s="39" t="s">
        <v>2428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5</v>
      </c>
    </row>
    <row r="43" spans="1:16" ht="25.5">
      <c r="A43" t="s">
        <v>48</v>
      </c>
      <c s="34" t="s">
        <v>97</v>
      </c>
      <c s="34" t="s">
        <v>2429</v>
      </c>
      <c s="35" t="s">
        <v>5</v>
      </c>
      <c s="6" t="s">
        <v>2430</v>
      </c>
      <c s="36" t="s">
        <v>252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51">
      <c r="A44" s="35" t="s">
        <v>55</v>
      </c>
      <c r="E44" s="39" t="s">
        <v>2431</v>
      </c>
    </row>
    <row r="45" spans="1:5" ht="12.75">
      <c r="A45" s="35" t="s">
        <v>56</v>
      </c>
      <c r="E45" s="40" t="s">
        <v>5</v>
      </c>
    </row>
    <row r="46" spans="1:5" ht="102">
      <c r="A46" t="s">
        <v>58</v>
      </c>
      <c r="E46" s="39" t="s">
        <v>2432</v>
      </c>
    </row>
    <row r="47" spans="1:13" ht="12.75">
      <c r="A47" t="s">
        <v>45</v>
      </c>
      <c r="C47" s="31" t="s">
        <v>2433</v>
      </c>
      <c r="E47" s="33" t="s">
        <v>2434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103</v>
      </c>
      <c s="34" t="s">
        <v>228</v>
      </c>
      <c s="35" t="s">
        <v>5</v>
      </c>
      <c s="6" t="s">
        <v>229</v>
      </c>
      <c s="36" t="s">
        <v>210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58</v>
      </c>
      <c r="E51" s="39" t="s">
        <v>2432</v>
      </c>
    </row>
    <row r="52" spans="1:16" ht="12.75">
      <c r="A52" t="s">
        <v>48</v>
      </c>
      <c s="34" t="s">
        <v>108</v>
      </c>
      <c s="34" t="s">
        <v>2435</v>
      </c>
      <c s="35" t="s">
        <v>5</v>
      </c>
      <c s="6" t="s">
        <v>2376</v>
      </c>
      <c s="36" t="s">
        <v>210</v>
      </c>
      <c s="37">
        <v>180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58</v>
      </c>
      <c r="E55" s="39" t="s">
        <v>2436</v>
      </c>
    </row>
    <row r="56" spans="1:16" ht="12.75">
      <c r="A56" t="s">
        <v>48</v>
      </c>
      <c s="34" t="s">
        <v>114</v>
      </c>
      <c s="34" t="s">
        <v>2437</v>
      </c>
      <c s="35" t="s">
        <v>5</v>
      </c>
      <c s="6" t="s">
        <v>356</v>
      </c>
      <c s="36" t="s">
        <v>210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2438</v>
      </c>
    </row>
    <row r="60" spans="1:13" ht="12.75">
      <c r="A60" t="s">
        <v>45</v>
      </c>
      <c r="C60" s="31" t="s">
        <v>2378</v>
      </c>
      <c r="E60" s="33" t="s">
        <v>2379</v>
      </c>
      <c r="J60" s="32">
        <f>0</f>
      </c>
      <c s="32">
        <f>0</f>
      </c>
      <c s="32">
        <f>0+L61+L65+L69+L73+L77+L81+L85+L89+L93</f>
      </c>
      <c s="32">
        <f>0+M61+M65+M69+M73+M77+M81+M85+M89+M93</f>
      </c>
    </row>
    <row r="61" spans="1:16" ht="12.75">
      <c r="A61" t="s">
        <v>48</v>
      </c>
      <c s="34" t="s">
        <v>119</v>
      </c>
      <c s="34" t="s">
        <v>432</v>
      </c>
      <c s="35" t="s">
        <v>5</v>
      </c>
      <c s="6" t="s">
        <v>2370</v>
      </c>
      <c s="36" t="s">
        <v>252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2439</v>
      </c>
    </row>
    <row r="65" spans="1:16" ht="12.75">
      <c r="A65" t="s">
        <v>48</v>
      </c>
      <c s="34" t="s">
        <v>125</v>
      </c>
      <c s="34" t="s">
        <v>541</v>
      </c>
      <c s="35" t="s">
        <v>5</v>
      </c>
      <c s="6" t="s">
        <v>542</v>
      </c>
      <c s="36" t="s">
        <v>210</v>
      </c>
      <c s="37">
        <v>600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543</v>
      </c>
    </row>
    <row r="69" spans="1:16" ht="12.75">
      <c r="A69" t="s">
        <v>48</v>
      </c>
      <c s="34" t="s">
        <v>130</v>
      </c>
      <c s="34" t="s">
        <v>2440</v>
      </c>
      <c s="35" t="s">
        <v>5</v>
      </c>
      <c s="6" t="s">
        <v>2441</v>
      </c>
      <c s="36" t="s">
        <v>210</v>
      </c>
      <c s="37">
        <v>3000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2442</v>
      </c>
    </row>
    <row r="72" spans="1:5" ht="89.25">
      <c r="A72" t="s">
        <v>58</v>
      </c>
      <c r="E72" s="39" t="s">
        <v>543</v>
      </c>
    </row>
    <row r="73" spans="1:16" ht="12.75">
      <c r="A73" t="s">
        <v>48</v>
      </c>
      <c s="34" t="s">
        <v>135</v>
      </c>
      <c s="34" t="s">
        <v>2443</v>
      </c>
      <c s="35" t="s">
        <v>5</v>
      </c>
      <c s="6" t="s">
        <v>2444</v>
      </c>
      <c s="36" t="s">
        <v>210</v>
      </c>
      <c s="37">
        <v>540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2442</v>
      </c>
    </row>
    <row r="76" spans="1:5" ht="89.25">
      <c r="A76" t="s">
        <v>58</v>
      </c>
      <c r="E76" s="39" t="s">
        <v>543</v>
      </c>
    </row>
    <row r="77" spans="1:16" ht="25.5">
      <c r="A77" t="s">
        <v>48</v>
      </c>
      <c s="34" t="s">
        <v>140</v>
      </c>
      <c s="34" t="s">
        <v>544</v>
      </c>
      <c s="35" t="s">
        <v>5</v>
      </c>
      <c s="6" t="s">
        <v>545</v>
      </c>
      <c s="36" t="s">
        <v>252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201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2445</v>
      </c>
    </row>
    <row r="80" spans="1:5" ht="89.25">
      <c r="A80" t="s">
        <v>58</v>
      </c>
      <c r="E80" s="39" t="s">
        <v>546</v>
      </c>
    </row>
    <row r="81" spans="1:16" ht="25.5">
      <c r="A81" t="s">
        <v>48</v>
      </c>
      <c s="34" t="s">
        <v>145</v>
      </c>
      <c s="34" t="s">
        <v>2382</v>
      </c>
      <c s="35" t="s">
        <v>5</v>
      </c>
      <c s="6" t="s">
        <v>2383</v>
      </c>
      <c s="36" t="s">
        <v>252</v>
      </c>
      <c s="37">
        <v>62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201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2445</v>
      </c>
    </row>
    <row r="84" spans="1:5" ht="89.25">
      <c r="A84" t="s">
        <v>58</v>
      </c>
      <c r="E84" s="39" t="s">
        <v>546</v>
      </c>
    </row>
    <row r="85" spans="1:16" ht="25.5">
      <c r="A85" t="s">
        <v>48</v>
      </c>
      <c s="34" t="s">
        <v>151</v>
      </c>
      <c s="34" t="s">
        <v>2446</v>
      </c>
      <c s="35" t="s">
        <v>5</v>
      </c>
      <c s="6" t="s">
        <v>2447</v>
      </c>
      <c s="36" t="s">
        <v>252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201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2445</v>
      </c>
    </row>
    <row r="88" spans="1:5" ht="89.25">
      <c r="A88" t="s">
        <v>58</v>
      </c>
      <c r="E88" s="39" t="s">
        <v>546</v>
      </c>
    </row>
    <row r="89" spans="1:16" ht="12.75">
      <c r="A89" t="s">
        <v>48</v>
      </c>
      <c s="34" t="s">
        <v>271</v>
      </c>
      <c s="34" t="s">
        <v>642</v>
      </c>
      <c s="35" t="s">
        <v>5</v>
      </c>
      <c s="6" t="s">
        <v>2384</v>
      </c>
      <c s="36" t="s">
        <v>210</v>
      </c>
      <c s="37">
        <v>400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201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58</v>
      </c>
      <c r="E92" s="39" t="s">
        <v>2385</v>
      </c>
    </row>
    <row r="93" spans="1:16" ht="12.75">
      <c r="A93" t="s">
        <v>48</v>
      </c>
      <c s="34" t="s">
        <v>276</v>
      </c>
      <c s="34" t="s">
        <v>2386</v>
      </c>
      <c s="35" t="s">
        <v>5</v>
      </c>
      <c s="6" t="s">
        <v>2387</v>
      </c>
      <c s="36" t="s">
        <v>252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201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58</v>
      </c>
      <c r="E96" s="39" t="s">
        <v>2388</v>
      </c>
    </row>
    <row r="97" spans="1:13" ht="12.75">
      <c r="A97" t="s">
        <v>45</v>
      </c>
      <c r="C97" s="31" t="s">
        <v>2448</v>
      </c>
      <c r="E97" s="33" t="s">
        <v>2449</v>
      </c>
      <c r="J97" s="32">
        <f>0</f>
      </c>
      <c s="32">
        <f>0</f>
      </c>
      <c s="32">
        <f>0+L98+L102+L106+L110+L114+L118+L122+L126+L130+L134+L138+L142+L146+L150+L154+L158+L162</f>
      </c>
      <c s="32">
        <f>0+M98+M102+M106+M110+M114+M118+M122+M126+M130+M134+M138+M142+M146+M150+M154+M158+M162</f>
      </c>
    </row>
    <row r="98" spans="1:16" ht="12.75">
      <c r="A98" t="s">
        <v>48</v>
      </c>
      <c s="34" t="s">
        <v>282</v>
      </c>
      <c s="34" t="s">
        <v>2450</v>
      </c>
      <c s="35" t="s">
        <v>5</v>
      </c>
      <c s="6" t="s">
        <v>2451</v>
      </c>
      <c s="36" t="s">
        <v>252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2452</v>
      </c>
    </row>
    <row r="102" spans="1:16" ht="12.75">
      <c r="A102" t="s">
        <v>48</v>
      </c>
      <c s="34" t="s">
        <v>287</v>
      </c>
      <c s="34" t="s">
        <v>2453</v>
      </c>
      <c s="35" t="s">
        <v>5</v>
      </c>
      <c s="6" t="s">
        <v>2454</v>
      </c>
      <c s="36" t="s">
        <v>252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2452</v>
      </c>
    </row>
    <row r="106" spans="1:16" ht="12.75">
      <c r="A106" t="s">
        <v>48</v>
      </c>
      <c s="34" t="s">
        <v>288</v>
      </c>
      <c s="34" t="s">
        <v>2455</v>
      </c>
      <c s="35" t="s">
        <v>5</v>
      </c>
      <c s="6" t="s">
        <v>2456</v>
      </c>
      <c s="36" t="s">
        <v>210</v>
      </c>
      <c s="37">
        <v>2000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7.5">
      <c r="A109" t="s">
        <v>58</v>
      </c>
      <c r="E109" s="39" t="s">
        <v>2457</v>
      </c>
    </row>
    <row r="110" spans="1:16" ht="12.75">
      <c r="A110" t="s">
        <v>48</v>
      </c>
      <c s="34" t="s">
        <v>289</v>
      </c>
      <c s="34" t="s">
        <v>2458</v>
      </c>
      <c s="35" t="s">
        <v>5</v>
      </c>
      <c s="6" t="s">
        <v>2459</v>
      </c>
      <c s="36" t="s">
        <v>252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2460</v>
      </c>
    </row>
    <row r="113" spans="1:5" ht="89.25">
      <c r="A113" t="s">
        <v>58</v>
      </c>
      <c r="E113" s="39" t="s">
        <v>2461</v>
      </c>
    </row>
    <row r="114" spans="1:16" ht="12.75">
      <c r="A114" t="s">
        <v>48</v>
      </c>
      <c s="34" t="s">
        <v>290</v>
      </c>
      <c s="34" t="s">
        <v>2462</v>
      </c>
      <c s="35" t="s">
        <v>5</v>
      </c>
      <c s="6" t="s">
        <v>2463</v>
      </c>
      <c s="36" t="s">
        <v>252</v>
      </c>
      <c s="37">
        <v>22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201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2464</v>
      </c>
    </row>
    <row r="118" spans="1:16" ht="12.75">
      <c r="A118" t="s">
        <v>48</v>
      </c>
      <c s="34" t="s">
        <v>291</v>
      </c>
      <c s="34" t="s">
        <v>2465</v>
      </c>
      <c s="35" t="s">
        <v>5</v>
      </c>
      <c s="6" t="s">
        <v>2466</v>
      </c>
      <c s="36" t="s">
        <v>252</v>
      </c>
      <c s="37">
        <v>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201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2467</v>
      </c>
    </row>
    <row r="122" spans="1:16" ht="12.75">
      <c r="A122" t="s">
        <v>48</v>
      </c>
      <c s="34" t="s">
        <v>292</v>
      </c>
      <c s="34" t="s">
        <v>2468</v>
      </c>
      <c s="35" t="s">
        <v>5</v>
      </c>
      <c s="6" t="s">
        <v>2469</v>
      </c>
      <c s="36" t="s">
        <v>252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201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58</v>
      </c>
      <c r="E125" s="39" t="s">
        <v>2470</v>
      </c>
    </row>
    <row r="126" spans="1:16" ht="12.75">
      <c r="A126" t="s">
        <v>48</v>
      </c>
      <c s="34" t="s">
        <v>293</v>
      </c>
      <c s="34" t="s">
        <v>2471</v>
      </c>
      <c s="35" t="s">
        <v>5</v>
      </c>
      <c s="6" t="s">
        <v>2472</v>
      </c>
      <c s="36" t="s">
        <v>252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201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58</v>
      </c>
      <c r="E129" s="39" t="s">
        <v>2470</v>
      </c>
    </row>
    <row r="130" spans="1:16" ht="25.5">
      <c r="A130" t="s">
        <v>48</v>
      </c>
      <c s="34" t="s">
        <v>294</v>
      </c>
      <c s="34" t="s">
        <v>2473</v>
      </c>
      <c s="35" t="s">
        <v>5</v>
      </c>
      <c s="6" t="s">
        <v>2474</v>
      </c>
      <c s="36" t="s">
        <v>252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201</v>
      </c>
      <c>
        <f>(M130*21)/100</f>
      </c>
      <c t="s">
        <v>26</v>
      </c>
    </row>
    <row r="131" spans="1:5" ht="25.5">
      <c r="A131" s="35" t="s">
        <v>55</v>
      </c>
      <c r="E131" s="39" t="s">
        <v>2475</v>
      </c>
    </row>
    <row r="132" spans="1:5" ht="12.75">
      <c r="A132" s="35" t="s">
        <v>56</v>
      </c>
      <c r="E132" s="40" t="s">
        <v>5</v>
      </c>
    </row>
    <row r="133" spans="1:5" ht="102">
      <c r="A133" t="s">
        <v>58</v>
      </c>
      <c r="E133" s="39" t="s">
        <v>2476</v>
      </c>
    </row>
    <row r="134" spans="1:16" ht="12.75">
      <c r="A134" t="s">
        <v>48</v>
      </c>
      <c s="34" t="s">
        <v>295</v>
      </c>
      <c s="34" t="s">
        <v>2477</v>
      </c>
      <c s="35" t="s">
        <v>5</v>
      </c>
      <c s="6" t="s">
        <v>2478</v>
      </c>
      <c s="36" t="s">
        <v>252</v>
      </c>
      <c s="37">
        <v>10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201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89.25">
      <c r="A137" t="s">
        <v>58</v>
      </c>
      <c r="E137" s="39" t="s">
        <v>2479</v>
      </c>
    </row>
    <row r="138" spans="1:16" ht="12.75">
      <c r="A138" t="s">
        <v>48</v>
      </c>
      <c s="34" t="s">
        <v>296</v>
      </c>
      <c s="34" t="s">
        <v>655</v>
      </c>
      <c s="35" t="s">
        <v>5</v>
      </c>
      <c s="6" t="s">
        <v>2480</v>
      </c>
      <c s="36" t="s">
        <v>252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201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89.25">
      <c r="A141" t="s">
        <v>58</v>
      </c>
      <c r="E141" s="39" t="s">
        <v>2479</v>
      </c>
    </row>
    <row r="142" spans="1:16" ht="12.75">
      <c r="A142" t="s">
        <v>48</v>
      </c>
      <c s="34" t="s">
        <v>297</v>
      </c>
      <c s="34" t="s">
        <v>2481</v>
      </c>
      <c s="35" t="s">
        <v>5</v>
      </c>
      <c s="6" t="s">
        <v>2482</v>
      </c>
      <c s="36" t="s">
        <v>252</v>
      </c>
      <c s="37">
        <v>20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201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2479</v>
      </c>
    </row>
    <row r="146" spans="1:16" ht="12.75">
      <c r="A146" t="s">
        <v>48</v>
      </c>
      <c s="34" t="s">
        <v>298</v>
      </c>
      <c s="34" t="s">
        <v>2483</v>
      </c>
      <c s="35" t="s">
        <v>5</v>
      </c>
      <c s="6" t="s">
        <v>2484</v>
      </c>
      <c s="36" t="s">
        <v>252</v>
      </c>
      <c s="37">
        <v>10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201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2479</v>
      </c>
    </row>
    <row r="150" spans="1:16" ht="12.75">
      <c r="A150" t="s">
        <v>48</v>
      </c>
      <c s="34" t="s">
        <v>300</v>
      </c>
      <c s="34" t="s">
        <v>2485</v>
      </c>
      <c s="35" t="s">
        <v>5</v>
      </c>
      <c s="6" t="s">
        <v>2486</v>
      </c>
      <c s="36" t="s">
        <v>252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201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2479</v>
      </c>
    </row>
    <row r="154" spans="1:16" ht="12.75">
      <c r="A154" t="s">
        <v>48</v>
      </c>
      <c s="34" t="s">
        <v>301</v>
      </c>
      <c s="34" t="s">
        <v>2487</v>
      </c>
      <c s="35" t="s">
        <v>5</v>
      </c>
      <c s="6" t="s">
        <v>2488</v>
      </c>
      <c s="36" t="s">
        <v>252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201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2479</v>
      </c>
    </row>
    <row r="158" spans="1:16" ht="12.75">
      <c r="A158" t="s">
        <v>48</v>
      </c>
      <c s="34" t="s">
        <v>303</v>
      </c>
      <c s="34" t="s">
        <v>2489</v>
      </c>
      <c s="35" t="s">
        <v>5</v>
      </c>
      <c s="6" t="s">
        <v>2490</v>
      </c>
      <c s="36" t="s">
        <v>252</v>
      </c>
      <c s="37">
        <v>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201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58</v>
      </c>
      <c r="E161" s="39" t="s">
        <v>2479</v>
      </c>
    </row>
    <row r="162" spans="1:16" ht="12.75">
      <c r="A162" t="s">
        <v>48</v>
      </c>
      <c s="34" t="s">
        <v>305</v>
      </c>
      <c s="34" t="s">
        <v>2491</v>
      </c>
      <c s="35" t="s">
        <v>5</v>
      </c>
      <c s="6" t="s">
        <v>2492</v>
      </c>
      <c s="36" t="s">
        <v>252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201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89.25">
      <c r="A165" t="s">
        <v>58</v>
      </c>
      <c r="E165" s="39" t="s">
        <v>2479</v>
      </c>
    </row>
    <row r="166" spans="1:13" ht="12.75">
      <c r="A166" t="s">
        <v>45</v>
      </c>
      <c r="C166" s="31" t="s">
        <v>2394</v>
      </c>
      <c r="E166" s="33" t="s">
        <v>2395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12.75">
      <c r="A167" t="s">
        <v>48</v>
      </c>
      <c s="34" t="s">
        <v>307</v>
      </c>
      <c s="34" t="s">
        <v>2493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201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1704</v>
      </c>
    </row>
    <row r="171" spans="1:16" ht="25.5">
      <c r="A171" t="s">
        <v>48</v>
      </c>
      <c s="34" t="s">
        <v>309</v>
      </c>
      <c s="34" t="s">
        <v>2494</v>
      </c>
      <c s="35" t="s">
        <v>5</v>
      </c>
      <c s="6" t="s">
        <v>2495</v>
      </c>
      <c s="36" t="s">
        <v>252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201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14.75">
      <c r="A174" t="s">
        <v>58</v>
      </c>
      <c r="E174" s="39" t="s">
        <v>2398</v>
      </c>
    </row>
    <row r="175" spans="1:16" ht="25.5">
      <c r="A175" t="s">
        <v>48</v>
      </c>
      <c s="34" t="s">
        <v>311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201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58</v>
      </c>
      <c r="E178" s="39" t="s">
        <v>2401</v>
      </c>
    </row>
    <row r="179" spans="1:16" ht="12.75">
      <c r="A179" t="s">
        <v>48</v>
      </c>
      <c s="34" t="s">
        <v>316</v>
      </c>
      <c s="34" t="s">
        <v>2402</v>
      </c>
      <c s="35" t="s">
        <v>5</v>
      </c>
      <c s="6" t="s">
        <v>2403</v>
      </c>
      <c s="36" t="s">
        <v>279</v>
      </c>
      <c s="37">
        <v>32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201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89.25">
      <c r="A182" t="s">
        <v>58</v>
      </c>
      <c r="E182" s="39" t="s">
        <v>2404</v>
      </c>
    </row>
    <row r="183" spans="1:16" ht="12.75">
      <c r="A183" t="s">
        <v>48</v>
      </c>
      <c s="34" t="s">
        <v>321</v>
      </c>
      <c s="34" t="s">
        <v>769</v>
      </c>
      <c s="35" t="s">
        <v>5</v>
      </c>
      <c s="6" t="s">
        <v>770</v>
      </c>
      <c s="36" t="s">
        <v>279</v>
      </c>
      <c s="37">
        <v>16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201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89.25">
      <c r="A186" t="s">
        <v>58</v>
      </c>
      <c r="E186" s="39" t="s">
        <v>2405</v>
      </c>
    </row>
    <row r="187" spans="1:16" ht="12.75">
      <c r="A187" t="s">
        <v>48</v>
      </c>
      <c s="34" t="s">
        <v>323</v>
      </c>
      <c s="34" t="s">
        <v>772</v>
      </c>
      <c s="35" t="s">
        <v>5</v>
      </c>
      <c s="6" t="s">
        <v>773</v>
      </c>
      <c s="36" t="s">
        <v>279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201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89.25">
      <c r="A190" t="s">
        <v>58</v>
      </c>
      <c r="E190" s="39" t="s">
        <v>2406</v>
      </c>
    </row>
    <row r="191" spans="1:16" ht="12.75">
      <c r="A191" t="s">
        <v>48</v>
      </c>
      <c s="34" t="s">
        <v>325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201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58</v>
      </c>
      <c r="E194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2498</v>
      </c>
      <c r="E8" s="30" t="s">
        <v>2497</v>
      </c>
      <c r="J8" s="29">
        <f>0+J9+J22+J31+J48+J61</f>
      </c>
      <c s="29">
        <f>0+K9+K22+K31+K48+K61</f>
      </c>
      <c s="29">
        <f>0+L9+L22+L31+L48+L61</f>
      </c>
      <c s="29">
        <f>0+M9+M22+M31+M48+M61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2499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2500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2501</v>
      </c>
      <c s="35" t="s">
        <v>5</v>
      </c>
      <c s="6" t="s">
        <v>2502</v>
      </c>
      <c s="36" t="s">
        <v>210</v>
      </c>
      <c s="37">
        <v>150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2503</v>
      </c>
    </row>
    <row r="27" spans="1:16" ht="25.5">
      <c r="A27" t="s">
        <v>48</v>
      </c>
      <c s="34" t="s">
        <v>75</v>
      </c>
      <c s="34" t="s">
        <v>2429</v>
      </c>
      <c s="35" t="s">
        <v>5</v>
      </c>
      <c s="6" t="s">
        <v>2430</v>
      </c>
      <c s="36" t="s">
        <v>252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2432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210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543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25.5">
      <c r="A40" t="s">
        <v>48</v>
      </c>
      <c s="34" t="s">
        <v>92</v>
      </c>
      <c s="34" t="s">
        <v>544</v>
      </c>
      <c s="35" t="s">
        <v>5</v>
      </c>
      <c s="6" t="s">
        <v>545</v>
      </c>
      <c s="36" t="s">
        <v>252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546</v>
      </c>
    </row>
    <row r="44" spans="1:16" ht="12.75">
      <c r="A44" t="s">
        <v>48</v>
      </c>
      <c s="34" t="s">
        <v>97</v>
      </c>
      <c s="34" t="s">
        <v>2386</v>
      </c>
      <c s="35" t="s">
        <v>5</v>
      </c>
      <c s="6" t="s">
        <v>2387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76.5">
      <c r="A47" t="s">
        <v>58</v>
      </c>
      <c r="E47" s="39" t="s">
        <v>2388</v>
      </c>
    </row>
    <row r="48" spans="1:13" ht="12.75">
      <c r="A48" t="s">
        <v>45</v>
      </c>
      <c r="C48" s="31" t="s">
        <v>2448</v>
      </c>
      <c r="E48" s="33" t="s">
        <v>2449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48</v>
      </c>
      <c s="34" t="s">
        <v>103</v>
      </c>
      <c s="34" t="s">
        <v>2455</v>
      </c>
      <c s="35" t="s">
        <v>5</v>
      </c>
      <c s="6" t="s">
        <v>2456</v>
      </c>
      <c s="36" t="s">
        <v>210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201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7.5">
      <c r="A52" t="s">
        <v>58</v>
      </c>
      <c r="E52" s="39" t="s">
        <v>2457</v>
      </c>
    </row>
    <row r="53" spans="1:16" ht="12.75">
      <c r="A53" t="s">
        <v>48</v>
      </c>
      <c s="34" t="s">
        <v>108</v>
      </c>
      <c s="34" t="s">
        <v>2506</v>
      </c>
      <c s="35" t="s">
        <v>5</v>
      </c>
      <c s="6" t="s">
        <v>2507</v>
      </c>
      <c s="36" t="s">
        <v>252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201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2464</v>
      </c>
    </row>
    <row r="57" spans="1:16" ht="12.75">
      <c r="A57" t="s">
        <v>48</v>
      </c>
      <c s="34" t="s">
        <v>114</v>
      </c>
      <c s="34" t="s">
        <v>2465</v>
      </c>
      <c s="35" t="s">
        <v>5</v>
      </c>
      <c s="6" t="s">
        <v>2466</v>
      </c>
      <c s="36" t="s">
        <v>252</v>
      </c>
      <c s="37">
        <v>15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2467</v>
      </c>
    </row>
    <row r="61" spans="1:13" ht="12.75">
      <c r="A61" t="s">
        <v>45</v>
      </c>
      <c r="C61" s="31" t="s">
        <v>2394</v>
      </c>
      <c r="E61" s="33" t="s">
        <v>2395</v>
      </c>
      <c r="J61" s="32">
        <f>0</f>
      </c>
      <c s="32">
        <f>0</f>
      </c>
      <c s="32">
        <f>0+L62+L66+L70+L74+L78+L82+L86</f>
      </c>
      <c s="32">
        <f>0+M62+M66+M70+M74+M78+M82+M86</f>
      </c>
    </row>
    <row r="62" spans="1:16" ht="12.75">
      <c r="A62" t="s">
        <v>48</v>
      </c>
      <c s="34" t="s">
        <v>119</v>
      </c>
      <c s="34" t="s">
        <v>2508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1704</v>
      </c>
    </row>
    <row r="66" spans="1:16" ht="25.5">
      <c r="A66" t="s">
        <v>48</v>
      </c>
      <c s="34" t="s">
        <v>125</v>
      </c>
      <c s="34" t="s">
        <v>2494</v>
      </c>
      <c s="35" t="s">
        <v>5</v>
      </c>
      <c s="6" t="s">
        <v>2495</v>
      </c>
      <c s="36" t="s">
        <v>252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201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58</v>
      </c>
      <c r="E69" s="39" t="s">
        <v>2398</v>
      </c>
    </row>
    <row r="70" spans="1:16" ht="25.5">
      <c r="A70" t="s">
        <v>48</v>
      </c>
      <c s="34" t="s">
        <v>130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89.25">
      <c r="A73" t="s">
        <v>58</v>
      </c>
      <c r="E73" s="39" t="s">
        <v>2401</v>
      </c>
    </row>
    <row r="74" spans="1:16" ht="12.75">
      <c r="A74" t="s">
        <v>48</v>
      </c>
      <c s="34" t="s">
        <v>135</v>
      </c>
      <c s="34" t="s">
        <v>2402</v>
      </c>
      <c s="35" t="s">
        <v>5</v>
      </c>
      <c s="6" t="s">
        <v>2403</v>
      </c>
      <c s="36" t="s">
        <v>279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89.25">
      <c r="A77" t="s">
        <v>58</v>
      </c>
      <c r="E77" s="39" t="s">
        <v>2404</v>
      </c>
    </row>
    <row r="78" spans="1:16" ht="12.75">
      <c r="A78" t="s">
        <v>48</v>
      </c>
      <c s="34" t="s">
        <v>140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2405</v>
      </c>
    </row>
    <row r="82" spans="1:16" ht="12.75">
      <c r="A82" t="s">
        <v>48</v>
      </c>
      <c s="34" t="s">
        <v>145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2406</v>
      </c>
    </row>
    <row r="86" spans="1:16" ht="12.75">
      <c r="A86" t="s">
        <v>48</v>
      </c>
      <c s="34" t="s">
        <v>151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02">
      <c r="A89" t="s">
        <v>58</v>
      </c>
      <c r="E89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2511</v>
      </c>
      <c r="E8" s="30" t="s">
        <v>2510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2499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2512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2375</v>
      </c>
      <c s="35" t="s">
        <v>5</v>
      </c>
      <c s="6" t="s">
        <v>2376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2513</v>
      </c>
    </row>
    <row r="26" spans="1:5" ht="102">
      <c r="A26" t="s">
        <v>58</v>
      </c>
      <c r="E26" s="39" t="s">
        <v>2377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2514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2503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543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12.75">
      <c r="A40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500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543</v>
      </c>
    </row>
    <row r="44" spans="1:16" ht="25.5">
      <c r="A44" t="s">
        <v>48</v>
      </c>
      <c s="34" t="s">
        <v>97</v>
      </c>
      <c s="34" t="s">
        <v>544</v>
      </c>
      <c s="35" t="s">
        <v>5</v>
      </c>
      <c s="6" t="s">
        <v>545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2382</v>
      </c>
      <c s="35" t="s">
        <v>5</v>
      </c>
      <c s="6" t="s">
        <v>2383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2386</v>
      </c>
      <c s="35" t="s">
        <v>5</v>
      </c>
      <c s="6" t="s">
        <v>2387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2388</v>
      </c>
    </row>
    <row r="56" spans="1:13" ht="12.75">
      <c r="A56" t="s">
        <v>45</v>
      </c>
      <c r="C56" s="31" t="s">
        <v>2448</v>
      </c>
      <c r="E56" s="33" t="s">
        <v>2449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2450</v>
      </c>
      <c s="35" t="s">
        <v>5</v>
      </c>
      <c s="6" t="s">
        <v>2451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2452</v>
      </c>
    </row>
    <row r="61" spans="1:16" ht="12.75">
      <c r="A61" t="s">
        <v>48</v>
      </c>
      <c s="34" t="s">
        <v>119</v>
      </c>
      <c s="34" t="s">
        <v>2453</v>
      </c>
      <c s="35" t="s">
        <v>5</v>
      </c>
      <c s="6" t="s">
        <v>2454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2452</v>
      </c>
    </row>
    <row r="65" spans="1:16" ht="12.75">
      <c r="A65" t="s">
        <v>48</v>
      </c>
      <c s="34" t="s">
        <v>125</v>
      </c>
      <c s="34" t="s">
        <v>2455</v>
      </c>
      <c s="35" t="s">
        <v>5</v>
      </c>
      <c s="6" t="s">
        <v>2456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2457</v>
      </c>
    </row>
    <row r="69" spans="1:16" ht="12.75">
      <c r="A69" t="s">
        <v>48</v>
      </c>
      <c s="34" t="s">
        <v>130</v>
      </c>
      <c s="34" t="s">
        <v>2506</v>
      </c>
      <c s="35" t="s">
        <v>5</v>
      </c>
      <c s="6" t="s">
        <v>2507</v>
      </c>
      <c s="36" t="s">
        <v>252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2464</v>
      </c>
    </row>
    <row r="73" spans="1:16" ht="12.75">
      <c r="A73" t="s">
        <v>48</v>
      </c>
      <c s="34" t="s">
        <v>135</v>
      </c>
      <c s="34" t="s">
        <v>2465</v>
      </c>
      <c s="35" t="s">
        <v>5</v>
      </c>
      <c s="6" t="s">
        <v>2466</v>
      </c>
      <c s="36" t="s">
        <v>252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2467</v>
      </c>
    </row>
    <row r="77" spans="1:13" ht="12.75">
      <c r="A77" t="s">
        <v>45</v>
      </c>
      <c r="C77" s="31" t="s">
        <v>2394</v>
      </c>
      <c r="E77" s="33" t="s">
        <v>2395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2493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1704</v>
      </c>
    </row>
    <row r="82" spans="1:16" ht="25.5">
      <c r="A82" t="s">
        <v>48</v>
      </c>
      <c s="34" t="s">
        <v>145</v>
      </c>
      <c s="34" t="s">
        <v>2396</v>
      </c>
      <c s="35" t="s">
        <v>5</v>
      </c>
      <c s="6" t="s">
        <v>2515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2398</v>
      </c>
    </row>
    <row r="86" spans="1:16" ht="25.5">
      <c r="A86" t="s">
        <v>48</v>
      </c>
      <c s="34" t="s">
        <v>151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2401</v>
      </c>
    </row>
    <row r="90" spans="1:16" ht="12.75">
      <c r="A90" t="s">
        <v>48</v>
      </c>
      <c s="34" t="s">
        <v>271</v>
      </c>
      <c s="34" t="s">
        <v>2402</v>
      </c>
      <c s="35" t="s">
        <v>5</v>
      </c>
      <c s="6" t="s">
        <v>2403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2404</v>
      </c>
    </row>
    <row r="94" spans="1:16" ht="12.75">
      <c r="A94" t="s">
        <v>48</v>
      </c>
      <c s="34" t="s">
        <v>276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2405</v>
      </c>
    </row>
    <row r="98" spans="1:16" ht="12.75">
      <c r="A98" t="s">
        <v>48</v>
      </c>
      <c s="34" t="s">
        <v>282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2406</v>
      </c>
    </row>
    <row r="102" spans="1:16" ht="12.75">
      <c r="A102" t="s">
        <v>48</v>
      </c>
      <c s="34" t="s">
        <v>287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2518</v>
      </c>
      <c r="E8" s="30" t="s">
        <v>2517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2499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2519</v>
      </c>
    </row>
    <row r="17" spans="1:5" ht="114.75">
      <c r="A17" t="s">
        <v>58</v>
      </c>
      <c r="E17" s="39" t="s">
        <v>86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2520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2375</v>
      </c>
      <c s="35" t="s">
        <v>5</v>
      </c>
      <c s="6" t="s">
        <v>2376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2513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2377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2514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2503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543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12.75">
      <c r="A40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600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543</v>
      </c>
    </row>
    <row r="44" spans="1:16" ht="25.5">
      <c r="A44" t="s">
        <v>48</v>
      </c>
      <c s="34" t="s">
        <v>97</v>
      </c>
      <c s="34" t="s">
        <v>544</v>
      </c>
      <c s="35" t="s">
        <v>5</v>
      </c>
      <c s="6" t="s">
        <v>545</v>
      </c>
      <c s="36" t="s">
        <v>252</v>
      </c>
      <c s="37">
        <v>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2382</v>
      </c>
      <c s="35" t="s">
        <v>5</v>
      </c>
      <c s="6" t="s">
        <v>2383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2386</v>
      </c>
      <c s="35" t="s">
        <v>5</v>
      </c>
      <c s="6" t="s">
        <v>2387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2388</v>
      </c>
    </row>
    <row r="56" spans="1:13" ht="12.75">
      <c r="A56" t="s">
        <v>45</v>
      </c>
      <c r="C56" s="31" t="s">
        <v>2448</v>
      </c>
      <c r="E56" s="33" t="s">
        <v>2449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2450</v>
      </c>
      <c s="35" t="s">
        <v>5</v>
      </c>
      <c s="6" t="s">
        <v>2451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2452</v>
      </c>
    </row>
    <row r="61" spans="1:16" ht="12.75">
      <c r="A61" t="s">
        <v>48</v>
      </c>
      <c s="34" t="s">
        <v>119</v>
      </c>
      <c s="34" t="s">
        <v>2453</v>
      </c>
      <c s="35" t="s">
        <v>5</v>
      </c>
      <c s="6" t="s">
        <v>2454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2452</v>
      </c>
    </row>
    <row r="65" spans="1:16" ht="12.75">
      <c r="A65" t="s">
        <v>48</v>
      </c>
      <c s="34" t="s">
        <v>125</v>
      </c>
      <c s="34" t="s">
        <v>2455</v>
      </c>
      <c s="35" t="s">
        <v>5</v>
      </c>
      <c s="6" t="s">
        <v>2456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2457</v>
      </c>
    </row>
    <row r="69" spans="1:16" ht="12.75">
      <c r="A69" t="s">
        <v>48</v>
      </c>
      <c s="34" t="s">
        <v>130</v>
      </c>
      <c s="34" t="s">
        <v>2506</v>
      </c>
      <c s="35" t="s">
        <v>5</v>
      </c>
      <c s="6" t="s">
        <v>2507</v>
      </c>
      <c s="36" t="s">
        <v>252</v>
      </c>
      <c s="37">
        <v>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2464</v>
      </c>
    </row>
    <row r="73" spans="1:16" ht="12.75">
      <c r="A73" t="s">
        <v>48</v>
      </c>
      <c s="34" t="s">
        <v>135</v>
      </c>
      <c s="34" t="s">
        <v>2465</v>
      </c>
      <c s="35" t="s">
        <v>5</v>
      </c>
      <c s="6" t="s">
        <v>2466</v>
      </c>
      <c s="36" t="s">
        <v>252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2467</v>
      </c>
    </row>
    <row r="77" spans="1:13" ht="12.75">
      <c r="A77" t="s">
        <v>45</v>
      </c>
      <c r="C77" s="31" t="s">
        <v>2394</v>
      </c>
      <c r="E77" s="33" t="s">
        <v>2395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2521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1704</v>
      </c>
    </row>
    <row r="82" spans="1:16" ht="25.5">
      <c r="A82" t="s">
        <v>48</v>
      </c>
      <c s="34" t="s">
        <v>145</v>
      </c>
      <c s="34" t="s">
        <v>2396</v>
      </c>
      <c s="35" t="s">
        <v>5</v>
      </c>
      <c s="6" t="s">
        <v>2515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2398</v>
      </c>
    </row>
    <row r="86" spans="1:16" ht="25.5">
      <c r="A86" t="s">
        <v>48</v>
      </c>
      <c s="34" t="s">
        <v>151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2401</v>
      </c>
    </row>
    <row r="90" spans="1:16" ht="12.75">
      <c r="A90" t="s">
        <v>48</v>
      </c>
      <c s="34" t="s">
        <v>271</v>
      </c>
      <c s="34" t="s">
        <v>2402</v>
      </c>
      <c s="35" t="s">
        <v>5</v>
      </c>
      <c s="6" t="s">
        <v>2403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2404</v>
      </c>
    </row>
    <row r="94" spans="1:16" ht="12.75">
      <c r="A94" t="s">
        <v>48</v>
      </c>
      <c s="34" t="s">
        <v>276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2405</v>
      </c>
    </row>
    <row r="98" spans="1:16" ht="12.75">
      <c r="A98" t="s">
        <v>48</v>
      </c>
      <c s="34" t="s">
        <v>282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2406</v>
      </c>
    </row>
    <row r="102" spans="1:16" ht="12.75">
      <c r="A102" t="s">
        <v>48</v>
      </c>
      <c s="34" t="s">
        <v>287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2524</v>
      </c>
      <c r="E8" s="30" t="s">
        <v>2523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2499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5</v>
      </c>
    </row>
    <row r="17" spans="1:5" ht="114.75">
      <c r="A17" t="s">
        <v>58</v>
      </c>
      <c r="E17" s="39" t="s">
        <v>1355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2435</v>
      </c>
      <c s="35" t="s">
        <v>5</v>
      </c>
      <c s="6" t="s">
        <v>2376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2513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2436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2514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2503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2525</v>
      </c>
      <c s="35" t="s">
        <v>5</v>
      </c>
      <c s="6" t="s">
        <v>542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2526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12.75">
      <c r="A40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543</v>
      </c>
    </row>
    <row r="44" spans="1:16" ht="25.5">
      <c r="A44" t="s">
        <v>48</v>
      </c>
      <c s="34" t="s">
        <v>97</v>
      </c>
      <c s="34" t="s">
        <v>544</v>
      </c>
      <c s="35" t="s">
        <v>5</v>
      </c>
      <c s="6" t="s">
        <v>545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2382</v>
      </c>
      <c s="35" t="s">
        <v>5</v>
      </c>
      <c s="6" t="s">
        <v>2383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2386</v>
      </c>
      <c s="35" t="s">
        <v>5</v>
      </c>
      <c s="6" t="s">
        <v>2387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2388</v>
      </c>
    </row>
    <row r="56" spans="1:13" ht="12.75">
      <c r="A56" t="s">
        <v>45</v>
      </c>
      <c r="C56" s="31" t="s">
        <v>2448</v>
      </c>
      <c r="E56" s="33" t="s">
        <v>2449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2450</v>
      </c>
      <c s="35" t="s">
        <v>5</v>
      </c>
      <c s="6" t="s">
        <v>2451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2452</v>
      </c>
    </row>
    <row r="61" spans="1:16" ht="12.75">
      <c r="A61" t="s">
        <v>48</v>
      </c>
      <c s="34" t="s">
        <v>119</v>
      </c>
      <c s="34" t="s">
        <v>2453</v>
      </c>
      <c s="35" t="s">
        <v>5</v>
      </c>
      <c s="6" t="s">
        <v>2454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2452</v>
      </c>
    </row>
    <row r="65" spans="1:16" ht="12.75">
      <c r="A65" t="s">
        <v>48</v>
      </c>
      <c s="34" t="s">
        <v>125</v>
      </c>
      <c s="34" t="s">
        <v>2455</v>
      </c>
      <c s="35" t="s">
        <v>5</v>
      </c>
      <c s="6" t="s">
        <v>2456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2457</v>
      </c>
    </row>
    <row r="69" spans="1:16" ht="12.75">
      <c r="A69" t="s">
        <v>48</v>
      </c>
      <c s="34" t="s">
        <v>130</v>
      </c>
      <c s="34" t="s">
        <v>2506</v>
      </c>
      <c s="35" t="s">
        <v>5</v>
      </c>
      <c s="6" t="s">
        <v>2507</v>
      </c>
      <c s="36" t="s">
        <v>252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2464</v>
      </c>
    </row>
    <row r="73" spans="1:16" ht="12.75">
      <c r="A73" t="s">
        <v>48</v>
      </c>
      <c s="34" t="s">
        <v>135</v>
      </c>
      <c s="34" t="s">
        <v>2465</v>
      </c>
      <c s="35" t="s">
        <v>5</v>
      </c>
      <c s="6" t="s">
        <v>2466</v>
      </c>
      <c s="36" t="s">
        <v>252</v>
      </c>
      <c s="37">
        <v>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2467</v>
      </c>
    </row>
    <row r="77" spans="1:13" ht="12.75">
      <c r="A77" t="s">
        <v>45</v>
      </c>
      <c r="C77" s="31" t="s">
        <v>2394</v>
      </c>
      <c r="E77" s="33" t="s">
        <v>2395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2521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1704</v>
      </c>
    </row>
    <row r="82" spans="1:16" ht="25.5">
      <c r="A82" t="s">
        <v>48</v>
      </c>
      <c s="34" t="s">
        <v>145</v>
      </c>
      <c s="34" t="s">
        <v>2396</v>
      </c>
      <c s="35" t="s">
        <v>5</v>
      </c>
      <c s="6" t="s">
        <v>2515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2398</v>
      </c>
    </row>
    <row r="86" spans="1:16" ht="25.5">
      <c r="A86" t="s">
        <v>48</v>
      </c>
      <c s="34" t="s">
        <v>151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2401</v>
      </c>
    </row>
    <row r="90" spans="1:16" ht="12.75">
      <c r="A90" t="s">
        <v>48</v>
      </c>
      <c s="34" t="s">
        <v>271</v>
      </c>
      <c s="34" t="s">
        <v>2402</v>
      </c>
      <c s="35" t="s">
        <v>5</v>
      </c>
      <c s="6" t="s">
        <v>2403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2404</v>
      </c>
    </row>
    <row r="94" spans="1:16" ht="12.75">
      <c r="A94" t="s">
        <v>48</v>
      </c>
      <c s="34" t="s">
        <v>276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2405</v>
      </c>
    </row>
    <row r="98" spans="1:16" ht="12.75">
      <c r="A98" t="s">
        <v>48</v>
      </c>
      <c s="34" t="s">
        <v>282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2406</v>
      </c>
    </row>
    <row r="102" spans="1:16" ht="12.75">
      <c r="A102" t="s">
        <v>48</v>
      </c>
      <c s="34" t="s">
        <v>287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2529</v>
      </c>
      <c r="E8" s="30" t="s">
        <v>2528</v>
      </c>
      <c r="J8" s="29">
        <f>0+J9+J22+J31+J56+J77</f>
      </c>
      <c s="29">
        <f>0+K9+K22+K31+K56+K77</f>
      </c>
      <c s="29">
        <f>0+L9+L22+L31+L56+L77</f>
      </c>
      <c s="29">
        <f>0+M9+M22+M31+M56+M77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5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69</v>
      </c>
      <c s="34" t="s">
        <v>2375</v>
      </c>
      <c s="35" t="s">
        <v>5</v>
      </c>
      <c s="6" t="s">
        <v>2376</v>
      </c>
      <c s="36" t="s">
        <v>210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2513</v>
      </c>
    </row>
    <row r="25" spans="1:5" ht="12.75">
      <c r="A25" s="35" t="s">
        <v>56</v>
      </c>
      <c r="E25" s="40" t="s">
        <v>5</v>
      </c>
    </row>
    <row r="26" spans="1:5" ht="102">
      <c r="A26" t="s">
        <v>58</v>
      </c>
      <c r="E26" s="39" t="s">
        <v>2377</v>
      </c>
    </row>
    <row r="27" spans="1:16" ht="25.5">
      <c r="A27" t="s">
        <v>48</v>
      </c>
      <c s="34" t="s">
        <v>75</v>
      </c>
      <c s="34" t="s">
        <v>358</v>
      </c>
      <c s="35" t="s">
        <v>5</v>
      </c>
      <c s="6" t="s">
        <v>2514</v>
      </c>
      <c s="36" t="s">
        <v>210</v>
      </c>
      <c s="37">
        <v>90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02">
      <c r="A30" t="s">
        <v>58</v>
      </c>
      <c r="E30" s="39" t="s">
        <v>2503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210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543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250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12.75">
      <c r="A40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700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543</v>
      </c>
    </row>
    <row r="44" spans="1:16" ht="25.5">
      <c r="A44" t="s">
        <v>48</v>
      </c>
      <c s="34" t="s">
        <v>97</v>
      </c>
      <c s="34" t="s">
        <v>544</v>
      </c>
      <c s="35" t="s">
        <v>5</v>
      </c>
      <c s="6" t="s">
        <v>545</v>
      </c>
      <c s="36" t="s">
        <v>252</v>
      </c>
      <c s="37">
        <v>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2382</v>
      </c>
      <c s="35" t="s">
        <v>5</v>
      </c>
      <c s="6" t="s">
        <v>2383</v>
      </c>
      <c s="36" t="s">
        <v>252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2386</v>
      </c>
      <c s="35" t="s">
        <v>5</v>
      </c>
      <c s="6" t="s">
        <v>2387</v>
      </c>
      <c s="36" t="s">
        <v>252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2388</v>
      </c>
    </row>
    <row r="56" spans="1:13" ht="12.75">
      <c r="A56" t="s">
        <v>45</v>
      </c>
      <c r="C56" s="31" t="s">
        <v>2448</v>
      </c>
      <c r="E56" s="33" t="s">
        <v>2449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48</v>
      </c>
      <c s="34" t="s">
        <v>114</v>
      </c>
      <c s="34" t="s">
        <v>2450</v>
      </c>
      <c s="35" t="s">
        <v>5</v>
      </c>
      <c s="6" t="s">
        <v>2451</v>
      </c>
      <c s="36" t="s">
        <v>252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2452</v>
      </c>
    </row>
    <row r="61" spans="1:16" ht="12.75">
      <c r="A61" t="s">
        <v>48</v>
      </c>
      <c s="34" t="s">
        <v>119</v>
      </c>
      <c s="34" t="s">
        <v>2453</v>
      </c>
      <c s="35" t="s">
        <v>5</v>
      </c>
      <c s="6" t="s">
        <v>2454</v>
      </c>
      <c s="36" t="s">
        <v>252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2452</v>
      </c>
    </row>
    <row r="65" spans="1:16" ht="12.75">
      <c r="A65" t="s">
        <v>48</v>
      </c>
      <c s="34" t="s">
        <v>125</v>
      </c>
      <c s="34" t="s">
        <v>2455</v>
      </c>
      <c s="35" t="s">
        <v>5</v>
      </c>
      <c s="6" t="s">
        <v>2456</v>
      </c>
      <c s="36" t="s">
        <v>210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7.5">
      <c r="A68" t="s">
        <v>58</v>
      </c>
      <c r="E68" s="39" t="s">
        <v>2457</v>
      </c>
    </row>
    <row r="69" spans="1:16" ht="12.75">
      <c r="A69" t="s">
        <v>48</v>
      </c>
      <c s="34" t="s">
        <v>130</v>
      </c>
      <c s="34" t="s">
        <v>2506</v>
      </c>
      <c s="35" t="s">
        <v>5</v>
      </c>
      <c s="6" t="s">
        <v>2507</v>
      </c>
      <c s="36" t="s">
        <v>252</v>
      </c>
      <c s="37">
        <v>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2464</v>
      </c>
    </row>
    <row r="73" spans="1:16" ht="12.75">
      <c r="A73" t="s">
        <v>48</v>
      </c>
      <c s="34" t="s">
        <v>135</v>
      </c>
      <c s="34" t="s">
        <v>2465</v>
      </c>
      <c s="35" t="s">
        <v>5</v>
      </c>
      <c s="6" t="s">
        <v>2466</v>
      </c>
      <c s="36" t="s">
        <v>252</v>
      </c>
      <c s="37">
        <v>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201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2467</v>
      </c>
    </row>
    <row r="77" spans="1:13" ht="12.75">
      <c r="A77" t="s">
        <v>45</v>
      </c>
      <c r="C77" s="31" t="s">
        <v>2394</v>
      </c>
      <c r="E77" s="33" t="s">
        <v>2395</v>
      </c>
      <c r="J77" s="32">
        <f>0</f>
      </c>
      <c s="32">
        <f>0</f>
      </c>
      <c s="32">
        <f>0+L78+L82+L86+L90+L94+L98+L102</f>
      </c>
      <c s="32">
        <f>0+M78+M82+M86+M90+M94+M98+M102</f>
      </c>
    </row>
    <row r="78" spans="1:16" ht="12.75">
      <c r="A78" t="s">
        <v>48</v>
      </c>
      <c s="34" t="s">
        <v>140</v>
      </c>
      <c s="34" t="s">
        <v>2493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1704</v>
      </c>
    </row>
    <row r="82" spans="1:16" ht="25.5">
      <c r="A82" t="s">
        <v>48</v>
      </c>
      <c s="34" t="s">
        <v>145</v>
      </c>
      <c s="34" t="s">
        <v>2396</v>
      </c>
      <c s="35" t="s">
        <v>5</v>
      </c>
      <c s="6" t="s">
        <v>2515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2398</v>
      </c>
    </row>
    <row r="86" spans="1:16" ht="25.5">
      <c r="A86" t="s">
        <v>48</v>
      </c>
      <c s="34" t="s">
        <v>151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2401</v>
      </c>
    </row>
    <row r="90" spans="1:16" ht="12.75">
      <c r="A90" t="s">
        <v>48</v>
      </c>
      <c s="34" t="s">
        <v>271</v>
      </c>
      <c s="34" t="s">
        <v>2402</v>
      </c>
      <c s="35" t="s">
        <v>5</v>
      </c>
      <c s="6" t="s">
        <v>2403</v>
      </c>
      <c s="36" t="s">
        <v>279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2404</v>
      </c>
    </row>
    <row r="94" spans="1:16" ht="12.75">
      <c r="A94" t="s">
        <v>48</v>
      </c>
      <c s="34" t="s">
        <v>276</v>
      </c>
      <c s="34" t="s">
        <v>769</v>
      </c>
      <c s="35" t="s">
        <v>5</v>
      </c>
      <c s="6" t="s">
        <v>770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2405</v>
      </c>
    </row>
    <row r="98" spans="1:16" ht="12.75">
      <c r="A98" t="s">
        <v>48</v>
      </c>
      <c s="34" t="s">
        <v>282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2406</v>
      </c>
    </row>
    <row r="102" spans="1:16" ht="12.75">
      <c r="A102" t="s">
        <v>48</v>
      </c>
      <c s="34" t="s">
        <v>287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58</v>
      </c>
      <c r="E105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2532</v>
      </c>
      <c r="E8" s="30" t="s">
        <v>2531</v>
      </c>
      <c r="J8" s="29">
        <f>0+J9+J22+J31+J60+J77</f>
      </c>
      <c s="29">
        <f>0+K9+K22+K31+K60+K77</f>
      </c>
      <c s="29">
        <f>0+L9+L22+L31+L60+L77</f>
      </c>
      <c s="29">
        <f>0+M9+M22+M31+M60+M77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25.5">
      <c r="A14" t="s">
        <v>48</v>
      </c>
      <c s="34" t="s">
        <v>26</v>
      </c>
      <c s="34" t="s">
        <v>76</v>
      </c>
      <c s="35" t="s">
        <v>77</v>
      </c>
      <c s="6" t="s">
        <v>78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827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6" ht="25.5">
      <c r="A18" t="s">
        <v>48</v>
      </c>
      <c s="34" t="s">
        <v>25</v>
      </c>
      <c s="34" t="s">
        <v>126</v>
      </c>
      <c s="35" t="s">
        <v>127</v>
      </c>
      <c s="6" t="s">
        <v>128</v>
      </c>
      <c s="36" t="s">
        <v>53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827</v>
      </c>
    </row>
    <row r="20" spans="1:5" ht="12.75">
      <c r="A20" s="35" t="s">
        <v>56</v>
      </c>
      <c r="E20" s="40" t="s">
        <v>2533</v>
      </c>
    </row>
    <row r="21" spans="1:5" ht="114.75">
      <c r="A21" t="s">
        <v>58</v>
      </c>
      <c r="E21" s="39" t="s">
        <v>59</v>
      </c>
    </row>
    <row r="22" spans="1:13" ht="12.75">
      <c r="A22" t="s">
        <v>45</v>
      </c>
      <c r="C22" s="31" t="s">
        <v>2433</v>
      </c>
      <c r="E22" s="33" t="s">
        <v>2434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48</v>
      </c>
      <c s="34" t="s">
        <v>69</v>
      </c>
      <c s="34" t="s">
        <v>2534</v>
      </c>
      <c s="35" t="s">
        <v>5</v>
      </c>
      <c s="6" t="s">
        <v>2535</v>
      </c>
      <c s="36" t="s">
        <v>210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539</v>
      </c>
    </row>
    <row r="27" spans="1:16" ht="12.75">
      <c r="A27" t="s">
        <v>48</v>
      </c>
      <c s="34" t="s">
        <v>75</v>
      </c>
      <c s="34" t="s">
        <v>2536</v>
      </c>
      <c s="35" t="s">
        <v>5</v>
      </c>
      <c s="6" t="s">
        <v>2537</v>
      </c>
      <c s="36" t="s">
        <v>210</v>
      </c>
      <c s="37">
        <v>300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2538</v>
      </c>
    </row>
    <row r="31" spans="1:13" ht="12.75">
      <c r="A31" t="s">
        <v>45</v>
      </c>
      <c r="C31" s="31" t="s">
        <v>2378</v>
      </c>
      <c r="E31" s="33" t="s">
        <v>2379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48</v>
      </c>
      <c s="34" t="s">
        <v>81</v>
      </c>
      <c s="34" t="s">
        <v>541</v>
      </c>
      <c s="35" t="s">
        <v>5</v>
      </c>
      <c s="6" t="s">
        <v>542</v>
      </c>
      <c s="36" t="s">
        <v>210</v>
      </c>
      <c s="37">
        <v>1400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201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89.25">
      <c r="A35" t="s">
        <v>58</v>
      </c>
      <c r="E35" s="39" t="s">
        <v>543</v>
      </c>
    </row>
    <row r="36" spans="1:16" ht="12.75">
      <c r="A36" t="s">
        <v>48</v>
      </c>
      <c s="34" t="s">
        <v>87</v>
      </c>
      <c s="34" t="s">
        <v>2504</v>
      </c>
      <c s="35" t="s">
        <v>5</v>
      </c>
      <c s="6" t="s">
        <v>2505</v>
      </c>
      <c s="36" t="s">
        <v>210</v>
      </c>
      <c s="37">
        <v>800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543</v>
      </c>
    </row>
    <row r="40" spans="1:16" ht="12.75">
      <c r="A40" t="s">
        <v>48</v>
      </c>
      <c s="34" t="s">
        <v>92</v>
      </c>
      <c s="34" t="s">
        <v>2380</v>
      </c>
      <c s="35" t="s">
        <v>5</v>
      </c>
      <c s="6" t="s">
        <v>2381</v>
      </c>
      <c s="36" t="s">
        <v>210</v>
      </c>
      <c s="37">
        <v>3000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543</v>
      </c>
    </row>
    <row r="44" spans="1:16" ht="25.5">
      <c r="A44" t="s">
        <v>48</v>
      </c>
      <c s="34" t="s">
        <v>97</v>
      </c>
      <c s="34" t="s">
        <v>544</v>
      </c>
      <c s="35" t="s">
        <v>5</v>
      </c>
      <c s="6" t="s">
        <v>545</v>
      </c>
      <c s="36" t="s">
        <v>252</v>
      </c>
      <c s="37">
        <v>70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546</v>
      </c>
    </row>
    <row r="48" spans="1:16" ht="25.5">
      <c r="A48" t="s">
        <v>48</v>
      </c>
      <c s="34" t="s">
        <v>103</v>
      </c>
      <c s="34" t="s">
        <v>2382</v>
      </c>
      <c s="35" t="s">
        <v>5</v>
      </c>
      <c s="6" t="s">
        <v>2383</v>
      </c>
      <c s="36" t="s">
        <v>252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642</v>
      </c>
      <c s="35" t="s">
        <v>5</v>
      </c>
      <c s="6" t="s">
        <v>2384</v>
      </c>
      <c s="36" t="s">
        <v>210</v>
      </c>
      <c s="37">
        <v>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2385</v>
      </c>
    </row>
    <row r="56" spans="1:16" ht="12.75">
      <c r="A56" t="s">
        <v>48</v>
      </c>
      <c s="34" t="s">
        <v>114</v>
      </c>
      <c s="34" t="s">
        <v>2386</v>
      </c>
      <c s="35" t="s">
        <v>5</v>
      </c>
      <c s="6" t="s">
        <v>2387</v>
      </c>
      <c s="36" t="s">
        <v>252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2388</v>
      </c>
    </row>
    <row r="60" spans="1:13" ht="12.75">
      <c r="A60" t="s">
        <v>45</v>
      </c>
      <c r="C60" s="31" t="s">
        <v>2448</v>
      </c>
      <c r="E60" s="33" t="s">
        <v>2449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48</v>
      </c>
      <c s="34" t="s">
        <v>119</v>
      </c>
      <c s="34" t="s">
        <v>2450</v>
      </c>
      <c s="35" t="s">
        <v>5</v>
      </c>
      <c s="6" t="s">
        <v>2451</v>
      </c>
      <c s="36" t="s">
        <v>252</v>
      </c>
      <c s="37">
        <v>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201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89.25">
      <c r="A64" t="s">
        <v>58</v>
      </c>
      <c r="E64" s="39" t="s">
        <v>2452</v>
      </c>
    </row>
    <row r="65" spans="1:16" ht="12.75">
      <c r="A65" t="s">
        <v>48</v>
      </c>
      <c s="34" t="s">
        <v>125</v>
      </c>
      <c s="34" t="s">
        <v>2453</v>
      </c>
      <c s="35" t="s">
        <v>5</v>
      </c>
      <c s="6" t="s">
        <v>2454</v>
      </c>
      <c s="36" t="s">
        <v>252</v>
      </c>
      <c s="37">
        <v>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2452</v>
      </c>
    </row>
    <row r="69" spans="1:16" ht="25.5">
      <c r="A69" t="s">
        <v>48</v>
      </c>
      <c s="34" t="s">
        <v>130</v>
      </c>
      <c s="34" t="s">
        <v>2539</v>
      </c>
      <c s="35" t="s">
        <v>5</v>
      </c>
      <c s="6" t="s">
        <v>2540</v>
      </c>
      <c s="36" t="s">
        <v>252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201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76.5">
      <c r="A72" t="s">
        <v>58</v>
      </c>
      <c r="E72" s="39" t="s">
        <v>2541</v>
      </c>
    </row>
    <row r="73" spans="1:16" ht="25.5">
      <c r="A73" t="s">
        <v>48</v>
      </c>
      <c s="34" t="s">
        <v>135</v>
      </c>
      <c s="34" t="s">
        <v>2542</v>
      </c>
      <c s="35" t="s">
        <v>5</v>
      </c>
      <c s="6" t="s">
        <v>2543</v>
      </c>
      <c s="36" t="s">
        <v>252</v>
      </c>
      <c s="37">
        <v>59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2464</v>
      </c>
    </row>
    <row r="77" spans="1:13" ht="12.75">
      <c r="A77" t="s">
        <v>45</v>
      </c>
      <c r="C77" s="31" t="s">
        <v>2394</v>
      </c>
      <c r="E77" s="33" t="s">
        <v>2395</v>
      </c>
      <c r="J77" s="32">
        <f>0</f>
      </c>
      <c s="32">
        <f>0</f>
      </c>
      <c s="32">
        <f>0+L78+L82+L86+L90+L94+L98+L102+L106</f>
      </c>
      <c s="32">
        <f>0+M78+M82+M86+M90+M94+M98+M102+M106</f>
      </c>
    </row>
    <row r="78" spans="1:16" ht="12.75">
      <c r="A78" t="s">
        <v>48</v>
      </c>
      <c s="34" t="s">
        <v>140</v>
      </c>
      <c s="34" t="s">
        <v>2493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58</v>
      </c>
      <c r="E81" s="39" t="s">
        <v>1704</v>
      </c>
    </row>
    <row r="82" spans="1:16" ht="25.5">
      <c r="A82" t="s">
        <v>48</v>
      </c>
      <c s="34" t="s">
        <v>145</v>
      </c>
      <c s="34" t="s">
        <v>2494</v>
      </c>
      <c s="35" t="s">
        <v>5</v>
      </c>
      <c s="6" t="s">
        <v>2495</v>
      </c>
      <c s="36" t="s">
        <v>252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58</v>
      </c>
      <c r="E85" s="39" t="s">
        <v>2398</v>
      </c>
    </row>
    <row r="86" spans="1:16" ht="38.25">
      <c r="A86" t="s">
        <v>48</v>
      </c>
      <c s="34" t="s">
        <v>151</v>
      </c>
      <c s="34" t="s">
        <v>2544</v>
      </c>
      <c s="35" t="s">
        <v>5</v>
      </c>
      <c s="6" t="s">
        <v>2545</v>
      </c>
      <c s="36" t="s">
        <v>252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2398</v>
      </c>
    </row>
    <row r="90" spans="1:16" ht="25.5">
      <c r="A90" t="s">
        <v>48</v>
      </c>
      <c s="34" t="s">
        <v>271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2401</v>
      </c>
    </row>
    <row r="94" spans="1:16" ht="12.75">
      <c r="A94" t="s">
        <v>48</v>
      </c>
      <c s="34" t="s">
        <v>276</v>
      </c>
      <c s="34" t="s">
        <v>2402</v>
      </c>
      <c s="35" t="s">
        <v>5</v>
      </c>
      <c s="6" t="s">
        <v>2403</v>
      </c>
      <c s="36" t="s">
        <v>279</v>
      </c>
      <c s="37">
        <v>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2404</v>
      </c>
    </row>
    <row r="98" spans="1:16" ht="12.75">
      <c r="A98" t="s">
        <v>48</v>
      </c>
      <c s="34" t="s">
        <v>282</v>
      </c>
      <c s="34" t="s">
        <v>769</v>
      </c>
      <c s="35" t="s">
        <v>5</v>
      </c>
      <c s="6" t="s">
        <v>770</v>
      </c>
      <c s="36" t="s">
        <v>279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201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2405</v>
      </c>
    </row>
    <row r="102" spans="1:16" ht="12.75">
      <c r="A102" t="s">
        <v>48</v>
      </c>
      <c s="34" t="s">
        <v>287</v>
      </c>
      <c s="34" t="s">
        <v>772</v>
      </c>
      <c s="35" t="s">
        <v>5</v>
      </c>
      <c s="6" t="s">
        <v>773</v>
      </c>
      <c s="36" t="s">
        <v>279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201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2406</v>
      </c>
    </row>
    <row r="106" spans="1:16" ht="12.75">
      <c r="A106" t="s">
        <v>48</v>
      </c>
      <c s="34" t="s">
        <v>288</v>
      </c>
      <c s="34" t="s">
        <v>775</v>
      </c>
      <c s="35" t="s">
        <v>5</v>
      </c>
      <c s="6" t="s">
        <v>776</v>
      </c>
      <c s="36" t="s">
        <v>279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201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02">
      <c r="A109" t="s">
        <v>58</v>
      </c>
      <c r="E109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2408</v>
      </c>
      <c s="41">
        <f>Rekapitulace!C62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2408</v>
      </c>
      <c r="E4" s="26" t="s">
        <v>2409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COUNTIFS(L8:L94,"=0",A8:A94,"P")+COUNTIFS(L8:L94,"",A8:A94,"P")+SUM(Q8:Q94)</f>
      </c>
    </row>
    <row r="8" spans="1:13" ht="12.75">
      <c r="A8" t="s">
        <v>43</v>
      </c>
      <c r="C8" s="28" t="s">
        <v>2548</v>
      </c>
      <c r="E8" s="30" t="s">
        <v>2547</v>
      </c>
      <c r="J8" s="29">
        <f>0+J9+J14+J43+J64+J69</f>
      </c>
      <c s="29">
        <f>0+K9+K14+K43+K64+K69</f>
      </c>
      <c s="29">
        <f>0+L9+L14+L43+L64+L69</f>
      </c>
      <c s="29">
        <f>0+M9+M14+M43+M64+M69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1037</v>
      </c>
      <c r="E14" s="33" t="s">
        <v>1038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26</v>
      </c>
      <c s="34" t="s">
        <v>2508</v>
      </c>
      <c s="35" t="s">
        <v>5</v>
      </c>
      <c s="6" t="s">
        <v>2368</v>
      </c>
      <c s="36" t="s">
        <v>252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1704</v>
      </c>
    </row>
    <row r="19" spans="1:16" ht="12.75">
      <c r="A19" t="s">
        <v>48</v>
      </c>
      <c s="34" t="s">
        <v>25</v>
      </c>
      <c s="34" t="s">
        <v>2364</v>
      </c>
      <c s="35" t="s">
        <v>5</v>
      </c>
      <c s="6" t="s">
        <v>2365</v>
      </c>
      <c s="36" t="s">
        <v>200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44.25">
      <c r="A22" t="s">
        <v>58</v>
      </c>
      <c r="E22" s="39" t="s">
        <v>2549</v>
      </c>
    </row>
    <row r="23" spans="1:16" ht="12.75">
      <c r="A23" t="s">
        <v>48</v>
      </c>
      <c s="34" t="s">
        <v>69</v>
      </c>
      <c s="34" t="s">
        <v>2418</v>
      </c>
      <c s="35" t="s">
        <v>5</v>
      </c>
      <c s="6" t="s">
        <v>2419</v>
      </c>
      <c s="36" t="s">
        <v>210</v>
      </c>
      <c s="37">
        <v>52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25.5">
      <c r="A26" t="s">
        <v>58</v>
      </c>
      <c r="E26" s="39" t="s">
        <v>1578</v>
      </c>
    </row>
    <row r="27" spans="1:16" ht="12.75">
      <c r="A27" t="s">
        <v>48</v>
      </c>
      <c s="34" t="s">
        <v>75</v>
      </c>
      <c s="34" t="s">
        <v>204</v>
      </c>
      <c s="35" t="s">
        <v>5</v>
      </c>
      <c s="6" t="s">
        <v>205</v>
      </c>
      <c s="36" t="s">
        <v>200</v>
      </c>
      <c s="37">
        <v>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58</v>
      </c>
      <c r="E30" s="39" t="s">
        <v>1051</v>
      </c>
    </row>
    <row r="31" spans="1:16" ht="12.75">
      <c r="A31" t="s">
        <v>48</v>
      </c>
      <c s="34" t="s">
        <v>81</v>
      </c>
      <c s="34" t="s">
        <v>432</v>
      </c>
      <c s="35" t="s">
        <v>5</v>
      </c>
      <c s="6" t="s">
        <v>2370</v>
      </c>
      <c s="36" t="s">
        <v>252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02">
      <c r="A34" t="s">
        <v>58</v>
      </c>
      <c r="E34" s="39" t="s">
        <v>2439</v>
      </c>
    </row>
    <row r="35" spans="1:16" ht="12.75">
      <c r="A35" t="s">
        <v>48</v>
      </c>
      <c s="34" t="s">
        <v>87</v>
      </c>
      <c s="34" t="s">
        <v>2375</v>
      </c>
      <c s="35" t="s">
        <v>5</v>
      </c>
      <c s="6" t="s">
        <v>2376</v>
      </c>
      <c s="36" t="s">
        <v>210</v>
      </c>
      <c s="37">
        <v>390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2377</v>
      </c>
    </row>
    <row r="39" spans="1:16" ht="12.75">
      <c r="A39" t="s">
        <v>48</v>
      </c>
      <c s="34" t="s">
        <v>92</v>
      </c>
      <c s="34" t="s">
        <v>355</v>
      </c>
      <c s="35" t="s">
        <v>5</v>
      </c>
      <c s="6" t="s">
        <v>356</v>
      </c>
      <c s="36" t="s">
        <v>210</v>
      </c>
      <c s="37">
        <v>130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2372</v>
      </c>
    </row>
    <row r="43" spans="1:13" ht="12.75">
      <c r="A43" t="s">
        <v>45</v>
      </c>
      <c r="C43" s="31" t="s">
        <v>2378</v>
      </c>
      <c r="E43" s="33" t="s">
        <v>2379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97</v>
      </c>
      <c s="34" t="s">
        <v>2550</v>
      </c>
      <c s="35" t="s">
        <v>5</v>
      </c>
      <c s="6" t="s">
        <v>2551</v>
      </c>
      <c s="36" t="s">
        <v>210</v>
      </c>
      <c s="37">
        <v>3550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543</v>
      </c>
    </row>
    <row r="48" spans="1:16" ht="25.5">
      <c r="A48" t="s">
        <v>48</v>
      </c>
      <c s="34" t="s">
        <v>103</v>
      </c>
      <c s="34" t="s">
        <v>2552</v>
      </c>
      <c s="35" t="s">
        <v>5</v>
      </c>
      <c s="6" t="s">
        <v>2553</v>
      </c>
      <c s="36" t="s">
        <v>252</v>
      </c>
      <c s="37">
        <v>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89.25">
      <c r="A51" t="s">
        <v>58</v>
      </c>
      <c r="E51" s="39" t="s">
        <v>546</v>
      </c>
    </row>
    <row r="52" spans="1:16" ht="12.75">
      <c r="A52" t="s">
        <v>48</v>
      </c>
      <c s="34" t="s">
        <v>108</v>
      </c>
      <c s="34" t="s">
        <v>642</v>
      </c>
      <c s="35" t="s">
        <v>5</v>
      </c>
      <c s="6" t="s">
        <v>2384</v>
      </c>
      <c s="36" t="s">
        <v>210</v>
      </c>
      <c s="37">
        <v>3550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2385</v>
      </c>
    </row>
    <row r="56" spans="1:16" ht="12.75">
      <c r="A56" t="s">
        <v>48</v>
      </c>
      <c s="34" t="s">
        <v>114</v>
      </c>
      <c s="34" t="s">
        <v>2386</v>
      </c>
      <c s="35" t="s">
        <v>5</v>
      </c>
      <c s="6" t="s">
        <v>2387</v>
      </c>
      <c s="36" t="s">
        <v>252</v>
      </c>
      <c s="37">
        <v>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58</v>
      </c>
      <c r="E59" s="39" t="s">
        <v>2388</v>
      </c>
    </row>
    <row r="60" spans="1:16" ht="12.75">
      <c r="A60" t="s">
        <v>48</v>
      </c>
      <c s="34" t="s">
        <v>119</v>
      </c>
      <c s="34" t="s">
        <v>2455</v>
      </c>
      <c s="35" t="s">
        <v>5</v>
      </c>
      <c s="6" t="s">
        <v>2456</v>
      </c>
      <c s="36" t="s">
        <v>210</v>
      </c>
      <c s="37">
        <v>2380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58</v>
      </c>
      <c r="E63" s="39" t="s">
        <v>2457</v>
      </c>
    </row>
    <row r="64" spans="1:13" ht="12.75">
      <c r="A64" t="s">
        <v>45</v>
      </c>
      <c r="C64" s="31" t="s">
        <v>2554</v>
      </c>
      <c r="E64" s="33" t="s">
        <v>2555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125</v>
      </c>
      <c s="34" t="s">
        <v>2556</v>
      </c>
      <c s="35" t="s">
        <v>5</v>
      </c>
      <c s="6" t="s">
        <v>2557</v>
      </c>
      <c s="36" t="s">
        <v>252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201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2558</v>
      </c>
    </row>
    <row r="69" spans="1:13" ht="12.75">
      <c r="A69" t="s">
        <v>45</v>
      </c>
      <c r="C69" s="31" t="s">
        <v>2394</v>
      </c>
      <c r="E69" s="33" t="s">
        <v>2395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48</v>
      </c>
      <c s="34" t="s">
        <v>130</v>
      </c>
      <c s="34" t="s">
        <v>2494</v>
      </c>
      <c s="35" t="s">
        <v>5</v>
      </c>
      <c s="6" t="s">
        <v>2495</v>
      </c>
      <c s="36" t="s">
        <v>252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201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14.75">
      <c r="A73" t="s">
        <v>58</v>
      </c>
      <c r="E73" s="39" t="s">
        <v>2398</v>
      </c>
    </row>
    <row r="74" spans="1:16" ht="38.25">
      <c r="A74" t="s">
        <v>48</v>
      </c>
      <c s="34" t="s">
        <v>135</v>
      </c>
      <c s="34" t="s">
        <v>2544</v>
      </c>
      <c s="35" t="s">
        <v>5</v>
      </c>
      <c s="6" t="s">
        <v>2545</v>
      </c>
      <c s="36" t="s">
        <v>252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201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2398</v>
      </c>
    </row>
    <row r="78" spans="1:16" ht="25.5">
      <c r="A78" t="s">
        <v>48</v>
      </c>
      <c s="34" t="s">
        <v>140</v>
      </c>
      <c s="34" t="s">
        <v>2399</v>
      </c>
      <c s="35" t="s">
        <v>5</v>
      </c>
      <c s="6" t="s">
        <v>2400</v>
      </c>
      <c s="36" t="s">
        <v>252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201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2401</v>
      </c>
    </row>
    <row r="82" spans="1:16" ht="12.75">
      <c r="A82" t="s">
        <v>48</v>
      </c>
      <c s="34" t="s">
        <v>145</v>
      </c>
      <c s="34" t="s">
        <v>2402</v>
      </c>
      <c s="35" t="s">
        <v>5</v>
      </c>
      <c s="6" t="s">
        <v>2403</v>
      </c>
      <c s="36" t="s">
        <v>279</v>
      </c>
      <c s="37">
        <v>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201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2404</v>
      </c>
    </row>
    <row r="86" spans="1:16" ht="12.75">
      <c r="A86" t="s">
        <v>48</v>
      </c>
      <c s="34" t="s">
        <v>151</v>
      </c>
      <c s="34" t="s">
        <v>769</v>
      </c>
      <c s="35" t="s">
        <v>5</v>
      </c>
      <c s="6" t="s">
        <v>770</v>
      </c>
      <c s="36" t="s">
        <v>279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201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2405</v>
      </c>
    </row>
    <row r="90" spans="1:16" ht="12.75">
      <c r="A90" t="s">
        <v>48</v>
      </c>
      <c s="34" t="s">
        <v>271</v>
      </c>
      <c s="34" t="s">
        <v>772</v>
      </c>
      <c s="35" t="s">
        <v>5</v>
      </c>
      <c s="6" t="s">
        <v>773</v>
      </c>
      <c s="36" t="s">
        <v>279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201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2406</v>
      </c>
    </row>
    <row r="94" spans="1:16" ht="12.75">
      <c r="A94" t="s">
        <v>48</v>
      </c>
      <c s="34" t="s">
        <v>276</v>
      </c>
      <c s="34" t="s">
        <v>775</v>
      </c>
      <c s="35" t="s">
        <v>5</v>
      </c>
      <c s="6" t="s">
        <v>776</v>
      </c>
      <c s="36" t="s">
        <v>279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201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02">
      <c r="A97" t="s">
        <v>58</v>
      </c>
      <c r="E97" s="39" t="s">
        <v>2407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2559</v>
      </c>
      <c s="41">
        <f>Rekapitulace!C71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2559</v>
      </c>
      <c r="E4" s="26" t="s">
        <v>2560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COUNTIFS(L8:L57,"=0",A8:A57,"P")+COUNTIFS(L8:L57,"",A8:A57,"P")+SUM(Q8:Q57)</f>
      </c>
    </row>
    <row r="8" spans="1:13" ht="12.75">
      <c r="A8" t="s">
        <v>43</v>
      </c>
      <c r="C8" s="28" t="s">
        <v>2562</v>
      </c>
      <c r="E8" s="30" t="s">
        <v>2560</v>
      </c>
      <c r="J8" s="29">
        <f>0+J9+J18+J39+J56</f>
      </c>
      <c s="29">
        <f>0+K9+K18+K39+K56</f>
      </c>
      <c s="29">
        <f>0+L9+L18+L39+L56</f>
      </c>
      <c s="29">
        <f>0+M9+M18+M39+M56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6" ht="38.25">
      <c r="A14" t="s">
        <v>48</v>
      </c>
      <c s="34" t="s">
        <v>26</v>
      </c>
      <c s="34" t="s">
        <v>126</v>
      </c>
      <c s="35" t="s">
        <v>127</v>
      </c>
      <c s="6" t="s">
        <v>2563</v>
      </c>
      <c s="36" t="s">
        <v>53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2145</v>
      </c>
    </row>
    <row r="16" spans="1:5" ht="12.75">
      <c r="A16" s="35" t="s">
        <v>56</v>
      </c>
      <c r="E16" s="40" t="s">
        <v>5</v>
      </c>
    </row>
    <row r="17" spans="1:5" ht="242.25">
      <c r="A17" t="s">
        <v>58</v>
      </c>
      <c r="E17" s="39" t="s">
        <v>124</v>
      </c>
    </row>
    <row r="18" spans="1:13" ht="12.75">
      <c r="A18" t="s">
        <v>45</v>
      </c>
      <c r="C18" s="31" t="s">
        <v>2564</v>
      </c>
      <c r="E18" s="33" t="s">
        <v>2148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48</v>
      </c>
      <c s="34" t="s">
        <v>25</v>
      </c>
      <c s="34" t="s">
        <v>2565</v>
      </c>
      <c s="35" t="s">
        <v>5</v>
      </c>
      <c s="6" t="s">
        <v>2566</v>
      </c>
      <c s="36" t="s">
        <v>252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58</v>
      </c>
      <c r="E22" s="39" t="s">
        <v>2231</v>
      </c>
    </row>
    <row r="23" spans="1:16" ht="25.5">
      <c r="A23" t="s">
        <v>48</v>
      </c>
      <c s="34" t="s">
        <v>69</v>
      </c>
      <c s="34" t="s">
        <v>2567</v>
      </c>
      <c s="35" t="s">
        <v>5</v>
      </c>
      <c s="6" t="s">
        <v>2568</v>
      </c>
      <c s="36" t="s">
        <v>252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58</v>
      </c>
      <c r="E26" s="39" t="s">
        <v>2231</v>
      </c>
    </row>
    <row r="27" spans="1:16" ht="25.5">
      <c r="A27" t="s">
        <v>48</v>
      </c>
      <c s="34" t="s">
        <v>75</v>
      </c>
      <c s="34" t="s">
        <v>2569</v>
      </c>
      <c s="35" t="s">
        <v>5</v>
      </c>
      <c s="6" t="s">
        <v>2570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76.5">
      <c r="A30" t="s">
        <v>58</v>
      </c>
      <c r="E30" s="39" t="s">
        <v>2571</v>
      </c>
    </row>
    <row r="31" spans="1:16" ht="12.75">
      <c r="A31" t="s">
        <v>48</v>
      </c>
      <c s="34" t="s">
        <v>81</v>
      </c>
      <c s="34" t="s">
        <v>2572</v>
      </c>
      <c s="35" t="s">
        <v>5</v>
      </c>
      <c s="6" t="s">
        <v>2573</v>
      </c>
      <c s="36" t="s">
        <v>210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58</v>
      </c>
      <c r="E34" s="39" t="s">
        <v>2574</v>
      </c>
    </row>
    <row r="35" spans="1:16" ht="12.75">
      <c r="A35" t="s">
        <v>48</v>
      </c>
      <c s="34" t="s">
        <v>87</v>
      </c>
      <c s="34" t="s">
        <v>2575</v>
      </c>
      <c s="35" t="s">
        <v>5</v>
      </c>
      <c s="6" t="s">
        <v>2576</v>
      </c>
      <c s="36" t="s">
        <v>210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7.5">
      <c r="A38" t="s">
        <v>58</v>
      </c>
      <c r="E38" s="39" t="s">
        <v>2577</v>
      </c>
    </row>
    <row r="39" spans="1:13" ht="12.75">
      <c r="A39" t="s">
        <v>45</v>
      </c>
      <c r="C39" s="31" t="s">
        <v>2578</v>
      </c>
      <c r="E39" s="33" t="s">
        <v>2168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92</v>
      </c>
      <c s="34" t="s">
        <v>2579</v>
      </c>
      <c s="35" t="s">
        <v>5</v>
      </c>
      <c s="6" t="s">
        <v>2344</v>
      </c>
      <c s="36" t="s">
        <v>252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76.5">
      <c r="A43" t="s">
        <v>58</v>
      </c>
      <c r="E43" s="39" t="s">
        <v>2580</v>
      </c>
    </row>
    <row r="44" spans="1:16" ht="12.75">
      <c r="A44" t="s">
        <v>48</v>
      </c>
      <c s="34" t="s">
        <v>97</v>
      </c>
      <c s="34" t="s">
        <v>2581</v>
      </c>
      <c s="35" t="s">
        <v>5</v>
      </c>
      <c s="6" t="s">
        <v>2347</v>
      </c>
      <c s="36" t="s">
        <v>252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89.25">
      <c r="A47" t="s">
        <v>58</v>
      </c>
      <c r="E47" s="39" t="s">
        <v>2582</v>
      </c>
    </row>
    <row r="48" spans="1:16" ht="25.5">
      <c r="A48" t="s">
        <v>48</v>
      </c>
      <c s="34" t="s">
        <v>103</v>
      </c>
      <c s="34" t="s">
        <v>2583</v>
      </c>
      <c s="35" t="s">
        <v>5</v>
      </c>
      <c s="6" t="s">
        <v>2584</v>
      </c>
      <c s="36" t="s">
        <v>252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14.75">
      <c r="A51" t="s">
        <v>58</v>
      </c>
      <c r="E51" s="39" t="s">
        <v>2306</v>
      </c>
    </row>
    <row r="52" spans="1:16" ht="12.75">
      <c r="A52" t="s">
        <v>48</v>
      </c>
      <c s="34" t="s">
        <v>108</v>
      </c>
      <c s="34" t="s">
        <v>2585</v>
      </c>
      <c s="35" t="s">
        <v>5</v>
      </c>
      <c s="6" t="s">
        <v>2586</v>
      </c>
      <c s="36" t="s">
        <v>210</v>
      </c>
      <c s="37">
        <v>126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40.25">
      <c r="A55" t="s">
        <v>58</v>
      </c>
      <c r="E55" s="39" t="s">
        <v>2587</v>
      </c>
    </row>
    <row r="56" spans="1:13" ht="12.75">
      <c r="A56" t="s">
        <v>45</v>
      </c>
      <c r="C56" s="31" t="s">
        <v>2197</v>
      </c>
      <c r="E56" s="33" t="s">
        <v>2588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114</v>
      </c>
      <c s="34" t="s">
        <v>2589</v>
      </c>
      <c s="35" t="s">
        <v>5</v>
      </c>
      <c s="6" t="s">
        <v>2590</v>
      </c>
      <c s="36" t="s">
        <v>252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201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2591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342</v>
      </c>
      <c r="E8" s="30" t="s">
        <v>341</v>
      </c>
      <c r="J8" s="29">
        <f>0+J9+J14+J35+J132</f>
      </c>
      <c s="29">
        <f>0+K9+K14+K35+K132</f>
      </c>
      <c s="29">
        <f>0+L9+L14+L35+L132</f>
      </c>
      <c s="29">
        <f>0+M9+M14+M35+M132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49</v>
      </c>
      <c s="34" t="s">
        <v>344</v>
      </c>
      <c s="35" t="s">
        <v>5</v>
      </c>
      <c s="6" t="s">
        <v>345</v>
      </c>
      <c s="36" t="s">
        <v>200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318.75">
      <c r="A18" t="s">
        <v>58</v>
      </c>
      <c r="E18" s="39" t="s">
        <v>203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350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353</v>
      </c>
      <c s="35" t="s">
        <v>5</v>
      </c>
      <c s="6" t="s">
        <v>354</v>
      </c>
      <c s="36" t="s">
        <v>210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355</v>
      </c>
      <c s="35" t="s">
        <v>5</v>
      </c>
      <c s="6" t="s">
        <v>356</v>
      </c>
      <c s="36" t="s">
        <v>210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3" ht="12.75">
      <c r="A35" t="s">
        <v>45</v>
      </c>
      <c r="C35" s="31" t="s">
        <v>26</v>
      </c>
      <c r="E35" s="33" t="s">
        <v>357</v>
      </c>
      <c r="J35" s="32">
        <f>0</f>
      </c>
      <c s="32">
        <f>0</f>
      </c>
      <c s="32">
        <f>0+L36+L40+L44+L48+L52+L56+L60+L64+L68+L72+L76+L80+L84+L88+L92+L96+L100+L104+L108+L112+L116+L120+L124+L128</f>
      </c>
      <c s="32">
        <f>0+M36+M40+M44+M48+M52+M56+M60+M64+M68+M72+M76+M80+M84+M88+M92+M96+M100+M104+M108+M112+M116+M120+M124+M128</f>
      </c>
    </row>
    <row r="36" spans="1:16" ht="25.5">
      <c r="A36" t="s">
        <v>48</v>
      </c>
      <c s="34" t="s">
        <v>81</v>
      </c>
      <c s="34" t="s">
        <v>358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201</v>
      </c>
      <c>
        <f>(M36*21)/100</f>
      </c>
      <c t="s">
        <v>26</v>
      </c>
    </row>
    <row r="37" spans="1:5" ht="12.75">
      <c r="A37" s="35" t="s">
        <v>55</v>
      </c>
      <c r="E37" s="39" t="s">
        <v>349</v>
      </c>
    </row>
    <row r="38" spans="1:5" ht="12.75">
      <c r="A38" s="35" t="s">
        <v>56</v>
      </c>
      <c r="E38" s="40" t="s">
        <v>352</v>
      </c>
    </row>
    <row r="39" spans="1:5" ht="12.75">
      <c r="A39" t="s">
        <v>58</v>
      </c>
      <c r="E39" s="39" t="s">
        <v>351</v>
      </c>
    </row>
    <row r="40" spans="1:16" ht="12.75">
      <c r="A40" t="s">
        <v>48</v>
      </c>
      <c s="34" t="s">
        <v>87</v>
      </c>
      <c s="34" t="s">
        <v>360</v>
      </c>
      <c s="35" t="s">
        <v>5</v>
      </c>
      <c s="6" t="s">
        <v>361</v>
      </c>
      <c s="36" t="s">
        <v>362</v>
      </c>
      <c s="37">
        <v>1.38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201</v>
      </c>
      <c>
        <f>(M40*21)/100</f>
      </c>
      <c t="s">
        <v>26</v>
      </c>
    </row>
    <row r="41" spans="1:5" ht="12.75">
      <c r="A41" s="35" t="s">
        <v>55</v>
      </c>
      <c r="E41" s="39" t="s">
        <v>349</v>
      </c>
    </row>
    <row r="42" spans="1:5" ht="25.5">
      <c r="A42" s="35" t="s">
        <v>56</v>
      </c>
      <c r="E42" s="40" t="s">
        <v>363</v>
      </c>
    </row>
    <row r="43" spans="1:5" ht="12.75">
      <c r="A43" t="s">
        <v>58</v>
      </c>
      <c r="E43" s="39" t="s">
        <v>351</v>
      </c>
    </row>
    <row r="44" spans="1:16" ht="12.75">
      <c r="A44" t="s">
        <v>48</v>
      </c>
      <c s="34" t="s">
        <v>92</v>
      </c>
      <c s="34" t="s">
        <v>364</v>
      </c>
      <c s="35" t="s">
        <v>5</v>
      </c>
      <c s="6" t="s">
        <v>365</v>
      </c>
      <c s="36" t="s">
        <v>362</v>
      </c>
      <c s="37">
        <v>4.02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201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38.25">
      <c r="A46" s="35" t="s">
        <v>56</v>
      </c>
      <c r="E46" s="40" t="s">
        <v>366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367</v>
      </c>
      <c s="35" t="s">
        <v>5</v>
      </c>
      <c s="6" t="s">
        <v>368</v>
      </c>
      <c s="36" t="s">
        <v>362</v>
      </c>
      <c s="37">
        <v>20.15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201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369</v>
      </c>
    </row>
    <row r="51" spans="1:5" ht="12.75">
      <c r="A51" t="s">
        <v>58</v>
      </c>
      <c r="E51" s="39" t="s">
        <v>351</v>
      </c>
    </row>
    <row r="52" spans="1:16" ht="25.5">
      <c r="A52" t="s">
        <v>48</v>
      </c>
      <c s="34" t="s">
        <v>103</v>
      </c>
      <c s="34" t="s">
        <v>370</v>
      </c>
      <c s="35" t="s">
        <v>5</v>
      </c>
      <c s="6" t="s">
        <v>371</v>
      </c>
      <c s="36" t="s">
        <v>362</v>
      </c>
      <c s="37">
        <v>116.9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201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51">
      <c r="A54" s="35" t="s">
        <v>56</v>
      </c>
      <c r="E54" s="40" t="s">
        <v>372</v>
      </c>
    </row>
    <row r="55" spans="1:5" ht="12.75">
      <c r="A55" t="s">
        <v>58</v>
      </c>
      <c r="E55" s="39" t="s">
        <v>351</v>
      </c>
    </row>
    <row r="56" spans="1:16" ht="25.5">
      <c r="A56" t="s">
        <v>48</v>
      </c>
      <c s="34" t="s">
        <v>108</v>
      </c>
      <c s="34" t="s">
        <v>373</v>
      </c>
      <c s="35" t="s">
        <v>5</v>
      </c>
      <c s="6" t="s">
        <v>374</v>
      </c>
      <c s="36" t="s">
        <v>210</v>
      </c>
      <c s="37">
        <v>1310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201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375</v>
      </c>
      <c s="35" t="s">
        <v>5</v>
      </c>
      <c s="6" t="s">
        <v>376</v>
      </c>
      <c s="36" t="s">
        <v>362</v>
      </c>
      <c s="37">
        <v>8.788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201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377</v>
      </c>
    </row>
    <row r="63" spans="1:5" ht="153">
      <c r="A63" t="s">
        <v>58</v>
      </c>
      <c r="E63" s="39" t="s">
        <v>378</v>
      </c>
    </row>
    <row r="64" spans="1:16" ht="12.75">
      <c r="A64" t="s">
        <v>48</v>
      </c>
      <c s="34" t="s">
        <v>119</v>
      </c>
      <c s="34" t="s">
        <v>379</v>
      </c>
      <c s="35" t="s">
        <v>5</v>
      </c>
      <c s="6" t="s">
        <v>380</v>
      </c>
      <c s="36" t="s">
        <v>362</v>
      </c>
      <c s="37">
        <v>25.688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201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381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382</v>
      </c>
      <c s="35" t="s">
        <v>5</v>
      </c>
      <c s="6" t="s">
        <v>383</v>
      </c>
      <c s="36" t="s">
        <v>210</v>
      </c>
      <c s="37">
        <v>2100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201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384</v>
      </c>
      <c s="35" t="s">
        <v>5</v>
      </c>
      <c s="6" t="s">
        <v>385</v>
      </c>
      <c s="36" t="s">
        <v>252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201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386</v>
      </c>
      <c s="35" t="s">
        <v>5</v>
      </c>
      <c s="6" t="s">
        <v>387</v>
      </c>
      <c s="36" t="s">
        <v>252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201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388</v>
      </c>
      <c s="35" t="s">
        <v>5</v>
      </c>
      <c s="6" t="s">
        <v>389</v>
      </c>
      <c s="36" t="s">
        <v>252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201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390</v>
      </c>
      <c s="35" t="s">
        <v>5</v>
      </c>
      <c s="6" t="s">
        <v>391</v>
      </c>
      <c s="36" t="s">
        <v>252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201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392</v>
      </c>
      <c s="35" t="s">
        <v>5</v>
      </c>
      <c s="6" t="s">
        <v>393</v>
      </c>
      <c s="36" t="s">
        <v>252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201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394</v>
      </c>
      <c s="35" t="s">
        <v>5</v>
      </c>
      <c s="6" t="s">
        <v>395</v>
      </c>
      <c s="36" t="s">
        <v>210</v>
      </c>
      <c s="37">
        <v>30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201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396</v>
      </c>
      <c s="35" t="s">
        <v>5</v>
      </c>
      <c s="6" t="s">
        <v>397</v>
      </c>
      <c s="36" t="s">
        <v>252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201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398</v>
      </c>
      <c s="35" t="s">
        <v>5</v>
      </c>
      <c s="6" t="s">
        <v>399</v>
      </c>
      <c s="36" t="s">
        <v>252</v>
      </c>
      <c s="37">
        <v>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201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400</v>
      </c>
      <c s="35" t="s">
        <v>5</v>
      </c>
      <c s="6" t="s">
        <v>401</v>
      </c>
      <c s="36" t="s">
        <v>252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201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402</v>
      </c>
      <c s="35" t="s">
        <v>5</v>
      </c>
      <c s="6" t="s">
        <v>403</v>
      </c>
      <c s="36" t="s">
        <v>252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201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404</v>
      </c>
      <c s="35" t="s">
        <v>5</v>
      </c>
      <c s="6" t="s">
        <v>405</v>
      </c>
      <c s="36" t="s">
        <v>252</v>
      </c>
      <c s="37">
        <v>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406</v>
      </c>
      <c s="35" t="s">
        <v>5</v>
      </c>
      <c s="6" t="s">
        <v>407</v>
      </c>
      <c s="36" t="s">
        <v>252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408</v>
      </c>
      <c s="35" t="s">
        <v>5</v>
      </c>
      <c s="6" t="s">
        <v>409</v>
      </c>
      <c s="36" t="s">
        <v>252</v>
      </c>
      <c s="37">
        <v>1100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25.5">
      <c r="A124" t="s">
        <v>48</v>
      </c>
      <c s="34" t="s">
        <v>292</v>
      </c>
      <c s="34" t="s">
        <v>410</v>
      </c>
      <c s="35" t="s">
        <v>5</v>
      </c>
      <c s="6" t="s">
        <v>411</v>
      </c>
      <c s="36" t="s">
        <v>412</v>
      </c>
      <c s="37">
        <v>120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25.5">
      <c r="A128" t="s">
        <v>48</v>
      </c>
      <c s="34" t="s">
        <v>293</v>
      </c>
      <c s="34" t="s">
        <v>413</v>
      </c>
      <c s="35" t="s">
        <v>5</v>
      </c>
      <c s="6" t="s">
        <v>414</v>
      </c>
      <c s="36" t="s">
        <v>415</v>
      </c>
      <c s="37">
        <v>213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3" ht="12.75">
      <c r="A132" t="s">
        <v>45</v>
      </c>
      <c r="C132" s="31" t="s">
        <v>87</v>
      </c>
      <c r="E132" s="33" t="s">
        <v>416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295</v>
      </c>
      <c s="34" t="s">
        <v>417</v>
      </c>
      <c s="35" t="s">
        <v>5</v>
      </c>
      <c s="6" t="s">
        <v>418</v>
      </c>
      <c s="36" t="s">
        <v>419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51">
      <c r="A134" s="35" t="s">
        <v>55</v>
      </c>
      <c r="E134" s="39" t="s">
        <v>420</v>
      </c>
    </row>
    <row r="135" spans="1:5" ht="25.5">
      <c r="A135" s="35" t="s">
        <v>56</v>
      </c>
      <c r="E135" s="40" t="s">
        <v>421</v>
      </c>
    </row>
    <row r="136" spans="1:5" ht="127.5">
      <c r="A136" t="s">
        <v>58</v>
      </c>
      <c r="E136" s="39" t="s">
        <v>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COUNTIFS(L8:L153,"=0",A8:A153,"P")+COUNTIFS(L8:L153,"",A8:A153,"P")+SUM(Q8:Q153)</f>
      </c>
    </row>
    <row r="8" spans="1:13" ht="12.75">
      <c r="A8" t="s">
        <v>43</v>
      </c>
      <c r="C8" s="28" t="s">
        <v>425</v>
      </c>
      <c r="E8" s="30" t="s">
        <v>424</v>
      </c>
      <c r="J8" s="29">
        <f>0+J9+J14+J43+J152</f>
      </c>
      <c s="29">
        <f>0+K9+K14+K43+K152</f>
      </c>
      <c s="29">
        <f>0+L9+L14+L43+L152</f>
      </c>
      <c s="29">
        <f>0+M9+M14+M43+M152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49</v>
      </c>
      <c r="E14" s="33" t="s">
        <v>343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48</v>
      </c>
      <c s="34" t="s">
        <v>49</v>
      </c>
      <c s="34" t="s">
        <v>426</v>
      </c>
      <c s="35" t="s">
        <v>5</v>
      </c>
      <c s="6" t="s">
        <v>427</v>
      </c>
      <c s="36" t="s">
        <v>200</v>
      </c>
      <c s="37">
        <v>103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428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352</v>
      </c>
    </row>
    <row r="18" spans="1:5" ht="12.75">
      <c r="A18" t="s">
        <v>58</v>
      </c>
      <c r="E18" s="39" t="s">
        <v>351</v>
      </c>
    </row>
    <row r="19" spans="1:16" ht="12.75">
      <c r="A19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210</v>
      </c>
      <c s="37">
        <v>60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428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429</v>
      </c>
    </row>
    <row r="22" spans="1:5" ht="12.75">
      <c r="A22" t="s">
        <v>58</v>
      </c>
      <c r="E22" s="39" t="s">
        <v>351</v>
      </c>
    </row>
    <row r="23" spans="1:16" ht="12.75">
      <c r="A23" t="s">
        <v>48</v>
      </c>
      <c s="34" t="s">
        <v>25</v>
      </c>
      <c s="34" t="s">
        <v>204</v>
      </c>
      <c s="35" t="s">
        <v>5</v>
      </c>
      <c s="6" t="s">
        <v>205</v>
      </c>
      <c s="36" t="s">
        <v>200</v>
      </c>
      <c s="37">
        <v>103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428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352</v>
      </c>
    </row>
    <row r="26" spans="1:5" ht="12.75">
      <c r="A26" t="s">
        <v>58</v>
      </c>
      <c r="E26" s="39" t="s">
        <v>351</v>
      </c>
    </row>
    <row r="27" spans="1:16" ht="12.75">
      <c r="A27" t="s">
        <v>48</v>
      </c>
      <c s="34" t="s">
        <v>69</v>
      </c>
      <c s="34" t="s">
        <v>430</v>
      </c>
      <c s="35" t="s">
        <v>5</v>
      </c>
      <c s="6" t="s">
        <v>431</v>
      </c>
      <c s="36" t="s">
        <v>252</v>
      </c>
      <c s="37">
        <v>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428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352</v>
      </c>
    </row>
    <row r="30" spans="1:5" ht="12.75">
      <c r="A30" t="s">
        <v>58</v>
      </c>
      <c r="E30" s="39" t="s">
        <v>351</v>
      </c>
    </row>
    <row r="31" spans="1:16" ht="12.75">
      <c r="A31" t="s">
        <v>48</v>
      </c>
      <c s="34" t="s">
        <v>75</v>
      </c>
      <c s="34" t="s">
        <v>432</v>
      </c>
      <c s="35" t="s">
        <v>5</v>
      </c>
      <c s="6" t="s">
        <v>433</v>
      </c>
      <c s="36" t="s">
        <v>252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428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352</v>
      </c>
    </row>
    <row r="34" spans="1:5" ht="12.75">
      <c r="A34" t="s">
        <v>58</v>
      </c>
      <c r="E34" s="39" t="s">
        <v>351</v>
      </c>
    </row>
    <row r="35" spans="1:16" ht="12.75">
      <c r="A35" t="s">
        <v>48</v>
      </c>
      <c s="34" t="s">
        <v>81</v>
      </c>
      <c s="34" t="s">
        <v>353</v>
      </c>
      <c s="35" t="s">
        <v>5</v>
      </c>
      <c s="6" t="s">
        <v>354</v>
      </c>
      <c s="36" t="s">
        <v>210</v>
      </c>
      <c s="37">
        <v>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428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352</v>
      </c>
    </row>
    <row r="38" spans="1:5" ht="12.75">
      <c r="A38" t="s">
        <v>58</v>
      </c>
      <c r="E38" s="39" t="s">
        <v>351</v>
      </c>
    </row>
    <row r="39" spans="1:16" ht="12.75">
      <c r="A39" t="s">
        <v>48</v>
      </c>
      <c s="34" t="s">
        <v>87</v>
      </c>
      <c s="34" t="s">
        <v>355</v>
      </c>
      <c s="35" t="s">
        <v>5</v>
      </c>
      <c s="6" t="s">
        <v>356</v>
      </c>
      <c s="36" t="s">
        <v>210</v>
      </c>
      <c s="37">
        <v>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428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352</v>
      </c>
    </row>
    <row r="42" spans="1:5" ht="12.75">
      <c r="A42" t="s">
        <v>58</v>
      </c>
      <c r="E42" s="39" t="s">
        <v>351</v>
      </c>
    </row>
    <row r="43" spans="1:13" ht="12.75">
      <c r="A43" t="s">
        <v>45</v>
      </c>
      <c r="C43" s="31" t="s">
        <v>26</v>
      </c>
      <c r="E43" s="33" t="s">
        <v>357</v>
      </c>
      <c r="J43" s="32">
        <f>0</f>
      </c>
      <c s="32">
        <f>0</f>
      </c>
      <c s="32">
        <f>0+L44+L48+L52+L56+L60+L64+L68+L72+L76+L80+L84+L88+L92+L96+L100+L104+L108+L112+L116+L120+L124+L128+L132+L136+L140+L144+L148</f>
      </c>
      <c s="32">
        <f>0+M44+M48+M52+M56+M60+M64+M68+M72+M76+M80+M84+M88+M92+M96+M100+M104+M108+M112+M116+M120+M124+M128+M132+M136+M140+M144+M148</f>
      </c>
    </row>
    <row r="44" spans="1:16" ht="12.75">
      <c r="A44" t="s">
        <v>48</v>
      </c>
      <c s="34" t="s">
        <v>92</v>
      </c>
      <c s="34" t="s">
        <v>434</v>
      </c>
      <c s="35" t="s">
        <v>5</v>
      </c>
      <c s="6" t="s">
        <v>435</v>
      </c>
      <c s="36" t="s">
        <v>436</v>
      </c>
      <c s="37">
        <v>61.296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428</v>
      </c>
      <c>
        <f>(M44*21)/100</f>
      </c>
      <c t="s">
        <v>26</v>
      </c>
    </row>
    <row r="45" spans="1:5" ht="12.75">
      <c r="A45" s="35" t="s">
        <v>55</v>
      </c>
      <c r="E45" s="39" t="s">
        <v>349</v>
      </c>
    </row>
    <row r="46" spans="1:5" ht="25.5">
      <c r="A46" s="35" t="s">
        <v>56</v>
      </c>
      <c r="E46" s="40" t="s">
        <v>437</v>
      </c>
    </row>
    <row r="47" spans="1:5" ht="12.75">
      <c r="A47" t="s">
        <v>58</v>
      </c>
      <c r="E47" s="39" t="s">
        <v>351</v>
      </c>
    </row>
    <row r="48" spans="1:16" ht="12.75">
      <c r="A48" t="s">
        <v>48</v>
      </c>
      <c s="34" t="s">
        <v>97</v>
      </c>
      <c s="34" t="s">
        <v>438</v>
      </c>
      <c s="35" t="s">
        <v>5</v>
      </c>
      <c s="6" t="s">
        <v>439</v>
      </c>
      <c s="36" t="s">
        <v>436</v>
      </c>
      <c s="37">
        <v>561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428</v>
      </c>
      <c>
        <f>(M48*21)/100</f>
      </c>
      <c t="s">
        <v>26</v>
      </c>
    </row>
    <row r="49" spans="1:5" ht="12.75">
      <c r="A49" s="35" t="s">
        <v>55</v>
      </c>
      <c r="E49" s="39" t="s">
        <v>349</v>
      </c>
    </row>
    <row r="50" spans="1:5" ht="38.25">
      <c r="A50" s="35" t="s">
        <v>56</v>
      </c>
      <c r="E50" s="40" t="s">
        <v>440</v>
      </c>
    </row>
    <row r="51" spans="1:5" ht="12.75">
      <c r="A51" t="s">
        <v>58</v>
      </c>
      <c r="E51" s="39" t="s">
        <v>351</v>
      </c>
    </row>
    <row r="52" spans="1:16" ht="12.75">
      <c r="A52" t="s">
        <v>48</v>
      </c>
      <c s="34" t="s">
        <v>103</v>
      </c>
      <c s="34" t="s">
        <v>441</v>
      </c>
      <c s="35" t="s">
        <v>5</v>
      </c>
      <c s="6" t="s">
        <v>442</v>
      </c>
      <c s="36" t="s">
        <v>210</v>
      </c>
      <c s="37">
        <v>12800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428</v>
      </c>
      <c>
        <f>(M52*21)/100</f>
      </c>
      <c t="s">
        <v>26</v>
      </c>
    </row>
    <row r="53" spans="1:5" ht="12.75">
      <c r="A53" s="35" t="s">
        <v>55</v>
      </c>
      <c r="E53" s="39" t="s">
        <v>349</v>
      </c>
    </row>
    <row r="54" spans="1:5" ht="12.75">
      <c r="A54" s="35" t="s">
        <v>56</v>
      </c>
      <c r="E54" s="40" t="s">
        <v>352</v>
      </c>
    </row>
    <row r="55" spans="1:5" ht="12.75">
      <c r="A55" t="s">
        <v>58</v>
      </c>
      <c r="E55" s="39" t="s">
        <v>351</v>
      </c>
    </row>
    <row r="56" spans="1:16" ht="12.75">
      <c r="A56" t="s">
        <v>48</v>
      </c>
      <c s="34" t="s">
        <v>108</v>
      </c>
      <c s="34" t="s">
        <v>443</v>
      </c>
      <c s="35" t="s">
        <v>5</v>
      </c>
      <c s="6" t="s">
        <v>444</v>
      </c>
      <c s="36" t="s">
        <v>252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428</v>
      </c>
      <c>
        <f>(M56*21)/100</f>
      </c>
      <c t="s">
        <v>26</v>
      </c>
    </row>
    <row r="57" spans="1:5" ht="12.75">
      <c r="A57" s="35" t="s">
        <v>55</v>
      </c>
      <c r="E57" s="39" t="s">
        <v>349</v>
      </c>
    </row>
    <row r="58" spans="1:5" ht="12.75">
      <c r="A58" s="35" t="s">
        <v>56</v>
      </c>
      <c r="E58" s="40" t="s">
        <v>352</v>
      </c>
    </row>
    <row r="59" spans="1:5" ht="12.75">
      <c r="A59" t="s">
        <v>58</v>
      </c>
      <c r="E59" s="39" t="s">
        <v>351</v>
      </c>
    </row>
    <row r="60" spans="1:16" ht="12.75">
      <c r="A60" t="s">
        <v>48</v>
      </c>
      <c s="34" t="s">
        <v>114</v>
      </c>
      <c s="34" t="s">
        <v>445</v>
      </c>
      <c s="35" t="s">
        <v>5</v>
      </c>
      <c s="6" t="s">
        <v>446</v>
      </c>
      <c s="36" t="s">
        <v>252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428</v>
      </c>
      <c>
        <f>(M60*21)/100</f>
      </c>
      <c t="s">
        <v>26</v>
      </c>
    </row>
    <row r="61" spans="1:5" ht="12.75">
      <c r="A61" s="35" t="s">
        <v>55</v>
      </c>
      <c r="E61" s="39" t="s">
        <v>349</v>
      </c>
    </row>
    <row r="62" spans="1:5" ht="12.75">
      <c r="A62" s="35" t="s">
        <v>56</v>
      </c>
      <c r="E62" s="40" t="s">
        <v>352</v>
      </c>
    </row>
    <row r="63" spans="1:5" ht="12.75">
      <c r="A63" t="s">
        <v>58</v>
      </c>
      <c r="E63" s="39" t="s">
        <v>351</v>
      </c>
    </row>
    <row r="64" spans="1:16" ht="12.75">
      <c r="A64" t="s">
        <v>48</v>
      </c>
      <c s="34" t="s">
        <v>119</v>
      </c>
      <c s="34" t="s">
        <v>447</v>
      </c>
      <c s="35" t="s">
        <v>5</v>
      </c>
      <c s="6" t="s">
        <v>448</v>
      </c>
      <c s="36" t="s">
        <v>210</v>
      </c>
      <c s="37">
        <v>5730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428</v>
      </c>
      <c>
        <f>(M64*21)/100</f>
      </c>
      <c t="s">
        <v>26</v>
      </c>
    </row>
    <row r="65" spans="1:5" ht="12.75">
      <c r="A65" s="35" t="s">
        <v>55</v>
      </c>
      <c r="E65" s="39" t="s">
        <v>349</v>
      </c>
    </row>
    <row r="66" spans="1:5" ht="12.75">
      <c r="A66" s="35" t="s">
        <v>56</v>
      </c>
      <c r="E66" s="40" t="s">
        <v>352</v>
      </c>
    </row>
    <row r="67" spans="1:5" ht="12.75">
      <c r="A67" t="s">
        <v>58</v>
      </c>
      <c r="E67" s="39" t="s">
        <v>351</v>
      </c>
    </row>
    <row r="68" spans="1:16" ht="12.75">
      <c r="A68" t="s">
        <v>48</v>
      </c>
      <c s="34" t="s">
        <v>125</v>
      </c>
      <c s="34" t="s">
        <v>449</v>
      </c>
      <c s="35" t="s">
        <v>5</v>
      </c>
      <c s="6" t="s">
        <v>450</v>
      </c>
      <c s="36" t="s">
        <v>210</v>
      </c>
      <c s="37">
        <v>5730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428</v>
      </c>
      <c>
        <f>(M68*21)/100</f>
      </c>
      <c t="s">
        <v>26</v>
      </c>
    </row>
    <row r="69" spans="1:5" ht="12.75">
      <c r="A69" s="35" t="s">
        <v>55</v>
      </c>
      <c r="E69" s="39" t="s">
        <v>349</v>
      </c>
    </row>
    <row r="70" spans="1:5" ht="12.75">
      <c r="A70" s="35" t="s">
        <v>56</v>
      </c>
      <c r="E70" s="40" t="s">
        <v>352</v>
      </c>
    </row>
    <row r="71" spans="1:5" ht="12.75">
      <c r="A71" t="s">
        <v>58</v>
      </c>
      <c r="E71" s="39" t="s">
        <v>351</v>
      </c>
    </row>
    <row r="72" spans="1:16" ht="12.75">
      <c r="A72" t="s">
        <v>48</v>
      </c>
      <c s="34" t="s">
        <v>130</v>
      </c>
      <c s="34" t="s">
        <v>451</v>
      </c>
      <c s="35" t="s">
        <v>5</v>
      </c>
      <c s="6" t="s">
        <v>452</v>
      </c>
      <c s="36" t="s">
        <v>210</v>
      </c>
      <c s="37">
        <v>150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428</v>
      </c>
      <c>
        <f>(M72*21)/100</f>
      </c>
      <c t="s">
        <v>26</v>
      </c>
    </row>
    <row r="73" spans="1:5" ht="12.75">
      <c r="A73" s="35" t="s">
        <v>55</v>
      </c>
      <c r="E73" s="39" t="s">
        <v>349</v>
      </c>
    </row>
    <row r="74" spans="1:5" ht="12.75">
      <c r="A74" s="35" t="s">
        <v>56</v>
      </c>
      <c r="E74" s="40" t="s">
        <v>352</v>
      </c>
    </row>
    <row r="75" spans="1:5" ht="12.75">
      <c r="A75" t="s">
        <v>58</v>
      </c>
      <c r="E75" s="39" t="s">
        <v>351</v>
      </c>
    </row>
    <row r="76" spans="1:16" ht="12.75">
      <c r="A76" t="s">
        <v>48</v>
      </c>
      <c s="34" t="s">
        <v>135</v>
      </c>
      <c s="34" t="s">
        <v>453</v>
      </c>
      <c s="35" t="s">
        <v>5</v>
      </c>
      <c s="6" t="s">
        <v>454</v>
      </c>
      <c s="36" t="s">
        <v>412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428</v>
      </c>
      <c>
        <f>(M76*21)/100</f>
      </c>
      <c t="s">
        <v>26</v>
      </c>
    </row>
    <row r="77" spans="1:5" ht="12.75">
      <c r="A77" s="35" t="s">
        <v>55</v>
      </c>
      <c r="E77" s="39" t="s">
        <v>349</v>
      </c>
    </row>
    <row r="78" spans="1:5" ht="12.75">
      <c r="A78" s="35" t="s">
        <v>56</v>
      </c>
      <c r="E78" s="40" t="s">
        <v>352</v>
      </c>
    </row>
    <row r="79" spans="1:5" ht="12.75">
      <c r="A79" t="s">
        <v>58</v>
      </c>
      <c r="E79" s="39" t="s">
        <v>351</v>
      </c>
    </row>
    <row r="80" spans="1:16" ht="12.75">
      <c r="A80" t="s">
        <v>48</v>
      </c>
      <c s="34" t="s">
        <v>140</v>
      </c>
      <c s="34" t="s">
        <v>455</v>
      </c>
      <c s="35" t="s">
        <v>5</v>
      </c>
      <c s="6" t="s">
        <v>456</v>
      </c>
      <c s="36" t="s">
        <v>210</v>
      </c>
      <c s="37">
        <v>5730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428</v>
      </c>
      <c>
        <f>(M80*21)/100</f>
      </c>
      <c t="s">
        <v>26</v>
      </c>
    </row>
    <row r="81" spans="1:5" ht="12.75">
      <c r="A81" s="35" t="s">
        <v>55</v>
      </c>
      <c r="E81" s="39" t="s">
        <v>349</v>
      </c>
    </row>
    <row r="82" spans="1:5" ht="12.75">
      <c r="A82" s="35" t="s">
        <v>56</v>
      </c>
      <c r="E82" s="40" t="s">
        <v>352</v>
      </c>
    </row>
    <row r="83" spans="1:5" ht="12.75">
      <c r="A83" t="s">
        <v>58</v>
      </c>
      <c r="E83" s="39" t="s">
        <v>351</v>
      </c>
    </row>
    <row r="84" spans="1:16" ht="12.75">
      <c r="A84" t="s">
        <v>48</v>
      </c>
      <c s="34" t="s">
        <v>145</v>
      </c>
      <c s="34" t="s">
        <v>457</v>
      </c>
      <c s="35" t="s">
        <v>5</v>
      </c>
      <c s="6" t="s">
        <v>458</v>
      </c>
      <c s="36" t="s">
        <v>252</v>
      </c>
      <c s="37">
        <v>18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428</v>
      </c>
      <c>
        <f>(M84*21)/100</f>
      </c>
      <c t="s">
        <v>26</v>
      </c>
    </row>
    <row r="85" spans="1:5" ht="12.75">
      <c r="A85" s="35" t="s">
        <v>55</v>
      </c>
      <c r="E85" s="39" t="s">
        <v>349</v>
      </c>
    </row>
    <row r="86" spans="1:5" ht="12.75">
      <c r="A86" s="35" t="s">
        <v>56</v>
      </c>
      <c r="E86" s="40" t="s">
        <v>352</v>
      </c>
    </row>
    <row r="87" spans="1:5" ht="12.75">
      <c r="A87" t="s">
        <v>58</v>
      </c>
      <c r="E87" s="39" t="s">
        <v>351</v>
      </c>
    </row>
    <row r="88" spans="1:16" ht="12.75">
      <c r="A88" t="s">
        <v>48</v>
      </c>
      <c s="34" t="s">
        <v>151</v>
      </c>
      <c s="34" t="s">
        <v>459</v>
      </c>
      <c s="35" t="s">
        <v>5</v>
      </c>
      <c s="6" t="s">
        <v>460</v>
      </c>
      <c s="36" t="s">
        <v>252</v>
      </c>
      <c s="37">
        <v>10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428</v>
      </c>
      <c>
        <f>(M88*21)/100</f>
      </c>
      <c t="s">
        <v>26</v>
      </c>
    </row>
    <row r="89" spans="1:5" ht="12.75">
      <c r="A89" s="35" t="s">
        <v>55</v>
      </c>
      <c r="E89" s="39" t="s">
        <v>349</v>
      </c>
    </row>
    <row r="90" spans="1:5" ht="12.75">
      <c r="A90" s="35" t="s">
        <v>56</v>
      </c>
      <c r="E90" s="40" t="s">
        <v>352</v>
      </c>
    </row>
    <row r="91" spans="1:5" ht="12.75">
      <c r="A91" t="s">
        <v>58</v>
      </c>
      <c r="E91" s="39" t="s">
        <v>351</v>
      </c>
    </row>
    <row r="92" spans="1:16" ht="12.75">
      <c r="A92" t="s">
        <v>48</v>
      </c>
      <c s="34" t="s">
        <v>271</v>
      </c>
      <c s="34" t="s">
        <v>461</v>
      </c>
      <c s="35" t="s">
        <v>5</v>
      </c>
      <c s="6" t="s">
        <v>462</v>
      </c>
      <c s="36" t="s">
        <v>252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428</v>
      </c>
      <c>
        <f>(M92*21)/100</f>
      </c>
      <c t="s">
        <v>26</v>
      </c>
    </row>
    <row r="93" spans="1:5" ht="12.75">
      <c r="A93" s="35" t="s">
        <v>55</v>
      </c>
      <c r="E93" s="39" t="s">
        <v>349</v>
      </c>
    </row>
    <row r="94" spans="1:5" ht="12.75">
      <c r="A94" s="35" t="s">
        <v>56</v>
      </c>
      <c r="E94" s="40" t="s">
        <v>352</v>
      </c>
    </row>
    <row r="95" spans="1:5" ht="12.75">
      <c r="A95" t="s">
        <v>58</v>
      </c>
      <c r="E95" s="39" t="s">
        <v>351</v>
      </c>
    </row>
    <row r="96" spans="1:16" ht="12.75">
      <c r="A96" t="s">
        <v>48</v>
      </c>
      <c s="34" t="s">
        <v>276</v>
      </c>
      <c s="34" t="s">
        <v>463</v>
      </c>
      <c s="35" t="s">
        <v>5</v>
      </c>
      <c s="6" t="s">
        <v>464</v>
      </c>
      <c s="36" t="s">
        <v>252</v>
      </c>
      <c s="37">
        <v>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428</v>
      </c>
      <c>
        <f>(M96*21)/100</f>
      </c>
      <c t="s">
        <v>26</v>
      </c>
    </row>
    <row r="97" spans="1:5" ht="12.75">
      <c r="A97" s="35" t="s">
        <v>55</v>
      </c>
      <c r="E97" s="39" t="s">
        <v>349</v>
      </c>
    </row>
    <row r="98" spans="1:5" ht="12.75">
      <c r="A98" s="35" t="s">
        <v>56</v>
      </c>
      <c r="E98" s="40" t="s">
        <v>352</v>
      </c>
    </row>
    <row r="99" spans="1:5" ht="12.75">
      <c r="A99" t="s">
        <v>58</v>
      </c>
      <c r="E99" s="39" t="s">
        <v>351</v>
      </c>
    </row>
    <row r="100" spans="1:16" ht="12.75">
      <c r="A100" t="s">
        <v>48</v>
      </c>
      <c s="34" t="s">
        <v>282</v>
      </c>
      <c s="34" t="s">
        <v>465</v>
      </c>
      <c s="35" t="s">
        <v>5</v>
      </c>
      <c s="6" t="s">
        <v>466</v>
      </c>
      <c s="36" t="s">
        <v>252</v>
      </c>
      <c s="37">
        <v>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428</v>
      </c>
      <c>
        <f>(M100*21)/100</f>
      </c>
      <c t="s">
        <v>26</v>
      </c>
    </row>
    <row r="101" spans="1:5" ht="12.75">
      <c r="A101" s="35" t="s">
        <v>55</v>
      </c>
      <c r="E101" s="39" t="s">
        <v>349</v>
      </c>
    </row>
    <row r="102" spans="1:5" ht="12.75">
      <c r="A102" s="35" t="s">
        <v>56</v>
      </c>
      <c r="E102" s="40" t="s">
        <v>352</v>
      </c>
    </row>
    <row r="103" spans="1:5" ht="12.75">
      <c r="A103" t="s">
        <v>58</v>
      </c>
      <c r="E103" s="39" t="s">
        <v>351</v>
      </c>
    </row>
    <row r="104" spans="1:16" ht="12.75">
      <c r="A104" t="s">
        <v>48</v>
      </c>
      <c s="34" t="s">
        <v>287</v>
      </c>
      <c s="34" t="s">
        <v>467</v>
      </c>
      <c s="35" t="s">
        <v>5</v>
      </c>
      <c s="6" t="s">
        <v>468</v>
      </c>
      <c s="36" t="s">
        <v>252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428</v>
      </c>
      <c>
        <f>(M104*21)/100</f>
      </c>
      <c t="s">
        <v>26</v>
      </c>
    </row>
    <row r="105" spans="1:5" ht="12.75">
      <c r="A105" s="35" t="s">
        <v>55</v>
      </c>
      <c r="E105" s="39" t="s">
        <v>349</v>
      </c>
    </row>
    <row r="106" spans="1:5" ht="12.75">
      <c r="A106" s="35" t="s">
        <v>56</v>
      </c>
      <c r="E106" s="40" t="s">
        <v>352</v>
      </c>
    </row>
    <row r="107" spans="1:5" ht="12.75">
      <c r="A107" t="s">
        <v>58</v>
      </c>
      <c r="E107" s="39" t="s">
        <v>351</v>
      </c>
    </row>
    <row r="108" spans="1:16" ht="12.75">
      <c r="A108" t="s">
        <v>48</v>
      </c>
      <c s="34" t="s">
        <v>288</v>
      </c>
      <c s="34" t="s">
        <v>469</v>
      </c>
      <c s="35" t="s">
        <v>5</v>
      </c>
      <c s="6" t="s">
        <v>470</v>
      </c>
      <c s="36" t="s">
        <v>252</v>
      </c>
      <c s="37">
        <v>44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428</v>
      </c>
      <c>
        <f>(M108*21)/100</f>
      </c>
      <c t="s">
        <v>26</v>
      </c>
    </row>
    <row r="109" spans="1:5" ht="12.75">
      <c r="A109" s="35" t="s">
        <v>55</v>
      </c>
      <c r="E109" s="39" t="s">
        <v>349</v>
      </c>
    </row>
    <row r="110" spans="1:5" ht="12.75">
      <c r="A110" s="35" t="s">
        <v>56</v>
      </c>
      <c r="E110" s="40" t="s">
        <v>352</v>
      </c>
    </row>
    <row r="111" spans="1:5" ht="12.75">
      <c r="A111" t="s">
        <v>58</v>
      </c>
      <c r="E111" s="39" t="s">
        <v>351</v>
      </c>
    </row>
    <row r="112" spans="1:16" ht="12.75">
      <c r="A112" t="s">
        <v>48</v>
      </c>
      <c s="34" t="s">
        <v>289</v>
      </c>
      <c s="34" t="s">
        <v>471</v>
      </c>
      <c s="35" t="s">
        <v>5</v>
      </c>
      <c s="6" t="s">
        <v>472</v>
      </c>
      <c s="36" t="s">
        <v>252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428</v>
      </c>
      <c>
        <f>(M112*21)/100</f>
      </c>
      <c t="s">
        <v>26</v>
      </c>
    </row>
    <row r="113" spans="1:5" ht="12.75">
      <c r="A113" s="35" t="s">
        <v>55</v>
      </c>
      <c r="E113" s="39" t="s">
        <v>349</v>
      </c>
    </row>
    <row r="114" spans="1:5" ht="12.75">
      <c r="A114" s="35" t="s">
        <v>56</v>
      </c>
      <c r="E114" s="40" t="s">
        <v>352</v>
      </c>
    </row>
    <row r="115" spans="1:5" ht="12.75">
      <c r="A115" t="s">
        <v>58</v>
      </c>
      <c r="E115" s="39" t="s">
        <v>351</v>
      </c>
    </row>
    <row r="116" spans="1:16" ht="12.75">
      <c r="A116" t="s">
        <v>48</v>
      </c>
      <c s="34" t="s">
        <v>290</v>
      </c>
      <c s="34" t="s">
        <v>473</v>
      </c>
      <c s="35" t="s">
        <v>5</v>
      </c>
      <c s="6" t="s">
        <v>474</v>
      </c>
      <c s="36" t="s">
        <v>252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428</v>
      </c>
      <c>
        <f>(M116*21)/100</f>
      </c>
      <c t="s">
        <v>26</v>
      </c>
    </row>
    <row r="117" spans="1:5" ht="12.75">
      <c r="A117" s="35" t="s">
        <v>55</v>
      </c>
      <c r="E117" s="39" t="s">
        <v>349</v>
      </c>
    </row>
    <row r="118" spans="1:5" ht="12.75">
      <c r="A118" s="35" t="s">
        <v>56</v>
      </c>
      <c r="E118" s="40" t="s">
        <v>352</v>
      </c>
    </row>
    <row r="119" spans="1:5" ht="12.75">
      <c r="A119" t="s">
        <v>58</v>
      </c>
      <c r="E119" s="39" t="s">
        <v>351</v>
      </c>
    </row>
    <row r="120" spans="1:16" ht="12.75">
      <c r="A120" t="s">
        <v>48</v>
      </c>
      <c s="34" t="s">
        <v>291</v>
      </c>
      <c s="34" t="s">
        <v>475</v>
      </c>
      <c s="35" t="s">
        <v>5</v>
      </c>
      <c s="6" t="s">
        <v>476</v>
      </c>
      <c s="36" t="s">
        <v>252</v>
      </c>
      <c s="37">
        <v>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428</v>
      </c>
      <c>
        <f>(M120*21)/100</f>
      </c>
      <c t="s">
        <v>26</v>
      </c>
    </row>
    <row r="121" spans="1:5" ht="12.75">
      <c r="A121" s="35" t="s">
        <v>55</v>
      </c>
      <c r="E121" s="39" t="s">
        <v>349</v>
      </c>
    </row>
    <row r="122" spans="1:5" ht="12.75">
      <c r="A122" s="35" t="s">
        <v>56</v>
      </c>
      <c r="E122" s="40" t="s">
        <v>352</v>
      </c>
    </row>
    <row r="123" spans="1:5" ht="12.75">
      <c r="A123" t="s">
        <v>58</v>
      </c>
      <c r="E123" s="39" t="s">
        <v>351</v>
      </c>
    </row>
    <row r="124" spans="1:16" ht="12.75">
      <c r="A124" t="s">
        <v>48</v>
      </c>
      <c s="34" t="s">
        <v>292</v>
      </c>
      <c s="34" t="s">
        <v>477</v>
      </c>
      <c s="35" t="s">
        <v>5</v>
      </c>
      <c s="6" t="s">
        <v>478</v>
      </c>
      <c s="36" t="s">
        <v>252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428</v>
      </c>
      <c>
        <f>(M124*21)/100</f>
      </c>
      <c t="s">
        <v>26</v>
      </c>
    </row>
    <row r="125" spans="1:5" ht="12.75">
      <c r="A125" s="35" t="s">
        <v>55</v>
      </c>
      <c r="E125" s="39" t="s">
        <v>349</v>
      </c>
    </row>
    <row r="126" spans="1:5" ht="12.75">
      <c r="A126" s="35" t="s">
        <v>56</v>
      </c>
      <c r="E126" s="40" t="s">
        <v>352</v>
      </c>
    </row>
    <row r="127" spans="1:5" ht="12.75">
      <c r="A127" t="s">
        <v>58</v>
      </c>
      <c r="E127" s="39" t="s">
        <v>351</v>
      </c>
    </row>
    <row r="128" spans="1:16" ht="12.75">
      <c r="A128" t="s">
        <v>48</v>
      </c>
      <c s="34" t="s">
        <v>293</v>
      </c>
      <c s="34" t="s">
        <v>479</v>
      </c>
      <c s="35" t="s">
        <v>5</v>
      </c>
      <c s="6" t="s">
        <v>480</v>
      </c>
      <c s="36" t="s">
        <v>252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428</v>
      </c>
      <c>
        <f>(M128*21)/100</f>
      </c>
      <c t="s">
        <v>26</v>
      </c>
    </row>
    <row r="129" spans="1:5" ht="12.75">
      <c r="A129" s="35" t="s">
        <v>55</v>
      </c>
      <c r="E129" s="39" t="s">
        <v>349</v>
      </c>
    </row>
    <row r="130" spans="1:5" ht="12.75">
      <c r="A130" s="35" t="s">
        <v>56</v>
      </c>
      <c r="E130" s="40" t="s">
        <v>352</v>
      </c>
    </row>
    <row r="131" spans="1:5" ht="12.75">
      <c r="A131" t="s">
        <v>58</v>
      </c>
      <c r="E131" s="39" t="s">
        <v>351</v>
      </c>
    </row>
    <row r="132" spans="1:16" ht="12.75">
      <c r="A132" t="s">
        <v>48</v>
      </c>
      <c s="34" t="s">
        <v>294</v>
      </c>
      <c s="34" t="s">
        <v>481</v>
      </c>
      <c s="35" t="s">
        <v>5</v>
      </c>
      <c s="6" t="s">
        <v>482</v>
      </c>
      <c s="36" t="s">
        <v>252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428</v>
      </c>
      <c>
        <f>(M132*21)/100</f>
      </c>
      <c t="s">
        <v>26</v>
      </c>
    </row>
    <row r="133" spans="1:5" ht="12.75">
      <c r="A133" s="35" t="s">
        <v>55</v>
      </c>
      <c r="E133" s="39" t="s">
        <v>349</v>
      </c>
    </row>
    <row r="134" spans="1:5" ht="12.75">
      <c r="A134" s="35" t="s">
        <v>56</v>
      </c>
      <c r="E134" s="40" t="s">
        <v>352</v>
      </c>
    </row>
    <row r="135" spans="1:5" ht="12.75">
      <c r="A135" t="s">
        <v>58</v>
      </c>
      <c r="E135" s="39" t="s">
        <v>351</v>
      </c>
    </row>
    <row r="136" spans="1:16" ht="12.75">
      <c r="A136" t="s">
        <v>48</v>
      </c>
      <c s="34" t="s">
        <v>295</v>
      </c>
      <c s="34" t="s">
        <v>483</v>
      </c>
      <c s="35" t="s">
        <v>5</v>
      </c>
      <c s="6" t="s">
        <v>484</v>
      </c>
      <c s="36" t="s">
        <v>252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428</v>
      </c>
      <c>
        <f>(M136*21)/100</f>
      </c>
      <c t="s">
        <v>26</v>
      </c>
    </row>
    <row r="137" spans="1:5" ht="12.75">
      <c r="A137" s="35" t="s">
        <v>55</v>
      </c>
      <c r="E137" s="39" t="s">
        <v>485</v>
      </c>
    </row>
    <row r="138" spans="1:5" ht="12.75">
      <c r="A138" s="35" t="s">
        <v>56</v>
      </c>
      <c r="E138" s="40" t="s">
        <v>352</v>
      </c>
    </row>
    <row r="139" spans="1:5" ht="12.75">
      <c r="A139" t="s">
        <v>58</v>
      </c>
      <c r="E139" s="39" t="s">
        <v>351</v>
      </c>
    </row>
    <row r="140" spans="1:16" ht="12.75">
      <c r="A140" t="s">
        <v>48</v>
      </c>
      <c s="34" t="s">
        <v>296</v>
      </c>
      <c s="34" t="s">
        <v>486</v>
      </c>
      <c s="35" t="s">
        <v>5</v>
      </c>
      <c s="6" t="s">
        <v>487</v>
      </c>
      <c s="36" t="s">
        <v>252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428</v>
      </c>
      <c>
        <f>(M140*21)/100</f>
      </c>
      <c t="s">
        <v>26</v>
      </c>
    </row>
    <row r="141" spans="1:5" ht="12.75">
      <c r="A141" s="35" t="s">
        <v>55</v>
      </c>
      <c r="E141" s="39" t="s">
        <v>349</v>
      </c>
    </row>
    <row r="142" spans="1:5" ht="12.75">
      <c r="A142" s="35" t="s">
        <v>56</v>
      </c>
      <c r="E142" s="40" t="s">
        <v>352</v>
      </c>
    </row>
    <row r="143" spans="1:5" ht="12.75">
      <c r="A143" t="s">
        <v>58</v>
      </c>
      <c r="E143" s="39" t="s">
        <v>351</v>
      </c>
    </row>
    <row r="144" spans="1:16" ht="12.75">
      <c r="A144" t="s">
        <v>48</v>
      </c>
      <c s="34" t="s">
        <v>297</v>
      </c>
      <c s="34" t="s">
        <v>488</v>
      </c>
      <c s="35" t="s">
        <v>5</v>
      </c>
      <c s="6" t="s">
        <v>489</v>
      </c>
      <c s="36" t="s">
        <v>490</v>
      </c>
      <c s="37">
        <v>216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491</v>
      </c>
      <c>
        <f>(M144*21)/100</f>
      </c>
      <c t="s">
        <v>26</v>
      </c>
    </row>
    <row r="145" spans="1:5" ht="12.75">
      <c r="A145" s="35" t="s">
        <v>55</v>
      </c>
      <c r="E145" s="39" t="s">
        <v>349</v>
      </c>
    </row>
    <row r="146" spans="1:5" ht="12.75">
      <c r="A146" s="35" t="s">
        <v>56</v>
      </c>
      <c r="E146" s="40" t="s">
        <v>352</v>
      </c>
    </row>
    <row r="147" spans="1:5" ht="12.75">
      <c r="A147" t="s">
        <v>58</v>
      </c>
      <c r="E147" s="39" t="s">
        <v>351</v>
      </c>
    </row>
    <row r="148" spans="1:16" ht="12.75">
      <c r="A148" t="s">
        <v>48</v>
      </c>
      <c s="34" t="s">
        <v>298</v>
      </c>
      <c s="34" t="s">
        <v>492</v>
      </c>
      <c s="35" t="s">
        <v>5</v>
      </c>
      <c s="6" t="s">
        <v>493</v>
      </c>
      <c s="36" t="s">
        <v>252</v>
      </c>
      <c s="37">
        <v>72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428</v>
      </c>
      <c>
        <f>(M148*21)/100</f>
      </c>
      <c t="s">
        <v>26</v>
      </c>
    </row>
    <row r="149" spans="1:5" ht="12.75">
      <c r="A149" s="35" t="s">
        <v>55</v>
      </c>
      <c r="E149" s="39" t="s">
        <v>349</v>
      </c>
    </row>
    <row r="150" spans="1:5" ht="12.75">
      <c r="A150" s="35" t="s">
        <v>56</v>
      </c>
      <c r="E150" s="40" t="s">
        <v>352</v>
      </c>
    </row>
    <row r="151" spans="1:5" ht="12.75">
      <c r="A151" t="s">
        <v>58</v>
      </c>
      <c r="E151" s="39" t="s">
        <v>351</v>
      </c>
    </row>
    <row r="152" spans="1:13" ht="12.75">
      <c r="A152" t="s">
        <v>45</v>
      </c>
      <c r="C152" s="31" t="s">
        <v>25</v>
      </c>
      <c r="E152" s="33" t="s">
        <v>494</v>
      </c>
      <c r="J152" s="32">
        <f>0</f>
      </c>
      <c s="32">
        <f>0</f>
      </c>
      <c s="32">
        <f>0+L153</f>
      </c>
      <c s="32">
        <f>0+M153</f>
      </c>
    </row>
    <row r="153" spans="1:16" ht="12.75">
      <c r="A153" t="s">
        <v>48</v>
      </c>
      <c s="34" t="s">
        <v>300</v>
      </c>
      <c s="34" t="s">
        <v>495</v>
      </c>
      <c s="35" t="s">
        <v>5</v>
      </c>
      <c s="6" t="s">
        <v>496</v>
      </c>
      <c s="36" t="s">
        <v>210</v>
      </c>
      <c s="37">
        <v>85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497</v>
      </c>
      <c>
        <f>(M153*21)/100</f>
      </c>
      <c t="s">
        <v>26</v>
      </c>
    </row>
    <row r="154" spans="1:5" ht="12.75">
      <c r="A154" s="35" t="s">
        <v>55</v>
      </c>
      <c r="E154" s="39" t="s">
        <v>349</v>
      </c>
    </row>
    <row r="155" spans="1:5" ht="12.75">
      <c r="A155" s="35" t="s">
        <v>56</v>
      </c>
      <c r="E155" s="40" t="s">
        <v>352</v>
      </c>
    </row>
    <row r="156" spans="1:5" ht="12.75">
      <c r="A156" t="s">
        <v>58</v>
      </c>
      <c r="E156" s="39" t="s">
        <v>351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500</v>
      </c>
      <c r="E8" s="30" t="s">
        <v>499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165</v>
      </c>
    </row>
    <row r="13" spans="1:5" ht="76.5">
      <c r="A13" t="s">
        <v>58</v>
      </c>
      <c r="E13" s="39" t="s">
        <v>196</v>
      </c>
    </row>
    <row r="14" spans="1:13" ht="12.75">
      <c r="A14" t="s">
        <v>45</v>
      </c>
      <c r="C14" s="31" t="s">
        <v>501</v>
      </c>
      <c r="E14" s="33" t="s">
        <v>502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25.5">
      <c r="A15" t="s">
        <v>48</v>
      </c>
      <c s="34" t="s">
        <v>26</v>
      </c>
      <c s="34" t="s">
        <v>503</v>
      </c>
      <c s="35" t="s">
        <v>5</v>
      </c>
      <c s="6" t="s">
        <v>359</v>
      </c>
      <c s="36" t="s">
        <v>210</v>
      </c>
      <c s="37">
        <v>100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26</v>
      </c>
    </row>
    <row r="16" spans="1:5" ht="12.75">
      <c r="A16" s="35" t="s">
        <v>55</v>
      </c>
      <c r="E16" s="39" t="s">
        <v>504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5</v>
      </c>
    </row>
    <row r="19" spans="1:16" ht="25.5">
      <c r="A19" t="s">
        <v>48</v>
      </c>
      <c s="34" t="s">
        <v>25</v>
      </c>
      <c s="34" t="s">
        <v>505</v>
      </c>
      <c s="35" t="s">
        <v>5</v>
      </c>
      <c s="6" t="s">
        <v>506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360</v>
      </c>
      <c s="35" t="s">
        <v>5</v>
      </c>
      <c s="6" t="s">
        <v>361</v>
      </c>
      <c s="36" t="s">
        <v>362</v>
      </c>
      <c s="37">
        <v>3.165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53">
      <c r="A26" t="s">
        <v>58</v>
      </c>
      <c r="E26" s="39" t="s">
        <v>508</v>
      </c>
    </row>
    <row r="27" spans="1:16" ht="12.75">
      <c r="A27" t="s">
        <v>48</v>
      </c>
      <c s="34" t="s">
        <v>75</v>
      </c>
      <c s="34" t="s">
        <v>509</v>
      </c>
      <c s="35" t="s">
        <v>5</v>
      </c>
      <c s="6" t="s">
        <v>510</v>
      </c>
      <c s="36" t="s">
        <v>252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511</v>
      </c>
    </row>
    <row r="29" spans="1:5" ht="12.75">
      <c r="A29" s="35" t="s">
        <v>56</v>
      </c>
      <c r="E29" s="40" t="s">
        <v>5</v>
      </c>
    </row>
    <row r="30" spans="1:5" ht="191.25">
      <c r="A30" t="s">
        <v>58</v>
      </c>
      <c r="E30" s="39" t="s">
        <v>512</v>
      </c>
    </row>
    <row r="31" spans="1:16" ht="12.75">
      <c r="A31" t="s">
        <v>48</v>
      </c>
      <c s="34" t="s">
        <v>81</v>
      </c>
      <c s="34" t="s">
        <v>513</v>
      </c>
      <c s="35" t="s">
        <v>5</v>
      </c>
      <c s="6" t="s">
        <v>514</v>
      </c>
      <c s="36" t="s">
        <v>515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78.5">
      <c r="A34" t="s">
        <v>58</v>
      </c>
      <c r="E34" s="39" t="s">
        <v>516</v>
      </c>
    </row>
    <row r="35" spans="1:16" ht="12.75">
      <c r="A35" t="s">
        <v>48</v>
      </c>
      <c s="34" t="s">
        <v>87</v>
      </c>
      <c s="34" t="s">
        <v>517</v>
      </c>
      <c s="35" t="s">
        <v>5</v>
      </c>
      <c s="6" t="s">
        <v>518</v>
      </c>
      <c s="36" t="s">
        <v>515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02">
      <c r="A38" t="s">
        <v>58</v>
      </c>
      <c r="E38" s="39" t="s">
        <v>519</v>
      </c>
    </row>
    <row r="39" spans="1:16" ht="12.75">
      <c r="A39" t="s">
        <v>48</v>
      </c>
      <c s="34" t="s">
        <v>92</v>
      </c>
      <c s="34" t="s">
        <v>520</v>
      </c>
      <c s="35" t="s">
        <v>5</v>
      </c>
      <c s="6" t="s">
        <v>521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58</v>
      </c>
      <c r="E42" s="39" t="s">
        <v>523</v>
      </c>
    </row>
    <row r="43" spans="1:16" ht="12.75">
      <c r="A43" t="s">
        <v>48</v>
      </c>
      <c s="34" t="s">
        <v>97</v>
      </c>
      <c s="34" t="s">
        <v>524</v>
      </c>
      <c s="35" t="s">
        <v>5</v>
      </c>
      <c s="6" t="s">
        <v>525</v>
      </c>
      <c s="36" t="s">
        <v>522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58</v>
      </c>
      <c r="E46" s="39" t="s">
        <v>526</v>
      </c>
    </row>
    <row r="47" spans="1:16" ht="12.75">
      <c r="A47" t="s">
        <v>48</v>
      </c>
      <c s="34" t="s">
        <v>103</v>
      </c>
      <c s="34" t="s">
        <v>527</v>
      </c>
      <c s="35" t="s">
        <v>5</v>
      </c>
      <c s="6" t="s">
        <v>528</v>
      </c>
      <c s="36" t="s">
        <v>522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58</v>
      </c>
      <c r="E50" s="39" t="s">
        <v>529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COUNTIFS(L8:L216,"=0",A8:A216,"P")+COUNTIFS(L8:L216,"",A8:A216,"P")+SUM(Q8:Q216)</f>
      </c>
    </row>
    <row r="8" spans="1:13" ht="12.75">
      <c r="A8" t="s">
        <v>43</v>
      </c>
      <c r="C8" s="28" t="s">
        <v>532</v>
      </c>
      <c r="E8" s="30" t="s">
        <v>531</v>
      </c>
      <c r="J8" s="29">
        <f>0+J9+J14+J91</f>
      </c>
      <c s="29">
        <f>0+K9+K14+K91</f>
      </c>
      <c s="29">
        <f>0+L9+L14+L91</f>
      </c>
      <c s="29">
        <f>0+M9+M14+M91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533</v>
      </c>
    </row>
    <row r="13" spans="1:5" ht="25.5">
      <c r="A13" t="s">
        <v>58</v>
      </c>
      <c r="E13" s="39" t="s">
        <v>534</v>
      </c>
    </row>
    <row r="14" spans="1:13" ht="12.75">
      <c r="A14" t="s">
        <v>45</v>
      </c>
      <c r="C14" s="31" t="s">
        <v>49</v>
      </c>
      <c r="E14" s="33" t="s">
        <v>535</v>
      </c>
      <c r="J14" s="32">
        <f>0</f>
      </c>
      <c s="32">
        <f>0</f>
      </c>
      <c s="32">
        <f>0+L15+L19+L23+L27+L31+L35+L39+L43+L47+L51+L55+L59+L63+L67+L71+L75+L79+L83+L87</f>
      </c>
      <c s="32">
        <f>0+M15+M19+M23+M27+M31+M35+M39+M43+M47+M51+M55+M59+M63+M67+M71+M75+M79+M83+M87</f>
      </c>
    </row>
    <row r="15" spans="1:16" ht="25.5">
      <c r="A15" t="s">
        <v>48</v>
      </c>
      <c s="34" t="s">
        <v>26</v>
      </c>
      <c s="34" t="s">
        <v>536</v>
      </c>
      <c s="35" t="s">
        <v>5</v>
      </c>
      <c s="6" t="s">
        <v>537</v>
      </c>
      <c s="36" t="s">
        <v>210</v>
      </c>
      <c s="37">
        <v>1500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349</v>
      </c>
    </row>
    <row r="17" spans="1:5" ht="12.75">
      <c r="A17" s="35" t="s">
        <v>56</v>
      </c>
      <c r="E17" s="40" t="s">
        <v>538</v>
      </c>
    </row>
    <row r="18" spans="1:5" ht="76.5">
      <c r="A18" t="s">
        <v>58</v>
      </c>
      <c r="E18" s="39" t="s">
        <v>539</v>
      </c>
    </row>
    <row r="19" spans="1:16" ht="38.25">
      <c r="A19" t="s">
        <v>48</v>
      </c>
      <c s="34" t="s">
        <v>25</v>
      </c>
      <c s="34" t="s">
        <v>505</v>
      </c>
      <c s="35" t="s">
        <v>5</v>
      </c>
      <c s="6" t="s">
        <v>540</v>
      </c>
      <c s="36" t="s">
        <v>252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349</v>
      </c>
    </row>
    <row r="21" spans="1:5" ht="12.75">
      <c r="A21" s="35" t="s">
        <v>56</v>
      </c>
      <c r="E21" s="40" t="s">
        <v>538</v>
      </c>
    </row>
    <row r="22" spans="1:5" ht="89.25">
      <c r="A22" t="s">
        <v>58</v>
      </c>
      <c r="E22" s="39" t="s">
        <v>507</v>
      </c>
    </row>
    <row r="23" spans="1:16" ht="12.75">
      <c r="A23" t="s">
        <v>48</v>
      </c>
      <c s="34" t="s">
        <v>69</v>
      </c>
      <c s="34" t="s">
        <v>541</v>
      </c>
      <c s="35" t="s">
        <v>5</v>
      </c>
      <c s="6" t="s">
        <v>542</v>
      </c>
      <c s="36" t="s">
        <v>210</v>
      </c>
      <c s="37">
        <v>3220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349</v>
      </c>
    </row>
    <row r="25" spans="1:5" ht="12.75">
      <c r="A25" s="35" t="s">
        <v>56</v>
      </c>
      <c r="E25" s="40" t="s">
        <v>538</v>
      </c>
    </row>
    <row r="26" spans="1:5" ht="89.25">
      <c r="A26" t="s">
        <v>58</v>
      </c>
      <c r="E26" s="39" t="s">
        <v>543</v>
      </c>
    </row>
    <row r="27" spans="1:16" ht="25.5">
      <c r="A27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252</v>
      </c>
      <c s="37">
        <v>210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349</v>
      </c>
    </row>
    <row r="29" spans="1:5" ht="12.75">
      <c r="A29" s="35" t="s">
        <v>56</v>
      </c>
      <c r="E29" s="40" t="s">
        <v>538</v>
      </c>
    </row>
    <row r="30" spans="1:5" ht="89.25">
      <c r="A30" t="s">
        <v>58</v>
      </c>
      <c r="E30" s="39" t="s">
        <v>546</v>
      </c>
    </row>
    <row r="31" spans="1:16" ht="12.75">
      <c r="A31" t="s">
        <v>48</v>
      </c>
      <c s="34" t="s">
        <v>87</v>
      </c>
      <c s="34" t="s">
        <v>547</v>
      </c>
      <c s="35" t="s">
        <v>5</v>
      </c>
      <c s="6" t="s">
        <v>548</v>
      </c>
      <c s="36" t="s">
        <v>215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349</v>
      </c>
    </row>
    <row r="33" spans="1:5" ht="12.75">
      <c r="A33" s="35" t="s">
        <v>56</v>
      </c>
      <c r="E33" s="40" t="s">
        <v>538</v>
      </c>
    </row>
    <row r="34" spans="1:5" ht="140.25">
      <c r="A34" t="s">
        <v>58</v>
      </c>
      <c r="E34" s="39" t="s">
        <v>549</v>
      </c>
    </row>
    <row r="35" spans="1:16" ht="25.5">
      <c r="A35" t="s">
        <v>48</v>
      </c>
      <c s="34" t="s">
        <v>92</v>
      </c>
      <c s="34" t="s">
        <v>550</v>
      </c>
      <c s="35" t="s">
        <v>5</v>
      </c>
      <c s="6" t="s">
        <v>551</v>
      </c>
      <c s="36" t="s">
        <v>252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349</v>
      </c>
    </row>
    <row r="37" spans="1:5" ht="12.75">
      <c r="A37" s="35" t="s">
        <v>56</v>
      </c>
      <c r="E37" s="40" t="s">
        <v>538</v>
      </c>
    </row>
    <row r="38" spans="1:5" ht="114.75">
      <c r="A38" t="s">
        <v>58</v>
      </c>
      <c r="E38" s="39" t="s">
        <v>552</v>
      </c>
    </row>
    <row r="39" spans="1:16" ht="12.75">
      <c r="A39" t="s">
        <v>48</v>
      </c>
      <c s="34" t="s">
        <v>97</v>
      </c>
      <c s="34" t="s">
        <v>553</v>
      </c>
      <c s="35" t="s">
        <v>5</v>
      </c>
      <c s="6" t="s">
        <v>554</v>
      </c>
      <c s="36" t="s">
        <v>252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349</v>
      </c>
    </row>
    <row r="41" spans="1:5" ht="12.75">
      <c r="A41" s="35" t="s">
        <v>56</v>
      </c>
      <c r="E41" s="40" t="s">
        <v>538</v>
      </c>
    </row>
    <row r="42" spans="1:5" ht="140.25">
      <c r="A42" t="s">
        <v>58</v>
      </c>
      <c r="E42" s="39" t="s">
        <v>555</v>
      </c>
    </row>
    <row r="43" spans="1:16" ht="12.75">
      <c r="A43" t="s">
        <v>48</v>
      </c>
      <c s="34" t="s">
        <v>103</v>
      </c>
      <c s="34" t="s">
        <v>556</v>
      </c>
      <c s="35" t="s">
        <v>5</v>
      </c>
      <c s="6" t="s">
        <v>557</v>
      </c>
      <c s="36" t="s">
        <v>252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349</v>
      </c>
    </row>
    <row r="45" spans="1:5" ht="12.75">
      <c r="A45" s="35" t="s">
        <v>56</v>
      </c>
      <c r="E45" s="40" t="s">
        <v>538</v>
      </c>
    </row>
    <row r="46" spans="1:5" ht="114.75">
      <c r="A46" t="s">
        <v>58</v>
      </c>
      <c r="E46" s="39" t="s">
        <v>552</v>
      </c>
    </row>
    <row r="47" spans="1:16" ht="12.75">
      <c r="A47" t="s">
        <v>48</v>
      </c>
      <c s="34" t="s">
        <v>108</v>
      </c>
      <c s="34" t="s">
        <v>558</v>
      </c>
      <c s="35" t="s">
        <v>5</v>
      </c>
      <c s="6" t="s">
        <v>559</v>
      </c>
      <c s="36" t="s">
        <v>252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349</v>
      </c>
    </row>
    <row r="49" spans="1:5" ht="12.75">
      <c r="A49" s="35" t="s">
        <v>56</v>
      </c>
      <c r="E49" s="40" t="s">
        <v>538</v>
      </c>
    </row>
    <row r="50" spans="1:5" ht="140.25">
      <c r="A50" t="s">
        <v>58</v>
      </c>
      <c r="E50" s="39" t="s">
        <v>555</v>
      </c>
    </row>
    <row r="51" spans="1:16" ht="12.75">
      <c r="A51" t="s">
        <v>48</v>
      </c>
      <c s="34" t="s">
        <v>114</v>
      </c>
      <c s="34" t="s">
        <v>560</v>
      </c>
      <c s="35" t="s">
        <v>5</v>
      </c>
      <c s="6" t="s">
        <v>561</v>
      </c>
      <c s="36" t="s">
        <v>252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349</v>
      </c>
    </row>
    <row r="53" spans="1:5" ht="12.75">
      <c r="A53" s="35" t="s">
        <v>56</v>
      </c>
      <c r="E53" s="40" t="s">
        <v>538</v>
      </c>
    </row>
    <row r="54" spans="1:5" ht="191.25">
      <c r="A54" t="s">
        <v>58</v>
      </c>
      <c r="E54" s="39" t="s">
        <v>512</v>
      </c>
    </row>
    <row r="55" spans="1:16" ht="12.75">
      <c r="A55" t="s">
        <v>48</v>
      </c>
      <c s="34" t="s">
        <v>119</v>
      </c>
      <c s="34" t="s">
        <v>562</v>
      </c>
      <c s="35" t="s">
        <v>5</v>
      </c>
      <c s="6" t="s">
        <v>563</v>
      </c>
      <c s="36" t="s">
        <v>252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349</v>
      </c>
    </row>
    <row r="57" spans="1:5" ht="12.75">
      <c r="A57" s="35" t="s">
        <v>56</v>
      </c>
      <c r="E57" s="40" t="s">
        <v>538</v>
      </c>
    </row>
    <row r="58" spans="1:5" ht="140.25">
      <c r="A58" t="s">
        <v>58</v>
      </c>
      <c r="E58" s="39" t="s">
        <v>555</v>
      </c>
    </row>
    <row r="59" spans="1:16" ht="12.75">
      <c r="A59" t="s">
        <v>48</v>
      </c>
      <c s="34" t="s">
        <v>125</v>
      </c>
      <c s="34" t="s">
        <v>564</v>
      </c>
      <c s="35" t="s">
        <v>5</v>
      </c>
      <c s="6" t="s">
        <v>565</v>
      </c>
      <c s="36" t="s">
        <v>252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566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538</v>
      </c>
    </row>
    <row r="62" spans="1:5" ht="76.5">
      <c r="A62" t="s">
        <v>58</v>
      </c>
      <c r="E62" s="39" t="s">
        <v>567</v>
      </c>
    </row>
    <row r="63" spans="1:16" ht="25.5">
      <c r="A63" t="s">
        <v>48</v>
      </c>
      <c s="34" t="s">
        <v>130</v>
      </c>
      <c s="34" t="s">
        <v>568</v>
      </c>
      <c s="35" t="s">
        <v>5</v>
      </c>
      <c s="6" t="s">
        <v>569</v>
      </c>
      <c s="36" t="s">
        <v>252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570</v>
      </c>
      <c>
        <f>(M63*21)/100</f>
      </c>
      <c t="s">
        <v>26</v>
      </c>
    </row>
    <row r="64" spans="1:5" ht="12.75">
      <c r="A64" s="35" t="s">
        <v>55</v>
      </c>
      <c r="E64" s="39" t="s">
        <v>349</v>
      </c>
    </row>
    <row r="65" spans="1:5" ht="12.75">
      <c r="A65" s="35" t="s">
        <v>56</v>
      </c>
      <c r="E65" s="40" t="s">
        <v>538</v>
      </c>
    </row>
    <row r="66" spans="1:5" ht="191.25">
      <c r="A66" t="s">
        <v>58</v>
      </c>
      <c r="E66" s="39" t="s">
        <v>512</v>
      </c>
    </row>
    <row r="67" spans="1:16" ht="25.5">
      <c r="A67" t="s">
        <v>48</v>
      </c>
      <c s="34" t="s">
        <v>135</v>
      </c>
      <c s="34" t="s">
        <v>571</v>
      </c>
      <c s="35" t="s">
        <v>5</v>
      </c>
      <c s="6" t="s">
        <v>572</v>
      </c>
      <c s="36" t="s">
        <v>252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349</v>
      </c>
    </row>
    <row r="69" spans="1:5" ht="12.75">
      <c r="A69" s="35" t="s">
        <v>56</v>
      </c>
      <c r="E69" s="40" t="s">
        <v>538</v>
      </c>
    </row>
    <row r="70" spans="1:5" ht="114.75">
      <c r="A70" t="s">
        <v>58</v>
      </c>
      <c r="E70" s="39" t="s">
        <v>552</v>
      </c>
    </row>
    <row r="71" spans="1:16" ht="25.5">
      <c r="A71" t="s">
        <v>48</v>
      </c>
      <c s="34" t="s">
        <v>140</v>
      </c>
      <c s="34" t="s">
        <v>573</v>
      </c>
      <c s="35" t="s">
        <v>5</v>
      </c>
      <c s="6" t="s">
        <v>574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349</v>
      </c>
    </row>
    <row r="73" spans="1:5" ht="12.75">
      <c r="A73" s="35" t="s">
        <v>56</v>
      </c>
      <c r="E73" s="40" t="s">
        <v>538</v>
      </c>
    </row>
    <row r="74" spans="1:5" ht="140.25">
      <c r="A74" t="s">
        <v>58</v>
      </c>
      <c r="E74" s="39" t="s">
        <v>555</v>
      </c>
    </row>
    <row r="75" spans="1:16" ht="12.75">
      <c r="A75" t="s">
        <v>48</v>
      </c>
      <c s="34" t="s">
        <v>145</v>
      </c>
      <c s="34" t="s">
        <v>575</v>
      </c>
      <c s="35" t="s">
        <v>5</v>
      </c>
      <c s="6" t="s">
        <v>576</v>
      </c>
      <c s="36" t="s">
        <v>252</v>
      </c>
      <c s="37">
        <v>11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566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538</v>
      </c>
    </row>
    <row r="78" spans="1:5" ht="191.25">
      <c r="A78" t="s">
        <v>58</v>
      </c>
      <c r="E78" s="39" t="s">
        <v>577</v>
      </c>
    </row>
    <row r="79" spans="1:16" ht="12.75">
      <c r="A79" t="s">
        <v>48</v>
      </c>
      <c s="34" t="s">
        <v>151</v>
      </c>
      <c s="34" t="s">
        <v>578</v>
      </c>
      <c s="35" t="s">
        <v>5</v>
      </c>
      <c s="6" t="s">
        <v>579</v>
      </c>
      <c s="36" t="s">
        <v>252</v>
      </c>
      <c s="37">
        <v>15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566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538</v>
      </c>
    </row>
    <row r="82" spans="1:5" ht="191.25">
      <c r="A82" t="s">
        <v>58</v>
      </c>
      <c r="E82" s="39" t="s">
        <v>577</v>
      </c>
    </row>
    <row r="83" spans="1:16" ht="12.75">
      <c r="A83" t="s">
        <v>48</v>
      </c>
      <c s="34" t="s">
        <v>271</v>
      </c>
      <c s="34" t="s">
        <v>580</v>
      </c>
      <c s="35" t="s">
        <v>5</v>
      </c>
      <c s="6" t="s">
        <v>581</v>
      </c>
      <c s="36" t="s">
        <v>252</v>
      </c>
      <c s="37">
        <v>16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566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538</v>
      </c>
    </row>
    <row r="86" spans="1:5" ht="191.25">
      <c r="A86" t="s">
        <v>58</v>
      </c>
      <c r="E86" s="39" t="s">
        <v>577</v>
      </c>
    </row>
    <row r="87" spans="1:16" ht="12.75">
      <c r="A87" t="s">
        <v>48</v>
      </c>
      <c s="34" t="s">
        <v>282</v>
      </c>
      <c s="34" t="s">
        <v>582</v>
      </c>
      <c s="35" t="s">
        <v>5</v>
      </c>
      <c s="6" t="s">
        <v>583</v>
      </c>
      <c s="36" t="s">
        <v>252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566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538</v>
      </c>
    </row>
    <row r="90" spans="1:5" ht="191.25">
      <c r="A90" t="s">
        <v>58</v>
      </c>
      <c r="E90" s="39" t="s">
        <v>577</v>
      </c>
    </row>
    <row r="91" spans="1:13" ht="12.75">
      <c r="A91" t="s">
        <v>45</v>
      </c>
      <c r="C91" s="31" t="s">
        <v>87</v>
      </c>
      <c r="E91" s="33" t="s">
        <v>416</v>
      </c>
      <c r="J91" s="32">
        <f>0</f>
      </c>
      <c s="32">
        <f>0</f>
      </c>
      <c s="32">
        <f>0+L92+L96+L100+L104+L108+L112+L116+L120+L124+L128+L132+L136+L140+L144+L148+L152+L156+L160+L164+L168+L172+L176+L180+L184+L188+L192+L196+L200+L204+L208+L212+L216</f>
      </c>
      <c s="32">
        <f>0+M92+M96+M100+M104+M108+M112+M116+M120+M124+M128+M132+M136+M140+M144+M148+M152+M156+M160+M164+M168+M172+M176+M180+M184+M188+M192+M196+M200+M204+M208+M212+M216</f>
      </c>
    </row>
    <row r="92" spans="1:16" ht="12.75">
      <c r="A92" t="s">
        <v>48</v>
      </c>
      <c s="34" t="s">
        <v>287</v>
      </c>
      <c s="34" t="s">
        <v>584</v>
      </c>
      <c s="35" t="s">
        <v>5</v>
      </c>
      <c s="6" t="s">
        <v>585</v>
      </c>
      <c s="36" t="s">
        <v>252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566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204">
      <c r="A95" t="s">
        <v>58</v>
      </c>
      <c r="E95" s="39" t="s">
        <v>586</v>
      </c>
    </row>
    <row r="96" spans="1:16" ht="12.75">
      <c r="A96" t="s">
        <v>48</v>
      </c>
      <c s="34" t="s">
        <v>288</v>
      </c>
      <c s="34" t="s">
        <v>587</v>
      </c>
      <c s="35" t="s">
        <v>5</v>
      </c>
      <c s="6" t="s">
        <v>588</v>
      </c>
      <c s="36" t="s">
        <v>252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566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91.25">
      <c r="A99" t="s">
        <v>58</v>
      </c>
      <c r="E99" s="39" t="s">
        <v>577</v>
      </c>
    </row>
    <row r="100" spans="1:16" ht="12.75">
      <c r="A100" t="s">
        <v>48</v>
      </c>
      <c s="34" t="s">
        <v>289</v>
      </c>
      <c s="34" t="s">
        <v>589</v>
      </c>
      <c s="35" t="s">
        <v>5</v>
      </c>
      <c s="6" t="s">
        <v>590</v>
      </c>
      <c s="36" t="s">
        <v>252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566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91.25">
      <c r="A103" t="s">
        <v>58</v>
      </c>
      <c r="E103" s="39" t="s">
        <v>577</v>
      </c>
    </row>
    <row r="104" spans="1:16" ht="12.75">
      <c r="A104" t="s">
        <v>48</v>
      </c>
      <c s="34" t="s">
        <v>290</v>
      </c>
      <c s="34" t="s">
        <v>591</v>
      </c>
      <c s="35" t="s">
        <v>5</v>
      </c>
      <c s="6" t="s">
        <v>592</v>
      </c>
      <c s="36" t="s">
        <v>252</v>
      </c>
      <c s="37">
        <v>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566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40.25">
      <c r="A107" t="s">
        <v>58</v>
      </c>
      <c r="E107" s="39" t="s">
        <v>593</v>
      </c>
    </row>
    <row r="108" spans="1:16" ht="12.75">
      <c r="A108" t="s">
        <v>48</v>
      </c>
      <c s="34" t="s">
        <v>291</v>
      </c>
      <c s="34" t="s">
        <v>594</v>
      </c>
      <c s="35" t="s">
        <v>5</v>
      </c>
      <c s="6" t="s">
        <v>595</v>
      </c>
      <c s="36" t="s">
        <v>252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566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114.75">
      <c r="A111" t="s">
        <v>58</v>
      </c>
      <c r="E111" s="39" t="s">
        <v>596</v>
      </c>
    </row>
    <row r="112" spans="1:16" ht="12.75">
      <c r="A112" t="s">
        <v>48</v>
      </c>
      <c s="34" t="s">
        <v>292</v>
      </c>
      <c s="34" t="s">
        <v>597</v>
      </c>
      <c s="35" t="s">
        <v>5</v>
      </c>
      <c s="6" t="s">
        <v>598</v>
      </c>
      <c s="36" t="s">
        <v>252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566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7.5">
      <c r="A115" t="s">
        <v>58</v>
      </c>
      <c r="E115" s="39" t="s">
        <v>599</v>
      </c>
    </row>
    <row r="116" spans="1:16" ht="12.75">
      <c r="A116" t="s">
        <v>48</v>
      </c>
      <c s="34" t="s">
        <v>293</v>
      </c>
      <c s="34" t="s">
        <v>471</v>
      </c>
      <c s="35" t="s">
        <v>5</v>
      </c>
      <c s="6" t="s">
        <v>600</v>
      </c>
      <c s="36" t="s">
        <v>252</v>
      </c>
      <c s="37">
        <v>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566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114.75">
      <c r="A119" t="s">
        <v>58</v>
      </c>
      <c r="E119" s="39" t="s">
        <v>596</v>
      </c>
    </row>
    <row r="120" spans="1:16" ht="12.75">
      <c r="A120" t="s">
        <v>48</v>
      </c>
      <c s="34" t="s">
        <v>294</v>
      </c>
      <c s="34" t="s">
        <v>473</v>
      </c>
      <c s="35" t="s">
        <v>5</v>
      </c>
      <c s="6" t="s">
        <v>601</v>
      </c>
      <c s="36" t="s">
        <v>252</v>
      </c>
      <c s="37">
        <v>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566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127.5">
      <c r="A123" t="s">
        <v>58</v>
      </c>
      <c r="E123" s="39" t="s">
        <v>599</v>
      </c>
    </row>
    <row r="124" spans="1:16" ht="25.5">
      <c r="A124" t="s">
        <v>48</v>
      </c>
      <c s="34" t="s">
        <v>295</v>
      </c>
      <c s="34" t="s">
        <v>602</v>
      </c>
      <c s="35" t="s">
        <v>5</v>
      </c>
      <c s="6" t="s">
        <v>603</v>
      </c>
      <c s="36" t="s">
        <v>252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566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14.75">
      <c r="A127" t="s">
        <v>58</v>
      </c>
      <c r="E127" s="39" t="s">
        <v>596</v>
      </c>
    </row>
    <row r="128" spans="1:16" ht="25.5">
      <c r="A128" t="s">
        <v>48</v>
      </c>
      <c s="34" t="s">
        <v>296</v>
      </c>
      <c s="34" t="s">
        <v>604</v>
      </c>
      <c s="35" t="s">
        <v>5</v>
      </c>
      <c s="6" t="s">
        <v>605</v>
      </c>
      <c s="36" t="s">
        <v>252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566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</v>
      </c>
    </row>
    <row r="131" spans="1:5" ht="114.75">
      <c r="A131" t="s">
        <v>58</v>
      </c>
      <c r="E131" s="39" t="s">
        <v>596</v>
      </c>
    </row>
    <row r="132" spans="1:16" ht="12.75">
      <c r="A132" t="s">
        <v>48</v>
      </c>
      <c s="34" t="s">
        <v>297</v>
      </c>
      <c s="34" t="s">
        <v>606</v>
      </c>
      <c s="35" t="s">
        <v>5</v>
      </c>
      <c s="6" t="s">
        <v>607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566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14.75">
      <c r="A135" t="s">
        <v>58</v>
      </c>
      <c r="E135" s="39" t="s">
        <v>596</v>
      </c>
    </row>
    <row r="136" spans="1:16" ht="12.75">
      <c r="A136" t="s">
        <v>48</v>
      </c>
      <c s="34" t="s">
        <v>298</v>
      </c>
      <c s="34" t="s">
        <v>608</v>
      </c>
      <c s="35" t="s">
        <v>5</v>
      </c>
      <c s="6" t="s">
        <v>609</v>
      </c>
      <c s="36" t="s">
        <v>252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566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596</v>
      </c>
    </row>
    <row r="140" spans="1:16" ht="12.75">
      <c r="A140" t="s">
        <v>48</v>
      </c>
      <c s="34" t="s">
        <v>300</v>
      </c>
      <c s="34" t="s">
        <v>610</v>
      </c>
      <c s="35" t="s">
        <v>5</v>
      </c>
      <c s="6" t="s">
        <v>611</v>
      </c>
      <c s="36" t="s">
        <v>252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566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596</v>
      </c>
    </row>
    <row r="144" spans="1:16" ht="12.75">
      <c r="A144" t="s">
        <v>48</v>
      </c>
      <c s="34" t="s">
        <v>301</v>
      </c>
      <c s="34" t="s">
        <v>612</v>
      </c>
      <c s="35" t="s">
        <v>5</v>
      </c>
      <c s="6" t="s">
        <v>613</v>
      </c>
      <c s="36" t="s">
        <v>252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566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7.5">
      <c r="A147" t="s">
        <v>58</v>
      </c>
      <c r="E147" s="39" t="s">
        <v>599</v>
      </c>
    </row>
    <row r="148" spans="1:16" ht="12.75">
      <c r="A148" t="s">
        <v>48</v>
      </c>
      <c s="34" t="s">
        <v>303</v>
      </c>
      <c s="34" t="s">
        <v>614</v>
      </c>
      <c s="35" t="s">
        <v>5</v>
      </c>
      <c s="6" t="s">
        <v>615</v>
      </c>
      <c s="36" t="s">
        <v>252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566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78.5">
      <c r="A151" t="s">
        <v>58</v>
      </c>
      <c r="E151" s="39" t="s">
        <v>616</v>
      </c>
    </row>
    <row r="152" spans="1:16" ht="12.75">
      <c r="A152" t="s">
        <v>48</v>
      </c>
      <c s="34" t="s">
        <v>305</v>
      </c>
      <c s="34" t="s">
        <v>617</v>
      </c>
      <c s="35" t="s">
        <v>5</v>
      </c>
      <c s="6" t="s">
        <v>618</v>
      </c>
      <c s="36" t="s">
        <v>252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566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7.5">
      <c r="A155" t="s">
        <v>58</v>
      </c>
      <c r="E155" s="39" t="s">
        <v>599</v>
      </c>
    </row>
    <row r="156" spans="1:16" ht="12.75">
      <c r="A156" t="s">
        <v>48</v>
      </c>
      <c s="34" t="s">
        <v>307</v>
      </c>
      <c s="34" t="s">
        <v>619</v>
      </c>
      <c s="35" t="s">
        <v>5</v>
      </c>
      <c s="6" t="s">
        <v>620</v>
      </c>
      <c s="36" t="s">
        <v>436</v>
      </c>
      <c s="37">
        <v>1.52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566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621</v>
      </c>
    </row>
    <row r="159" spans="1:5" ht="153">
      <c r="A159" t="s">
        <v>58</v>
      </c>
      <c r="E159" s="39" t="s">
        <v>622</v>
      </c>
    </row>
    <row r="160" spans="1:16" ht="12.75">
      <c r="A160" t="s">
        <v>48</v>
      </c>
      <c s="34" t="s">
        <v>309</v>
      </c>
      <c s="34" t="s">
        <v>623</v>
      </c>
      <c s="35" t="s">
        <v>5</v>
      </c>
      <c s="6" t="s">
        <v>624</v>
      </c>
      <c s="36" t="s">
        <v>210</v>
      </c>
      <c s="37">
        <v>380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566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14.75">
      <c r="A163" t="s">
        <v>58</v>
      </c>
      <c r="E163" s="39" t="s">
        <v>625</v>
      </c>
    </row>
    <row r="164" spans="1:16" ht="12.75">
      <c r="A164" t="s">
        <v>48</v>
      </c>
      <c s="34" t="s">
        <v>311</v>
      </c>
      <c s="34" t="s">
        <v>488</v>
      </c>
      <c s="35" t="s">
        <v>5</v>
      </c>
      <c s="6" t="s">
        <v>626</v>
      </c>
      <c s="36" t="s">
        <v>490</v>
      </c>
      <c s="37">
        <v>24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566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53">
      <c r="A167" t="s">
        <v>58</v>
      </c>
      <c r="E167" s="39" t="s">
        <v>627</v>
      </c>
    </row>
    <row r="168" spans="1:16" ht="12.75">
      <c r="A168" t="s">
        <v>48</v>
      </c>
      <c s="34" t="s">
        <v>316</v>
      </c>
      <c s="34" t="s">
        <v>447</v>
      </c>
      <c s="35" t="s">
        <v>5</v>
      </c>
      <c s="6" t="s">
        <v>628</v>
      </c>
      <c s="36" t="s">
        <v>210</v>
      </c>
      <c s="37">
        <v>400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566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53">
      <c r="A171" t="s">
        <v>58</v>
      </c>
      <c r="E171" s="39" t="s">
        <v>629</v>
      </c>
    </row>
    <row r="172" spans="1:16" ht="12.75">
      <c r="A172" t="s">
        <v>48</v>
      </c>
      <c s="34" t="s">
        <v>321</v>
      </c>
      <c s="34" t="s">
        <v>449</v>
      </c>
      <c s="35" t="s">
        <v>5</v>
      </c>
      <c s="6" t="s">
        <v>450</v>
      </c>
      <c s="36" t="s">
        <v>210</v>
      </c>
      <c s="37">
        <v>400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566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14.75">
      <c r="A175" t="s">
        <v>58</v>
      </c>
      <c r="E175" s="39" t="s">
        <v>630</v>
      </c>
    </row>
    <row r="176" spans="1:16" ht="12.75">
      <c r="A176" t="s">
        <v>48</v>
      </c>
      <c s="34" t="s">
        <v>323</v>
      </c>
      <c s="34" t="s">
        <v>631</v>
      </c>
      <c s="35" t="s">
        <v>5</v>
      </c>
      <c s="6" t="s">
        <v>632</v>
      </c>
      <c s="36" t="s">
        <v>210</v>
      </c>
      <c s="37">
        <v>400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566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53">
      <c r="A179" t="s">
        <v>58</v>
      </c>
      <c r="E179" s="39" t="s">
        <v>633</v>
      </c>
    </row>
    <row r="180" spans="1:16" ht="12.75">
      <c r="A180" t="s">
        <v>48</v>
      </c>
      <c s="34" t="s">
        <v>325</v>
      </c>
      <c s="34" t="s">
        <v>634</v>
      </c>
      <c s="35" t="s">
        <v>5</v>
      </c>
      <c s="6" t="s">
        <v>635</v>
      </c>
      <c s="36" t="s">
        <v>210</v>
      </c>
      <c s="37">
        <v>400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566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14.75">
      <c r="A183" t="s">
        <v>58</v>
      </c>
      <c r="E183" s="39" t="s">
        <v>636</v>
      </c>
    </row>
    <row r="184" spans="1:16" ht="12.75">
      <c r="A184" t="s">
        <v>48</v>
      </c>
      <c s="34" t="s">
        <v>327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566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7.5">
      <c r="A187" t="s">
        <v>58</v>
      </c>
      <c r="E187" s="39" t="s">
        <v>637</v>
      </c>
    </row>
    <row r="188" spans="1:16" ht="12.75">
      <c r="A188" t="s">
        <v>48</v>
      </c>
      <c s="34" t="s">
        <v>332</v>
      </c>
      <c s="34" t="s">
        <v>455</v>
      </c>
      <c s="35" t="s">
        <v>5</v>
      </c>
      <c s="6" t="s">
        <v>456</v>
      </c>
      <c s="36" t="s">
        <v>210</v>
      </c>
      <c s="37">
        <v>400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566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7.5">
      <c r="A191" t="s">
        <v>58</v>
      </c>
      <c r="E191" s="39" t="s">
        <v>638</v>
      </c>
    </row>
    <row r="192" spans="1:16" ht="12.75">
      <c r="A192" t="s">
        <v>48</v>
      </c>
      <c s="34" t="s">
        <v>337</v>
      </c>
      <c s="34" t="s">
        <v>639</v>
      </c>
      <c s="35" t="s">
        <v>5</v>
      </c>
      <c s="6" t="s">
        <v>640</v>
      </c>
      <c s="36" t="s">
        <v>252</v>
      </c>
      <c s="37">
        <v>12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566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14.75">
      <c r="A195" t="s">
        <v>58</v>
      </c>
      <c r="E195" s="39" t="s">
        <v>596</v>
      </c>
    </row>
    <row r="196" spans="1:16" ht="12.75">
      <c r="A196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210</v>
      </c>
      <c s="37">
        <v>400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566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76.5">
      <c r="A199" t="s">
        <v>58</v>
      </c>
      <c r="E199" s="39" t="s">
        <v>644</v>
      </c>
    </row>
    <row r="200" spans="1:16" ht="12.75">
      <c r="A200" t="s">
        <v>48</v>
      </c>
      <c s="34" t="s">
        <v>645</v>
      </c>
      <c s="34" t="s">
        <v>646</v>
      </c>
      <c s="35" t="s">
        <v>5</v>
      </c>
      <c s="6" t="s">
        <v>647</v>
      </c>
      <c s="36" t="s">
        <v>252</v>
      </c>
      <c s="37">
        <v>15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566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91.25">
      <c r="A203" t="s">
        <v>58</v>
      </c>
      <c r="E203" s="39" t="s">
        <v>577</v>
      </c>
    </row>
    <row r="204" spans="1:16" ht="12.75">
      <c r="A204" t="s">
        <v>48</v>
      </c>
      <c s="34" t="s">
        <v>648</v>
      </c>
      <c s="34" t="s">
        <v>649</v>
      </c>
      <c s="35" t="s">
        <v>5</v>
      </c>
      <c s="6" t="s">
        <v>650</v>
      </c>
      <c s="36" t="s">
        <v>252</v>
      </c>
      <c s="37">
        <v>16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566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40.25">
      <c r="A207" t="s">
        <v>58</v>
      </c>
      <c r="E207" s="39" t="s">
        <v>593</v>
      </c>
    </row>
    <row r="208" spans="1:16" ht="25.5">
      <c r="A208" t="s">
        <v>48</v>
      </c>
      <c s="34" t="s">
        <v>651</v>
      </c>
      <c s="34" t="s">
        <v>652</v>
      </c>
      <c s="35" t="s">
        <v>5</v>
      </c>
      <c s="6" t="s">
        <v>653</v>
      </c>
      <c s="36" t="s">
        <v>252</v>
      </c>
      <c s="37">
        <v>8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566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76.5">
      <c r="A211" t="s">
        <v>58</v>
      </c>
      <c r="E211" s="39" t="s">
        <v>567</v>
      </c>
    </row>
    <row r="212" spans="1:16" ht="12.75">
      <c r="A212" t="s">
        <v>48</v>
      </c>
      <c s="34" t="s">
        <v>654</v>
      </c>
      <c s="34" t="s">
        <v>655</v>
      </c>
      <c s="35" t="s">
        <v>5</v>
      </c>
      <c s="6" t="s">
        <v>656</v>
      </c>
      <c s="36" t="s">
        <v>252</v>
      </c>
      <c s="37">
        <v>30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566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02">
      <c r="A215" t="s">
        <v>58</v>
      </c>
      <c r="E215" s="39" t="s">
        <v>657</v>
      </c>
    </row>
    <row r="216" spans="1:16" ht="12.75">
      <c r="A216" t="s">
        <v>48</v>
      </c>
      <c s="34" t="s">
        <v>658</v>
      </c>
      <c s="34" t="s">
        <v>659</v>
      </c>
      <c s="35" t="s">
        <v>5</v>
      </c>
      <c s="6" t="s">
        <v>660</v>
      </c>
      <c s="36" t="s">
        <v>252</v>
      </c>
      <c s="37">
        <v>30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566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02">
      <c r="A219" t="s">
        <v>58</v>
      </c>
      <c r="E219" s="39" t="s">
        <v>657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338</v>
      </c>
      <c r="E4" s="26" t="s">
        <v>339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663</v>
      </c>
      <c r="E8" s="30" t="s">
        <v>662</v>
      </c>
      <c r="J8" s="29">
        <f>0+J9+J14+J111</f>
      </c>
      <c s="29">
        <f>0+K9+K14+K111</f>
      </c>
      <c s="29">
        <f>0+L9+L14+L111</f>
      </c>
      <c s="29">
        <f>0+M9+M14+M111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194</v>
      </c>
      <c s="35" t="s">
        <v>5</v>
      </c>
      <c s="6" t="s">
        <v>195</v>
      </c>
      <c s="36" t="s">
        <v>164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664</v>
      </c>
    </row>
    <row r="13" spans="1:5" ht="25.5">
      <c r="A13" t="s">
        <v>58</v>
      </c>
      <c r="E13" s="39" t="s">
        <v>534</v>
      </c>
    </row>
    <row r="14" spans="1:13" ht="12.75">
      <c r="A14" t="s">
        <v>45</v>
      </c>
      <c r="C14" s="31" t="s">
        <v>665</v>
      </c>
      <c r="E14" s="33" t="s">
        <v>666</v>
      </c>
      <c r="J14" s="32">
        <f>0</f>
      </c>
      <c s="32">
        <f>0</f>
      </c>
      <c s="32">
        <f>0+L15+L19+L23+L27+L31+L35+L39+L43+L47+L51+L55+L59+L63+L67+L71+L75+L79+L83+L87+L91+L95+L99+L103+L107</f>
      </c>
      <c s="32">
        <f>0+M15+M19+M23+M27+M31+M35+M39+M43+M47+M51+M55+M59+M63+M67+M71+M75+M79+M83+M87+M91+M95+M99+M103+M107</f>
      </c>
    </row>
    <row r="15" spans="1:16" ht="12.75">
      <c r="A15" t="s">
        <v>48</v>
      </c>
      <c s="34" t="s">
        <v>26</v>
      </c>
      <c s="34" t="s">
        <v>667</v>
      </c>
      <c s="35" t="s">
        <v>5</v>
      </c>
      <c s="6" t="s">
        <v>668</v>
      </c>
      <c s="36" t="s">
        <v>210</v>
      </c>
      <c s="37">
        <v>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201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53">
      <c r="A18" t="s">
        <v>58</v>
      </c>
      <c r="E18" s="39" t="s">
        <v>669</v>
      </c>
    </row>
    <row r="19" spans="1:16" ht="25.5">
      <c r="A19" t="s">
        <v>48</v>
      </c>
      <c s="34" t="s">
        <v>25</v>
      </c>
      <c s="34" t="s">
        <v>670</v>
      </c>
      <c s="35" t="s">
        <v>5</v>
      </c>
      <c s="6" t="s">
        <v>671</v>
      </c>
      <c s="36" t="s">
        <v>252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201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40.25">
      <c r="A22" t="s">
        <v>58</v>
      </c>
      <c r="E22" s="39" t="s">
        <v>672</v>
      </c>
    </row>
    <row r="23" spans="1:16" ht="25.5">
      <c r="A23" t="s">
        <v>48</v>
      </c>
      <c s="34" t="s">
        <v>69</v>
      </c>
      <c s="34" t="s">
        <v>536</v>
      </c>
      <c s="35" t="s">
        <v>5</v>
      </c>
      <c s="6" t="s">
        <v>673</v>
      </c>
      <c s="36" t="s">
        <v>210</v>
      </c>
      <c s="37">
        <v>600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201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58</v>
      </c>
      <c r="E26" s="39" t="s">
        <v>539</v>
      </c>
    </row>
    <row r="27" spans="1:16" ht="12.75">
      <c r="A27" t="s">
        <v>48</v>
      </c>
      <c s="34" t="s">
        <v>75</v>
      </c>
      <c s="34" t="s">
        <v>541</v>
      </c>
      <c s="35" t="s">
        <v>5</v>
      </c>
      <c s="6" t="s">
        <v>542</v>
      </c>
      <c s="36" t="s">
        <v>210</v>
      </c>
      <c s="37">
        <v>1800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201</v>
      </c>
      <c>
        <f>(M27*21)/100</f>
      </c>
      <c t="s">
        <v>26</v>
      </c>
    </row>
    <row r="28" spans="1:5" ht="12.75">
      <c r="A28" s="35" t="s">
        <v>55</v>
      </c>
      <c r="E28" s="39" t="s">
        <v>674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543</v>
      </c>
    </row>
    <row r="31" spans="1:16" ht="25.5">
      <c r="A31" t="s">
        <v>48</v>
      </c>
      <c s="34" t="s">
        <v>81</v>
      </c>
      <c s="34" t="s">
        <v>544</v>
      </c>
      <c s="35" t="s">
        <v>5</v>
      </c>
      <c s="6" t="s">
        <v>545</v>
      </c>
      <c s="36" t="s">
        <v>252</v>
      </c>
      <c s="37">
        <v>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201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546</v>
      </c>
    </row>
    <row r="35" spans="1:16" ht="12.75">
      <c r="A35" t="s">
        <v>48</v>
      </c>
      <c s="34" t="s">
        <v>87</v>
      </c>
      <c s="34" t="s">
        <v>547</v>
      </c>
      <c s="35" t="s">
        <v>5</v>
      </c>
      <c s="6" t="s">
        <v>548</v>
      </c>
      <c s="36" t="s">
        <v>215</v>
      </c>
      <c s="37">
        <v>7.2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201</v>
      </c>
      <c>
        <f>(M35*21)/100</f>
      </c>
      <c t="s">
        <v>26</v>
      </c>
    </row>
    <row r="36" spans="1:5" ht="12.75">
      <c r="A36" s="35" t="s">
        <v>55</v>
      </c>
      <c r="E36" s="39" t="s">
        <v>675</v>
      </c>
    </row>
    <row r="37" spans="1:5" ht="12.75">
      <c r="A37" s="35" t="s">
        <v>56</v>
      </c>
      <c r="E37" s="40" t="s">
        <v>5</v>
      </c>
    </row>
    <row r="38" spans="1:5" ht="140.25">
      <c r="A38" t="s">
        <v>58</v>
      </c>
      <c r="E38" s="39" t="s">
        <v>549</v>
      </c>
    </row>
    <row r="39" spans="1:16" ht="12.75">
      <c r="A39" t="s">
        <v>48</v>
      </c>
      <c s="34" t="s">
        <v>92</v>
      </c>
      <c s="34" t="s">
        <v>619</v>
      </c>
      <c s="35" t="s">
        <v>5</v>
      </c>
      <c s="6" t="s">
        <v>620</v>
      </c>
      <c s="36" t="s">
        <v>436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201</v>
      </c>
      <c>
        <f>(M39*21)/100</f>
      </c>
      <c t="s">
        <v>26</v>
      </c>
    </row>
    <row r="40" spans="1:5" ht="12.75">
      <c r="A40" s="35" t="s">
        <v>55</v>
      </c>
      <c r="E40" s="39" t="s">
        <v>676</v>
      </c>
    </row>
    <row r="41" spans="1:5" ht="12.75">
      <c r="A41" s="35" t="s">
        <v>56</v>
      </c>
      <c r="E41" s="40" t="s">
        <v>5</v>
      </c>
    </row>
    <row r="42" spans="1:5" ht="153">
      <c r="A42" t="s">
        <v>58</v>
      </c>
      <c r="E42" s="39" t="s">
        <v>677</v>
      </c>
    </row>
    <row r="43" spans="1:16" ht="12.75">
      <c r="A43" t="s">
        <v>48</v>
      </c>
      <c s="34" t="s">
        <v>97</v>
      </c>
      <c s="34" t="s">
        <v>434</v>
      </c>
      <c s="35" t="s">
        <v>5</v>
      </c>
      <c s="6" t="s">
        <v>435</v>
      </c>
      <c s="36" t="s">
        <v>436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201</v>
      </c>
      <c>
        <f>(M43*21)/100</f>
      </c>
      <c t="s">
        <v>26</v>
      </c>
    </row>
    <row r="44" spans="1:5" ht="12.75">
      <c r="A44" s="35" t="s">
        <v>55</v>
      </c>
      <c r="E44" s="39" t="s">
        <v>678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677</v>
      </c>
    </row>
    <row r="47" spans="1:16" ht="12.75">
      <c r="A47" t="s">
        <v>48</v>
      </c>
      <c s="34" t="s">
        <v>103</v>
      </c>
      <c s="34" t="s">
        <v>447</v>
      </c>
      <c s="35" t="s">
        <v>5</v>
      </c>
      <c s="6" t="s">
        <v>448</v>
      </c>
      <c s="36" t="s">
        <v>210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201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53">
      <c r="A50" t="s">
        <v>58</v>
      </c>
      <c r="E50" s="39" t="s">
        <v>679</v>
      </c>
    </row>
    <row r="51" spans="1:16" ht="12.75">
      <c r="A51" t="s">
        <v>48</v>
      </c>
      <c s="34" t="s">
        <v>108</v>
      </c>
      <c s="34" t="s">
        <v>449</v>
      </c>
      <c s="35" t="s">
        <v>5</v>
      </c>
      <c s="6" t="s">
        <v>450</v>
      </c>
      <c s="36" t="s">
        <v>210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201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58</v>
      </c>
      <c r="E54" s="39" t="s">
        <v>680</v>
      </c>
    </row>
    <row r="55" spans="1:16" ht="12.75">
      <c r="A55" t="s">
        <v>48</v>
      </c>
      <c s="34" t="s">
        <v>114</v>
      </c>
      <c s="34" t="s">
        <v>453</v>
      </c>
      <c s="35" t="s">
        <v>5</v>
      </c>
      <c s="6" t="s">
        <v>454</v>
      </c>
      <c s="36" t="s">
        <v>412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201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7.5">
      <c r="A58" t="s">
        <v>58</v>
      </c>
      <c r="E58" s="39" t="s">
        <v>681</v>
      </c>
    </row>
    <row r="59" spans="1:16" ht="12.75">
      <c r="A59" t="s">
        <v>48</v>
      </c>
      <c s="34" t="s">
        <v>119</v>
      </c>
      <c s="34" t="s">
        <v>455</v>
      </c>
      <c s="35" t="s">
        <v>5</v>
      </c>
      <c s="6" t="s">
        <v>456</v>
      </c>
      <c s="36" t="s">
        <v>210</v>
      </c>
      <c s="37">
        <v>500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201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58</v>
      </c>
      <c r="E62" s="39" t="s">
        <v>682</v>
      </c>
    </row>
    <row r="63" spans="1:16" ht="12.75">
      <c r="A63" t="s">
        <v>48</v>
      </c>
      <c s="34" t="s">
        <v>125</v>
      </c>
      <c s="34" t="s">
        <v>457</v>
      </c>
      <c s="35" t="s">
        <v>5</v>
      </c>
      <c s="6" t="s">
        <v>458</v>
      </c>
      <c s="36" t="s">
        <v>252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201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78.5">
      <c r="A66" t="s">
        <v>58</v>
      </c>
      <c r="E66" s="39" t="s">
        <v>683</v>
      </c>
    </row>
    <row r="67" spans="1:16" ht="12.75">
      <c r="A67" t="s">
        <v>48</v>
      </c>
      <c s="34" t="s">
        <v>130</v>
      </c>
      <c s="34" t="s">
        <v>610</v>
      </c>
      <c s="35" t="s">
        <v>5</v>
      </c>
      <c s="6" t="s">
        <v>684</v>
      </c>
      <c s="36" t="s">
        <v>252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201</v>
      </c>
      <c>
        <f>(M67*21)/100</f>
      </c>
      <c t="s">
        <v>26</v>
      </c>
    </row>
    <row r="68" spans="1:5" ht="12.75">
      <c r="A68" s="35" t="s">
        <v>55</v>
      </c>
      <c r="E68" s="39" t="s">
        <v>685</v>
      </c>
    </row>
    <row r="69" spans="1:5" ht="12.75">
      <c r="A69" s="35" t="s">
        <v>56</v>
      </c>
      <c r="E69" s="40" t="s">
        <v>5</v>
      </c>
    </row>
    <row r="70" spans="1:5" ht="114.75">
      <c r="A70" t="s">
        <v>58</v>
      </c>
      <c r="E70" s="39" t="s">
        <v>552</v>
      </c>
    </row>
    <row r="71" spans="1:16" ht="12.75">
      <c r="A71" t="s">
        <v>48</v>
      </c>
      <c s="34" t="s">
        <v>140</v>
      </c>
      <c s="34" t="s">
        <v>471</v>
      </c>
      <c s="35" t="s">
        <v>5</v>
      </c>
      <c s="6" t="s">
        <v>472</v>
      </c>
      <c s="36" t="s">
        <v>252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201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58</v>
      </c>
      <c r="E74" s="39" t="s">
        <v>552</v>
      </c>
    </row>
    <row r="75" spans="1:16" ht="12.75">
      <c r="A75" t="s">
        <v>48</v>
      </c>
      <c s="34" t="s">
        <v>145</v>
      </c>
      <c s="34" t="s">
        <v>473</v>
      </c>
      <c s="35" t="s">
        <v>5</v>
      </c>
      <c s="6" t="s">
        <v>474</v>
      </c>
      <c s="36" t="s">
        <v>252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201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58</v>
      </c>
      <c r="E78" s="39" t="s">
        <v>686</v>
      </c>
    </row>
    <row r="79" spans="1:16" ht="12.75">
      <c r="A79" t="s">
        <v>48</v>
      </c>
      <c s="34" t="s">
        <v>151</v>
      </c>
      <c s="34" t="s">
        <v>687</v>
      </c>
      <c s="35" t="s">
        <v>5</v>
      </c>
      <c s="6" t="s">
        <v>688</v>
      </c>
      <c s="36" t="s">
        <v>252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201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78.5">
      <c r="A82" t="s">
        <v>58</v>
      </c>
      <c r="E82" s="39" t="s">
        <v>683</v>
      </c>
    </row>
    <row r="83" spans="1:16" ht="12.75">
      <c r="A83" t="s">
        <v>48</v>
      </c>
      <c s="34" t="s">
        <v>271</v>
      </c>
      <c s="34" t="s">
        <v>689</v>
      </c>
      <c s="35" t="s">
        <v>5</v>
      </c>
      <c s="6" t="s">
        <v>690</v>
      </c>
      <c s="36" t="s">
        <v>252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201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40.25">
      <c r="A86" t="s">
        <v>58</v>
      </c>
      <c r="E86" s="39" t="s">
        <v>691</v>
      </c>
    </row>
    <row r="87" spans="1:16" ht="12.75">
      <c r="A87" t="s">
        <v>48</v>
      </c>
      <c s="34" t="s">
        <v>276</v>
      </c>
      <c s="34" t="s">
        <v>475</v>
      </c>
      <c s="35" t="s">
        <v>5</v>
      </c>
      <c s="6" t="s">
        <v>476</v>
      </c>
      <c s="36" t="s">
        <v>252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201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40.25">
      <c r="A90" t="s">
        <v>58</v>
      </c>
      <c r="E90" s="39" t="s">
        <v>691</v>
      </c>
    </row>
    <row r="91" spans="1:16" ht="12.75">
      <c r="A91" t="s">
        <v>48</v>
      </c>
      <c s="34" t="s">
        <v>282</v>
      </c>
      <c s="34" t="s">
        <v>488</v>
      </c>
      <c s="35" t="s">
        <v>5</v>
      </c>
      <c s="6" t="s">
        <v>489</v>
      </c>
      <c s="36" t="s">
        <v>490</v>
      </c>
      <c s="37">
        <v>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201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58</v>
      </c>
      <c r="E94" s="39" t="s">
        <v>692</v>
      </c>
    </row>
    <row r="95" spans="1:16" ht="12.75">
      <c r="A95" t="s">
        <v>48</v>
      </c>
      <c s="34" t="s">
        <v>287</v>
      </c>
      <c s="34" t="s">
        <v>693</v>
      </c>
      <c s="35" t="s">
        <v>5</v>
      </c>
      <c s="6" t="s">
        <v>694</v>
      </c>
      <c s="36" t="s">
        <v>252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201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58</v>
      </c>
      <c r="E98" s="39" t="s">
        <v>512</v>
      </c>
    </row>
    <row r="99" spans="1:16" ht="12.75">
      <c r="A99" t="s">
        <v>48</v>
      </c>
      <c s="34" t="s">
        <v>288</v>
      </c>
      <c s="34" t="s">
        <v>695</v>
      </c>
      <c s="35" t="s">
        <v>5</v>
      </c>
      <c s="6" t="s">
        <v>696</v>
      </c>
      <c s="36" t="s">
        <v>252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201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27.5">
      <c r="A102" t="s">
        <v>58</v>
      </c>
      <c r="E102" s="39" t="s">
        <v>697</v>
      </c>
    </row>
    <row r="103" spans="1:16" ht="12.75">
      <c r="A103" t="s">
        <v>48</v>
      </c>
      <c s="34" t="s">
        <v>289</v>
      </c>
      <c s="34" t="s">
        <v>698</v>
      </c>
      <c s="35" t="s">
        <v>5</v>
      </c>
      <c s="6" t="s">
        <v>699</v>
      </c>
      <c s="36" t="s">
        <v>252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201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58</v>
      </c>
      <c r="E106" s="39" t="s">
        <v>555</v>
      </c>
    </row>
    <row r="107" spans="1:16" ht="12.75">
      <c r="A107" t="s">
        <v>48</v>
      </c>
      <c s="34" t="s">
        <v>290</v>
      </c>
      <c s="34" t="s">
        <v>700</v>
      </c>
      <c s="35" t="s">
        <v>5</v>
      </c>
      <c s="6" t="s">
        <v>701</v>
      </c>
      <c s="36" t="s">
        <v>252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201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65.75">
      <c r="A110" t="s">
        <v>58</v>
      </c>
      <c r="E110" s="39" t="s">
        <v>702</v>
      </c>
    </row>
    <row r="111" spans="1:13" ht="12.75">
      <c r="A111" t="s">
        <v>45</v>
      </c>
      <c r="C111" s="31" t="s">
        <v>87</v>
      </c>
      <c r="E111" s="33" t="s">
        <v>416</v>
      </c>
      <c r="J111" s="32">
        <f>0</f>
      </c>
      <c s="32">
        <f>0</f>
      </c>
      <c s="32">
        <f>0+L112+L116+L120+L124+L128+L132+L136+L140+L144+L148+L152</f>
      </c>
      <c s="32">
        <f>0+M112+M116+M120+M124+M128+M132+M136+M140+M144+M148+M152</f>
      </c>
    </row>
    <row r="112" spans="1:16" ht="12.75">
      <c r="A112" t="s">
        <v>48</v>
      </c>
      <c s="34" t="s">
        <v>291</v>
      </c>
      <c s="34" t="s">
        <v>488</v>
      </c>
      <c s="35" t="s">
        <v>5</v>
      </c>
      <c s="6" t="s">
        <v>489</v>
      </c>
      <c s="36" t="s">
        <v>490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201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703</v>
      </c>
    </row>
    <row r="115" spans="1:5" ht="153">
      <c r="A115" t="s">
        <v>58</v>
      </c>
      <c r="E115" s="39" t="s">
        <v>692</v>
      </c>
    </row>
    <row r="116" spans="1:16" ht="12.75">
      <c r="A116" t="s">
        <v>48</v>
      </c>
      <c s="34" t="s">
        <v>292</v>
      </c>
      <c s="34" t="s">
        <v>704</v>
      </c>
      <c s="35" t="s">
        <v>5</v>
      </c>
      <c s="6" t="s">
        <v>705</v>
      </c>
      <c s="36" t="s">
        <v>252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201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706</v>
      </c>
    </row>
    <row r="119" spans="1:5" ht="12.75">
      <c r="A119" t="s">
        <v>58</v>
      </c>
      <c r="E119" s="39" t="s">
        <v>46</v>
      </c>
    </row>
    <row r="120" spans="1:16" ht="12.75">
      <c r="A120" t="s">
        <v>48</v>
      </c>
      <c s="34" t="s">
        <v>293</v>
      </c>
      <c s="34" t="s">
        <v>707</v>
      </c>
      <c s="35" t="s">
        <v>5</v>
      </c>
      <c s="6" t="s">
        <v>708</v>
      </c>
      <c s="36" t="s">
        <v>252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201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706</v>
      </c>
    </row>
    <row r="123" spans="1:5" ht="12.75">
      <c r="A123" t="s">
        <v>58</v>
      </c>
      <c r="E123" s="39" t="s">
        <v>46</v>
      </c>
    </row>
    <row r="124" spans="1:16" ht="12.75">
      <c r="A124" t="s">
        <v>48</v>
      </c>
      <c s="34" t="s">
        <v>294</v>
      </c>
      <c s="34" t="s">
        <v>698</v>
      </c>
      <c s="35" t="s">
        <v>5</v>
      </c>
      <c s="6" t="s">
        <v>699</v>
      </c>
      <c s="36" t="s">
        <v>252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201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709</v>
      </c>
    </row>
    <row r="127" spans="1:5" ht="140.25">
      <c r="A127" t="s">
        <v>58</v>
      </c>
      <c r="E127" s="39" t="s">
        <v>555</v>
      </c>
    </row>
    <row r="128" spans="1:16" ht="25.5">
      <c r="A128" t="s">
        <v>48</v>
      </c>
      <c s="34" t="s">
        <v>295</v>
      </c>
      <c s="34" t="s">
        <v>710</v>
      </c>
      <c s="35" t="s">
        <v>5</v>
      </c>
      <c s="6" t="s">
        <v>711</v>
      </c>
      <c s="36" t="s">
        <v>252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201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706</v>
      </c>
    </row>
    <row r="131" spans="1:5" ht="191.25">
      <c r="A131" t="s">
        <v>58</v>
      </c>
      <c r="E131" s="39" t="s">
        <v>512</v>
      </c>
    </row>
    <row r="132" spans="1:16" ht="12.75">
      <c r="A132" t="s">
        <v>48</v>
      </c>
      <c s="34" t="s">
        <v>296</v>
      </c>
      <c s="34" t="s">
        <v>712</v>
      </c>
      <c s="35" t="s">
        <v>5</v>
      </c>
      <c s="6" t="s">
        <v>713</v>
      </c>
      <c s="36" t="s">
        <v>252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201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706</v>
      </c>
    </row>
    <row r="135" spans="1:5" ht="191.25">
      <c r="A135" t="s">
        <v>58</v>
      </c>
      <c r="E135" s="39" t="s">
        <v>512</v>
      </c>
    </row>
    <row r="136" spans="1:16" ht="12.75">
      <c r="A136" t="s">
        <v>48</v>
      </c>
      <c s="34" t="s">
        <v>297</v>
      </c>
      <c s="34" t="s">
        <v>714</v>
      </c>
      <c s="35" t="s">
        <v>5</v>
      </c>
      <c s="6" t="s">
        <v>715</v>
      </c>
      <c s="36" t="s">
        <v>522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201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706</v>
      </c>
    </row>
    <row r="139" spans="1:5" ht="140.25">
      <c r="A139" t="s">
        <v>58</v>
      </c>
      <c r="E139" s="39" t="s">
        <v>529</v>
      </c>
    </row>
    <row r="140" spans="1:16" ht="12.75">
      <c r="A140" t="s">
        <v>48</v>
      </c>
      <c s="34" t="s">
        <v>298</v>
      </c>
      <c s="34" t="s">
        <v>716</v>
      </c>
      <c s="35" t="s">
        <v>5</v>
      </c>
      <c s="6" t="s">
        <v>717</v>
      </c>
      <c s="36" t="s">
        <v>252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201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718</v>
      </c>
    </row>
    <row r="143" spans="1:5" ht="102">
      <c r="A143" t="s">
        <v>58</v>
      </c>
      <c r="E143" s="39" t="s">
        <v>719</v>
      </c>
    </row>
    <row r="144" spans="1:16" ht="12.75">
      <c r="A144" t="s">
        <v>48</v>
      </c>
      <c s="34" t="s">
        <v>300</v>
      </c>
      <c s="34" t="s">
        <v>720</v>
      </c>
      <c s="35" t="s">
        <v>5</v>
      </c>
      <c s="6" t="s">
        <v>721</v>
      </c>
      <c s="36" t="s">
        <v>279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570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718</v>
      </c>
    </row>
    <row r="147" spans="1:5" ht="63.75">
      <c r="A147" t="s">
        <v>58</v>
      </c>
      <c r="E147" s="39" t="s">
        <v>722</v>
      </c>
    </row>
    <row r="148" spans="1:16" ht="25.5">
      <c r="A148" t="s">
        <v>48</v>
      </c>
      <c s="34" t="s">
        <v>301</v>
      </c>
      <c s="34" t="s">
        <v>723</v>
      </c>
      <c s="35" t="s">
        <v>5</v>
      </c>
      <c s="6" t="s">
        <v>724</v>
      </c>
      <c s="36" t="s">
        <v>252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201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706</v>
      </c>
    </row>
    <row r="151" spans="1:5" ht="178.5">
      <c r="A151" t="s">
        <v>58</v>
      </c>
      <c r="E151" s="39" t="s">
        <v>725</v>
      </c>
    </row>
    <row r="152" spans="1:16" ht="12.75">
      <c r="A152" t="s">
        <v>48</v>
      </c>
      <c s="34" t="s">
        <v>303</v>
      </c>
      <c s="34" t="s">
        <v>726</v>
      </c>
      <c s="35" t="s">
        <v>5</v>
      </c>
      <c s="6" t="s">
        <v>727</v>
      </c>
      <c s="36" t="s">
        <v>252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566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78.5">
      <c r="A155" t="s">
        <v>58</v>
      </c>
      <c r="E155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