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01 - Svařování" sheetId="2" r:id="rId2"/>
    <sheet name="02 - Dodávka LIS a přecho..." sheetId="3" r:id="rId3"/>
    <sheet name="03 - Broušení a cyklické ..." sheetId="4" r:id="rId4"/>
    <sheet name="03 - VRN" sheetId="5" r:id="rId5"/>
    <sheet name="Pokyny pro vyplnění" sheetId="6" r:id="rId6"/>
  </sheets>
  <definedNames>
    <definedName name="_xlnm.Print_Area" localSheetId="0">'Rekapitulace zakázky'!$D$4:$AO$36,'Rekapitulace zakázky'!$C$42:$AQ$61</definedName>
    <definedName name="_xlnm._FilterDatabase" localSheetId="1" hidden="1">'01 - Svařování'!$C$84:$K$389</definedName>
    <definedName name="_xlnm.Print_Area" localSheetId="1">'01 - Svařování'!$C$4:$J$41,'01 - Svařování'!$C$47:$J$64,'01 - Svařování'!$C$70:$K$389</definedName>
    <definedName name="_xlnm._FilterDatabase" localSheetId="2" hidden="1">'02 - Dodávka LIS a přecho...'!$C$84:$K$156</definedName>
    <definedName name="_xlnm.Print_Area" localSheetId="2">'02 - Dodávka LIS a přecho...'!$C$4:$J$41,'02 - Dodávka LIS a přecho...'!$C$47:$J$64,'02 - Dodávka LIS a přecho...'!$C$70:$K$156</definedName>
    <definedName name="_xlnm._FilterDatabase" localSheetId="3" hidden="1">'03 - Broušení a cyklické ...'!$C$86:$K$146</definedName>
    <definedName name="_xlnm.Print_Area" localSheetId="3">'03 - Broušení a cyklické ...'!$C$4:$J$41,'03 - Broušení a cyklické ...'!$C$47:$J$66,'03 - Broušení a cyklické ...'!$C$72:$K$146</definedName>
    <definedName name="_xlnm._FilterDatabase" localSheetId="4" hidden="1">'03 - VRN'!$C$84:$K$96</definedName>
    <definedName name="_xlnm.Print_Area" localSheetId="4">'03 - VRN'!$C$4:$J$41,'03 - VRN'!$C$47:$J$64,'03 - VRN'!$C$70:$K$96</definedName>
    <definedName name="_xlnm.Print_Titles" localSheetId="0">'Rekapitulace zakázky'!$52:$52</definedName>
    <definedName name="_xlnm.Print_Titles" localSheetId="1">'01 - Svařování'!$84:$84</definedName>
    <definedName name="_xlnm.Print_Titles" localSheetId="2">'02 - Dodávka LIS a přecho...'!$84:$84</definedName>
    <definedName name="_xlnm.Print_Titles" localSheetId="3">'03 - Broušení a cyklické ...'!$86:$86</definedName>
    <definedName name="_xlnm.Print_Titles" localSheetId="4">'03 - VRN'!$84:$84</definedName>
  </definedNames>
  <calcPr fullCalcOnLoad="1"/>
</workbook>
</file>

<file path=xl/sharedStrings.xml><?xml version="1.0" encoding="utf-8"?>
<sst xmlns="http://schemas.openxmlformats.org/spreadsheetml/2006/main" count="7310" uniqueCount="1831">
  <si>
    <t>Export Komplet</t>
  </si>
  <si>
    <t>VZ</t>
  </si>
  <si>
    <t>2.0</t>
  </si>
  <si>
    <t>ZAMOK</t>
  </si>
  <si>
    <t>False</t>
  </si>
  <si>
    <t>{407af6ef-350c-4da2-b03f-2fb2282f1a40}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</si>
  <si>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</si>
  <si>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</si>
  <si>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</si>
  <si>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</si>
  <si>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</si>
  <si>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</si>
  <si>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</si>
  <si>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</si>
  <si>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650190176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</si>
  <si>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</si>
  <si>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</si>
  <si>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Svařování, navařování, broušení, výměna ocelových součástí výhybek a kolejnic OŘ UNL 2023 - ST Ústí nad Labem_OPRAVA Č.1</t>
  </si>
  <si>
    <t>0,1</t>
  </si>
  <si>
    <t>KSO:</t>
  </si>
  <si>
    <t/>
  </si>
  <si>
    <t>CC-CZ:</t>
  </si>
  <si>
    <t>1</t>
  </si>
  <si>
    <t>Místo:</t>
  </si>
  <si>
    <t>Obvod ST Ústí nad Labem</t>
  </si>
  <si>
    <t>Datum:</t>
  </si>
  <si>
    <t>8. 9. 2022</t>
  </si>
  <si>
    <t>10</t>
  </si>
  <si>
    <t>100</t>
  </si>
  <si>
    <t>Zadavatel:</t>
  </si>
  <si>
    <t>IČ:</t>
  </si>
  <si>
    <t>70994234</t>
  </si>
  <si>
    <t>SŽ s.o., OŘ Ústí n.L., ST Ústí n.L.</t>
  </si>
  <si>
    <t>DIČ:</t>
  </si>
  <si>
    <t>CZ70994234</t>
  </si>
  <si>
    <t>Uchazeč:</t>
  </si>
  <si>
    <t>Vyplň údaj</t>
  </si>
  <si>
    <t>Projektant:</t>
  </si>
  <si>
    <t xml:space="preserve"> </t>
  </si>
  <si>
    <t>True</t>
  </si>
  <si>
    <t>Zpracovatel:</t>
  </si>
  <si>
    <t>Tomáš Šrédl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</si>
  <si>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</si>
  <si>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</si>
  <si>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</si>
  <si>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</si>
  <si>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</si>
  <si>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</si>
  <si>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</si>
  <si>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</si>
  <si>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</si>
  <si>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</si>
  <si>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</si>
  <si>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</si>
  <si>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</si>
  <si>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</si>
  <si>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</si>
  <si>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</si>
  <si>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</si>
  <si>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</si>
  <si>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</si>
  <si>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</si>
  <si>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</si>
  <si>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</si>
  <si>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</si>
  <si>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</si>
  <si>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</si>
  <si>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</si>
  <si>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</si>
  <si>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</si>
  <si>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</si>
  <si>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</si>
  <si>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</si>
  <si>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</si>
  <si>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</si>
  <si>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</si>
  <si>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</si>
  <si>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</si>
  <si>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</si>
  <si>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</si>
  <si>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</si>
  <si>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</si>
  <si>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A</t>
  </si>
  <si>
    <t>ZRN</t>
  </si>
  <si>
    <t>STA</t>
  </si>
  <si>
    <t>{5dace770-0d0e-4ab8-beef-a41a504ceb4d}</t>
  </si>
  <si>
    <t>2</t>
  </si>
  <si>
    <t>/</t>
  </si>
  <si>
    <t>01</t>
  </si>
  <si>
    <t>Svařování</t>
  </si>
  <si>
    <t>Soupis</t>
  </si>
  <si>
    <t>{331d30a6-c8e3-4701-b342-71aae9318812}</t>
  </si>
  <si>
    <t>02</t>
  </si>
  <si>
    <t>Dodávka LIS a přechodových kolejnic</t>
  </si>
  <si>
    <t>{8056df7c-be90-4386-8c18-07310f847969}</t>
  </si>
  <si>
    <t>824 8</t>
  </si>
  <si>
    <t>03</t>
  </si>
  <si>
    <t>Broušení a cyklické broušení výhybek</t>
  </si>
  <si>
    <t>{51763d2b-bdf8-43ce-adf6-71866e995538}</t>
  </si>
  <si>
    <t>B</t>
  </si>
  <si>
    <t>VRN</t>
  </si>
  <si>
    <t>{478461a1-e95e-4371-bb08-5ea02b3ba106}</t>
  </si>
  <si>
    <t>{513621cf-b470-44ac-961a-fc95fb07014d}</t>
  </si>
  <si>
    <t>KRYCÍ LIST SOUPISU PRACÍ</t>
  </si>
  <si>
    <t>Objekt:</t>
  </si>
  <si>
    <t>A - ZRN</t>
  </si>
  <si>
    <t>Soupis:</t>
  </si>
  <si>
    <t>01 - Svařování</t>
  </si>
  <si>
    <t>SŽDC s.o., OŘ Ústí n.L., ST Ústí n.L.</t>
  </si>
  <si>
    <t>REKAPITULACE ČLENĚNÍ SOUPISU PRACÍ</t>
  </si>
  <si>
    <t>Kód dílu - Popis</t>
  </si>
  <si>
    <t>Cena celkem [CZK]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</si>
  <si>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</si>
  <si>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</si>
  <si>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</si>
  <si>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</si>
  <si>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</si>
  <si>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</si>
  <si>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</si>
  <si>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</si>
  <si>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</si>
  <si>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</si>
  <si>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</si>
  <si>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</si>
  <si>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</si>
  <si>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</si>
  <si>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K</t>
  </si>
  <si>
    <t>5907010015</t>
  </si>
  <si>
    <t>Výměna LISŮ tvar UIC60, 60E2. Poznámka: 1. V cenách jsou započteny náklady na demontáž upevňovadel, výměnu LISU, montáž upevňovadel, případnou úpravu dilatačních spár, zřízení nebo demontáž prozatímních styků a ošetření součástí mazivem. 2. V cenách nejsou započteny náklady na dělení kolejnic, zřízení svaru, demontáž nebo montáž styků.</t>
  </si>
  <si>
    <t>m</t>
  </si>
  <si>
    <t>Sborník UOŽI 01 2022</t>
  </si>
  <si>
    <t>4</t>
  </si>
  <si>
    <t>ROZPOCET</t>
  </si>
  <si>
    <t>-503851339</t>
  </si>
  <si>
    <t>VV</t>
  </si>
  <si>
    <t>3+3</t>
  </si>
  <si>
    <t>5907010025</t>
  </si>
  <si>
    <t>Výměna LISŮ tvar R65. Poznámka: 1. V cenách jsou započteny náklady na demontáž upevňovadel, výměnu LISU, montáž upevňovadel, případnou úpravu dilatačních spár, zřízení nebo demontáž prozatímních styků a ošetření součástí mazivem. 2. V cenách nejsou započteny náklady na dělení kolejnic, zřízení svaru, demontáž nebo montáž styků.</t>
  </si>
  <si>
    <t>1491858488</t>
  </si>
  <si>
    <t>3+3+3+3</t>
  </si>
  <si>
    <t>3</t>
  </si>
  <si>
    <t>5907010035</t>
  </si>
  <si>
    <t>Výměna LISŮ tvar S49, T, 49E1. Poznámka: 1. V cenách jsou započteny náklady na demontáž upevňovadel, výměnu LISU, montáž upevňovadel, případnou úpravu dilatačních spár, zřízení nebo demontáž prozatímních styků a ošetření součástí mazivem. 2. V cenách nejsou započteny náklady na dělení kolejnic, zřízení svaru, demontáž nebo montáž styků.</t>
  </si>
  <si>
    <t>-143623207</t>
  </si>
  <si>
    <t>3+3+3+3+3+3</t>
  </si>
  <si>
    <t>5907015006</t>
  </si>
  <si>
    <t>Ojedinělá výměna kolejnic stávající upevnění tvar UIC60, 60E2. Poznámka: 1. V cenách jsou započteny náklady na demontáž upevňovadel, výměnu kolejnic, dílů a součástí, úpravu dilatačních spár, pryžových podložek, montáž upevňovadel, zřízení nebo demontáž prozatímních styků a ošetření součástí mazivem. 2. V cenách nejsou započteny náklady na dělení kolejnic, zřízení svaru, demontáž nebo montáž styků.</t>
  </si>
  <si>
    <t>-1934565266</t>
  </si>
  <si>
    <t>5</t>
  </si>
  <si>
    <t>5907015011</t>
  </si>
  <si>
    <t>Ojedinělá výměna kolejnic stávající upevnění tvar R65. Poznámka: 1. V cenách jsou započteny náklady na demontáž upevňovadel, výměnu kolejnic, dílů a součástí, úpravu dilatačních spár, pryžových podložek, montáž upevňovadel, zřízení nebo demontáž prozatímních styků a ošetření součástí mazivem. 2. V cenách nejsou započteny náklady na dělení kolejnic, zřízení svaru, demontáž nebo montáž styků.</t>
  </si>
  <si>
    <t>-2018728833</t>
  </si>
  <si>
    <t>6</t>
  </si>
  <si>
    <t>5907015016</t>
  </si>
  <si>
    <t>Ojedinělá výměna kolejnic stávající upevnění tvar S49, T, 49E1. Poznámka: 1. V cenách jsou započteny náklady na demontáž upevňovadel, výměnu kolejnic, dílů a součástí, úpravu dilatačních spár, pryžových podložek, montáž upevňovadel, zřízení nebo demontáž prozatímních styků a ošetření součástí mazivem. 2. V cenách nejsou započteny náklady na dělení kolejnic, zřízení svaru, demontáž nebo montáž styků.</t>
  </si>
  <si>
    <t>498946348</t>
  </si>
  <si>
    <t>7</t>
  </si>
  <si>
    <t>5907015021</t>
  </si>
  <si>
    <t>Ojedinělá výměna kolejnic stávající upevnění tvar A. Poznámka: 1. V cenách jsou započteny náklady na demontáž upevňovadel, výměnu kolejnic, dílů a součástí, úpravu dilatačních spár, pryžových podložek, montáž upevňovadel, zřízení nebo demontáž prozatímních styků a ošetření součástí mazivem. 2. V cenách nejsou započteny náklady na dělení kolejnic, zřízení svaru, demontáž nebo montáž styků.</t>
  </si>
  <si>
    <t>-447278848</t>
  </si>
  <si>
    <t>3+3+3</t>
  </si>
  <si>
    <t>8</t>
  </si>
  <si>
    <t>5907025386</t>
  </si>
  <si>
    <t>Výměna kolejnicových pásů současně s výměnou kompletů a pryžové podložky tvar R65. Poznámka: 1. V cenách jsou započteny náklady na demontáž upevňovadel, výměnu kolejnicových pásů, dílů a součástí, montáž upevňovadel, úpravu dilatačních spár, pryžových podložek, zřízení nebo demontáž prozatímních styků a ošetření součástí mazivem. 2. V cenách nejsou započteny náklady na dělení kolejnic, zřízení svaru, demontáž nebo montáž styků.</t>
  </si>
  <si>
    <t>850164416</t>
  </si>
  <si>
    <t>100+100+100+100</t>
  </si>
  <si>
    <t>9</t>
  </si>
  <si>
    <t>5907025391</t>
  </si>
  <si>
    <t>Výměna kolejnicových pásů současně s výměnou kompletů a pryžové podložky tvar S49, T, 49E1. Poznámka: 1. V cenách jsou započteny náklady na demontáž upevňovadel, výměnu kolejnicových pásů, dílů a součástí, montáž upevňovadel, úpravu dilatačních spár, pryžových podložek, zřízení nebo demontáž prozatímních styků a ošetření součástí mazivem. 2. V cenách nejsou započteny náklady na dělení kolejnic, zřízení svaru, demontáž nebo montáž styků.</t>
  </si>
  <si>
    <t>-2016960720</t>
  </si>
  <si>
    <t>100+100+100+1800</t>
  </si>
  <si>
    <t>5907025461</t>
  </si>
  <si>
    <t>Výměna kolejnicových pásů současně s výměnou pryžové podložky tvar R65. Poznámka: 1. V cenách jsou započteny náklady na demontáž upevňovadel, výměnu kolejnicových pásů, dílů a součástí, montáž upevňovadel, úpravu dilatačních spár, pryžových podložek, zřízení nebo demontáž prozatímních styků a ošetření součástí mazivem. 2. V cenách nejsou započteny náklady na dělení kolejnic, zřízení svaru, demontáž nebo montáž styků.</t>
  </si>
  <si>
    <t>100721260</t>
  </si>
  <si>
    <t>11</t>
  </si>
  <si>
    <t>5907025466</t>
  </si>
  <si>
    <t>Výměna kolejnicových pásů současně s výměnou pryžové podložky tvar S49, T, 49E1. Poznámka: 1. V cenách jsou započteny náklady na demontáž upevňovadel, výměnu kolejnicových pásů, dílů a součástí, montáž upevňovadel, úpravu dilatačních spár, pryžových podložek, zřízení nebo demontáž prozatímních styků a ošetření součástí mazivem. 2. V cenách nejsou započteny náklady na dělení kolejnic, zřízení svaru, demontáž nebo montáž styků.</t>
  </si>
  <si>
    <t>-1582571872</t>
  </si>
  <si>
    <t>100+500+500+500</t>
  </si>
  <si>
    <t>12</t>
  </si>
  <si>
    <t>5907025536</t>
  </si>
  <si>
    <t>Výměna kolejnicových pásů současně s výměnou vodicích vložek tvar S49, 49E1. Poznámka: 1. V cenách jsou započteny náklady na demontáž upevňovadel, výměnu kolejnicových pásů, dílů a součástí, montáž upevňovadel, úpravu dilatačních spár, pryžových podložek, zřízení nebo demontáž prozatímních styků a ošetření součástí mazivem. 2. V cenách nejsou započteny náklady na dělení kolejnic, zřízení svaru, demontáž nebo montáž styků.</t>
  </si>
  <si>
    <t>-828316914</t>
  </si>
  <si>
    <t>13</t>
  </si>
  <si>
    <t>5907040011</t>
  </si>
  <si>
    <t>Posun kolejnic před svařováním tvar kolejnic UIC60, 60E2, R65. Poznámka: 1. V cenách jsou započteny náklady na přizdvižení a posun kolejnice. Položka se použije v případě krácení deformovaných konců kolejnic před svařováním. 2. V cenách nejsou obsaženy náklady na demontáž a montáž upevňovadel. Položku nelze použít pro posun z důvodu úpravy dilatačních spár před svařováním.</t>
  </si>
  <si>
    <t>-721047601</t>
  </si>
  <si>
    <t>14</t>
  </si>
  <si>
    <t>5907040031</t>
  </si>
  <si>
    <t>Posun kolejnic před svařováním tvar kolejnic S49, T, 49E1. Poznámka: 1. V cenách jsou započteny náklady na přizdvižení a posun kolejnice. Položka se použije v případě krácení deformovaných konců kolejnic před svařováním. 2. V cenách nejsou obsaženy náklady na demontáž a montáž upevňovadel. Položku nelze použít pro posun z důvodu úpravy dilatačních spár před svařováním.</t>
  </si>
  <si>
    <t>-782885946</t>
  </si>
  <si>
    <t>5907045110</t>
  </si>
  <si>
    <t>Příplatek za obtížnost při výměně kolejnic na rozponových podkladnicích tv. R65. Poznámka: 1. V cenách jsou započteny náklady za obtížné podmínky výměny kolejnic.</t>
  </si>
  <si>
    <t>-1642390143</t>
  </si>
  <si>
    <t>16</t>
  </si>
  <si>
    <t>5907045120</t>
  </si>
  <si>
    <t>Příplatek za obtížnost při výměně kolejnic na rozponových podkladnicích tv. S49. Poznámka: 1. V cenách jsou započteny náklady za obtížné podmínky výměny kolejnic.</t>
  </si>
  <si>
    <t>1081987444</t>
  </si>
  <si>
    <t>17</t>
  </si>
  <si>
    <t>5907045130</t>
  </si>
  <si>
    <t>Příplatek za obtížnost při výměně kolejnic na rozponových podkladnicích tv. A. Poznámka: 1. V cenách jsou započteny náklady za obtížné podmínky výměny kolejnic.</t>
  </si>
  <si>
    <t>357586472</t>
  </si>
  <si>
    <t>18</t>
  </si>
  <si>
    <t>5907050010</t>
  </si>
  <si>
    <t>Dělení kolejnic řezáním nebo rozbroušením soustavy UIC60 nebo R65. Poznámka: 1. V cenách jsou započteny náklady na manipulaci, podložení, označení a provedení řezu kolejnice.</t>
  </si>
  <si>
    <t>kus</t>
  </si>
  <si>
    <t>-1480445457</t>
  </si>
  <si>
    <t>19</t>
  </si>
  <si>
    <t>5907050020</t>
  </si>
  <si>
    <t>Dělení kolejnic řezáním nebo rozbroušením soustavy S49 nebo T. Poznámka: 1. V cenách jsou započteny náklady na manipulaci, podložení, označení a provedení řezu kolejnice.</t>
  </si>
  <si>
    <t>676934751</t>
  </si>
  <si>
    <t>20</t>
  </si>
  <si>
    <t>5907050030</t>
  </si>
  <si>
    <t>Dělení kolejnic řezáním nebo rozbroušením soustavy A. Poznámka: 1. V cenách jsou započteny náklady na manipulaci, podložení, označení a provedení řezu kolejnice.</t>
  </si>
  <si>
    <t>-1007461180</t>
  </si>
  <si>
    <t>5907050110</t>
  </si>
  <si>
    <t>Dělení kolejnic kyslíkem soustavy UIC60 nebo R65. Poznámka: 1. V cenách jsou započteny náklady na manipulaci, podložení, označení a provedení řezu kolejnice.</t>
  </si>
  <si>
    <t>-23143787</t>
  </si>
  <si>
    <t>22</t>
  </si>
  <si>
    <t>5907050120</t>
  </si>
  <si>
    <t>Dělení kolejnic kyslíkem soustavy S49 nebo T. Poznámka: 1. V cenách jsou započteny náklady na manipulaci, podložení, označení a provedení řezu kolejnice.</t>
  </si>
  <si>
    <t>1439599418</t>
  </si>
  <si>
    <t>23</t>
  </si>
  <si>
    <t>5907050130</t>
  </si>
  <si>
    <t>Dělení kolejnic kyslíkem soustavy A. Poznámka: 1. V cenách jsou započteny náklady na manipulaci, podložení, označení a provedení řezu kolejnice.</t>
  </si>
  <si>
    <t>397969247</t>
  </si>
  <si>
    <t>24</t>
  </si>
  <si>
    <t>5907055010</t>
  </si>
  <si>
    <t>Vrtání kolejnic otvor o průměru do 10 mm. Poznámka: 1. V cenách jsou započteny náklady na manipulaci, podložení, označení a provedení vrtu ve stojině kolejnice.</t>
  </si>
  <si>
    <t>248684066</t>
  </si>
  <si>
    <t>25</t>
  </si>
  <si>
    <t>5907055020</t>
  </si>
  <si>
    <t>Vrtání kolejnic otvor o průměru přes 10 do 23 mm. Poznámka: 1. V cenách jsou započteny náklady na manipulaci, podložení, označení a provedení vrtu ve stojině kolejnice.</t>
  </si>
  <si>
    <t>1908307984</t>
  </si>
  <si>
    <t>26</t>
  </si>
  <si>
    <t>5907055030</t>
  </si>
  <si>
    <t>Vrtání kolejnic otvor o průměru přes 23 mm. Poznámka: 1. V cenách jsou započteny náklady na manipulaci, podložení, označení a provedení vrtu ve stojině kolejnice.</t>
  </si>
  <si>
    <t>-1304949910</t>
  </si>
  <si>
    <t>27</t>
  </si>
  <si>
    <t>5908030010</t>
  </si>
  <si>
    <t>Zřízení A-LISU soupravou in-sittu tv. UIC60. Poznámka: 1. V cenách jsou započteny náklady na demontáž upevňovadel, rozřez kolejnice, obroušení kolejnic, úprava spáry, vyvrtání spojkových otvorů, lepení a montáž styku a upevňovadel, měření geometrie, izolačního stavu a ošetření součástí mazivem. 2. V cenách nejsou obsaženy náklady na dodávku materiálu.</t>
  </si>
  <si>
    <t>styk</t>
  </si>
  <si>
    <t>345450720</t>
  </si>
  <si>
    <t>28</t>
  </si>
  <si>
    <t>5908030020</t>
  </si>
  <si>
    <t>Zřízení A-LISU soupravou in-sittu tv. R65. Poznámka: 1. V cenách jsou započteny náklady na demontáž upevňovadel, rozřez kolejnice, obroušení kolejnic, úprava spáry, vyvrtání spojkových otvorů, lepení a montáž styku a upevňovadel, měření geometrie, izolačního stavu a ošetření součástí mazivem. 2. V cenách nejsou obsaženy náklady na dodávku materiálu.</t>
  </si>
  <si>
    <t>1719766598</t>
  </si>
  <si>
    <t>29</t>
  </si>
  <si>
    <t>5908030030</t>
  </si>
  <si>
    <t>Zřízení A-LISU soupravou in-sittu tv. S49. Poznámka: 1. V cenách jsou započteny náklady na demontáž upevňovadel, rozřez kolejnice, obroušení kolejnic, úprava spáry, vyvrtání spojkových otvorů, lepení a montáž styku a upevňovadel, měření geometrie, izolačního stavu a ošetření součástí mazivem. 2. V cenách nejsou obsaženy náklady na dodávku materiálu.</t>
  </si>
  <si>
    <t>-1371450763</t>
  </si>
  <si>
    <t>30</t>
  </si>
  <si>
    <t>5908035010</t>
  </si>
  <si>
    <t>Oprava LISU soupravou in-sittu tv. UIC60. Poznámka: 1. V cenách jsou započteny náklady na demontáž upevňovadel, rozebrání a demontáž stávajícího LISU, očištění od nečistot, obroušení kolejnice, montáž nového A-LISU, úprava pryžových podložek montáž upevňovadel, měření geometrie, izolačního stavu a ošetření součástí mazivem. 2. V cenách nejsou obsaženy náklady na podbití pražců a na dodávku materiálu.</t>
  </si>
  <si>
    <t>337601071</t>
  </si>
  <si>
    <t>31</t>
  </si>
  <si>
    <t>5908035020</t>
  </si>
  <si>
    <t>Oprava LISU soupravou in-sittu tv. R65. Poznámka: 1. V cenách jsou započteny náklady na demontáž upevňovadel, rozebrání a demontáž stávajícího LISU, očištění od nečistot, obroušení kolejnice, montáž nového A-LISU, úprava pryžových podložek montáž upevňovadel, měření geometrie, izolačního stavu a ošetření součástí mazivem. 2. V cenách nejsou obsaženy náklady na podbití pražců a na dodávku materiálu.</t>
  </si>
  <si>
    <t>1997854247</t>
  </si>
  <si>
    <t>32</t>
  </si>
  <si>
    <t>5908035030</t>
  </si>
  <si>
    <t>Oprava LISU soupravou in-sittu tv. S49. Poznámka: 1. V cenách jsou započteny náklady na demontáž upevňovadel, rozebrání a demontáž stávajícího LISU, očištění od nečistot, obroušení kolejnice, montáž nového A-LISU, úprava pryžových podložek montáž upevňovadel, měření geometrie, izolačního stavu a ošetření součástí mazivem. 2. V cenách nejsou obsaženy náklady na podbití pražců a na dodávku materiálu.</t>
  </si>
  <si>
    <t>184890176</t>
  </si>
  <si>
    <t>33</t>
  </si>
  <si>
    <t>5909010020</t>
  </si>
  <si>
    <t>Ojedinělé ruční podbití pražců příčných dřevěných. Poznámka: 1. V cenách jsou započteny náklady na podbití pražce oboustranně v otevřeném i zapuštěném KL, odstranění kameniva, zdvih, ruční podbití, úprava profilu KL a případná úprava snížení pod patou kolejnice.</t>
  </si>
  <si>
    <t>2127281288</t>
  </si>
  <si>
    <t>34</t>
  </si>
  <si>
    <t>5909010030</t>
  </si>
  <si>
    <t>Ojedinělé ruční podbití pražců příčných betonových. Poznámka: 1. V cenách jsou započteny náklady na podbití pražce oboustranně v otevřeném i zapuštěném KL, odstranění kameniva, zdvih, ruční podbití, úprava profilu KL a případná úprava snížení pod patou kolejnice.</t>
  </si>
  <si>
    <t>-2127147739</t>
  </si>
  <si>
    <t>35</t>
  </si>
  <si>
    <t>5909010040</t>
  </si>
  <si>
    <t>Ojedinělé ruční podbití pražců příčných ocelových válcovaných. Poznámka: 1. V cenách jsou započteny náklady na podbití pražce oboustranně v otevřeném i zapuštěném KL, odstranění kameniva, zdvih, ruční podbití, úprava profilu KL a případná úprava snížení pod patou kolejnice.</t>
  </si>
  <si>
    <t>-569300338</t>
  </si>
  <si>
    <t>36</t>
  </si>
  <si>
    <t>5909010050</t>
  </si>
  <si>
    <t>Ojedinělé ruční podbití pražců příčných ocelových tvaru Y. Poznámka: 1. V cenách jsou započteny náklady na podbití pražce oboustranně v otevřeném i zapuštěném KL, odstranění kameniva, zdvih, ruční podbití, úprava profilu KL a případná úprava snížení pod patou kolejnice.</t>
  </si>
  <si>
    <t>1436055308</t>
  </si>
  <si>
    <t>37</t>
  </si>
  <si>
    <t>5909010060</t>
  </si>
  <si>
    <t>Ojedinělé ruční podbití pražců příčných kolejových brzd. Poznámka: 1. V cenách jsou započteny náklady na podbití pražce oboustranně v otevřeném i zapuštěném KL, odstranění kameniva, zdvih, ruční podbití, úprava profilu KL a případná úprava snížení pod patou kolejnice.</t>
  </si>
  <si>
    <t>1911740010</t>
  </si>
  <si>
    <t>38</t>
  </si>
  <si>
    <t>5909010110</t>
  </si>
  <si>
    <t>Ojedinělé ruční podbití pražců výhybkových dřevěných délky do 3 m. Poznámka: 1. V cenách jsou započteny náklady na podbití pražce oboustranně v otevřeném i zapuštěném KL, odstranění kameniva, zdvih, ruční podbití, úprava profilu KL a případná úprava snížení pod patou kolejnice.</t>
  </si>
  <si>
    <t>-1867397604</t>
  </si>
  <si>
    <t>39</t>
  </si>
  <si>
    <t>5909010120</t>
  </si>
  <si>
    <t>Ojedinělé ruční podbití pražců výhybkových dřevěných délky přes 3 do 4 m. Poznámka: 1. V cenách jsou započteny náklady na podbití pražce oboustranně v otevřeném i zapuštěném KL, odstranění kameniva, zdvih, ruční podbití, úprava profilu KL a případná úprava snížení pod patou kolejnice.</t>
  </si>
  <si>
    <t>-182030211</t>
  </si>
  <si>
    <t>40</t>
  </si>
  <si>
    <t>5909010130</t>
  </si>
  <si>
    <t>Ojedinělé ruční podbití pražců výhybkových dřevěných délky přes 4 m. Poznámka: 1. V cenách jsou započteny náklady na podbití pražce oboustranně v otevřeném i zapuštěném KL, odstranění kameniva, zdvih, ruční podbití, úprava profilu KL a případná úprava snížení pod patou kolejnice.</t>
  </si>
  <si>
    <t>720882533</t>
  </si>
  <si>
    <t>41</t>
  </si>
  <si>
    <t>5909010210</t>
  </si>
  <si>
    <t>Ojedinělé ruční podbití pražců výhybkových ocelových válcovaných délky do 3 m. Poznámka: 1. V cenách jsou započteny náklady na podbití pražce oboustranně v otevřeném i zapuštěném KL, odstranění kameniva, zdvih, ruční podbití, úprava profilu KL a případná úprava snížení pod patou kolejnice.</t>
  </si>
  <si>
    <t>-1144244576</t>
  </si>
  <si>
    <t>42</t>
  </si>
  <si>
    <t>5909010220</t>
  </si>
  <si>
    <t>Ojedinělé ruční podbití pražců výhybkových ocelových válcovaných délky přes 3 do 4 m. Poznámka: 1. V cenách jsou započteny náklady na podbití pražce oboustranně v otevřeném i zapuštěném KL, odstranění kameniva, zdvih, ruční podbití, úprava profilu KL a případná úprava snížení pod patou kolejnice.</t>
  </si>
  <si>
    <t>-161140628</t>
  </si>
  <si>
    <t>43</t>
  </si>
  <si>
    <t>5909010230</t>
  </si>
  <si>
    <t>Ojedinělé ruční podbití pražců výhybkových ocelových válcovaných délky přes 4 m. Poznámka: 1. V cenách jsou započteny náklady na podbití pražce oboustranně v otevřeném i zapuštěném KL, odstranění kameniva, zdvih, ruční podbití, úprava profilu KL a případná úprava snížení pod patou kolejnice.</t>
  </si>
  <si>
    <t>-1709732369</t>
  </si>
  <si>
    <t>44</t>
  </si>
  <si>
    <t>5909010310</t>
  </si>
  <si>
    <t>Ojedinělé ruční podbití pražců výhybkových ocelových tv. Y délky do 3 m. Poznámka: 1. V cenách jsou započteny náklady na podbití pražce oboustranně v otevřeném i zapuštěném KL, odstranění kameniva, zdvih, ruční podbití, úprava profilu KL a případná úprava snížení pod patou kolejnice.</t>
  </si>
  <si>
    <t>1266855073</t>
  </si>
  <si>
    <t>45</t>
  </si>
  <si>
    <t>5909010320</t>
  </si>
  <si>
    <t>Ojedinělé ruční podbití pražců výhybkových ocelových tv. Y délky přes 3 do 4 m. Poznámka: 1. V cenách jsou započteny náklady na podbití pražce oboustranně v otevřeném i zapuštěném KL, odstranění kameniva, zdvih, ruční podbití, úprava profilu KL a případná úprava snížení pod patou kolejnice.</t>
  </si>
  <si>
    <t>1508296294</t>
  </si>
  <si>
    <t>46</t>
  </si>
  <si>
    <t>5909010330</t>
  </si>
  <si>
    <t>Ojedinělé ruční podbití pražců výhybkových ocelových tv. Y délky přes 4 m. Poznámka: 1. V cenách jsou započteny náklady na podbití pražce oboustranně v otevřeném i zapuštěném KL, odstranění kameniva, zdvih, ruční podbití, úprava profilu KL a případná úprava snížení pod patou kolejnice.</t>
  </si>
  <si>
    <t>-148605991</t>
  </si>
  <si>
    <t>47</t>
  </si>
  <si>
    <t>5909010410</t>
  </si>
  <si>
    <t>Ojedinělé ruční podbití pražců výhybkových betonových délky do 3 m. Poznámka: 1. V cenách jsou započteny náklady na podbití pražce oboustranně v otevřeném i zapuštěném KL, odstranění kameniva, zdvih, ruční podbití, úprava profilu KL a případná úprava snížení pod patou kolejnice.</t>
  </si>
  <si>
    <t>1714273179</t>
  </si>
  <si>
    <t>48</t>
  </si>
  <si>
    <t>5909010420</t>
  </si>
  <si>
    <t>Ojedinělé ruční podbití pražců výhybkových betonových délky přes 3 do 4 m. Poznámka: 1. V cenách jsou započteny náklady na podbití pražce oboustranně v otevřeném i zapuštěném KL, odstranění kameniva, zdvih, ruční podbití, úprava profilu KL a případná úprava snížení pod patou kolejnice.</t>
  </si>
  <si>
    <t>-520507462</t>
  </si>
  <si>
    <t>49</t>
  </si>
  <si>
    <t>5909010430</t>
  </si>
  <si>
    <t>Ojedinělé ruční podbití pražců výhybkových betonových délky přes 4 m. Poznámka: 1. V cenách jsou započteny náklady na podbití pražce oboustranně v otevřeném i zapuštěném KL, odstranění kameniva, zdvih, ruční podbití, úprava profilu KL a případná úprava snížení pod patou kolejnice.</t>
  </si>
  <si>
    <t>807747120</t>
  </si>
  <si>
    <t>50</t>
  </si>
  <si>
    <t>5909015510</t>
  </si>
  <si>
    <t>Příplatek k cenám za podbití dvojčitých pražců</t>
  </si>
  <si>
    <t>-458087613</t>
  </si>
  <si>
    <t>51</t>
  </si>
  <si>
    <t>5910010020</t>
  </si>
  <si>
    <t>Odtavovací stykové svařování kolejnic užitých ve stabilní svařovně vstupní délky do 10 m tv. R65. Poznámka: 1. V cenách jsou započteny náklady na základní vytřídění při odběru z úložiště na užité k regeneraci a odpadové, určení lepší pojízdné hrany, případné otáčení kolejnice, vizuální kontrola s označením vad k vyříznutí, vyříznutí vad strojní pilou, obroušení převalků (do 1 mm) a zaoblených ostrých pojízdných hran, broušení kontaktních ploch svaru, vyrovnání a svaření kolejnic opracování a dorovnání svaru, dělení kol. pásu na požadovanou délku, obroušení pojížděných ploch svaru, vizuální prohlídka, měření geometrie svaru a vedení výrobní dokumentace. 2. V cenách nejsou obsaženy náklady na kontrolu svaru ultrazvukem a dodávku kolejnic.</t>
  </si>
  <si>
    <t>512302391</t>
  </si>
  <si>
    <t>52</t>
  </si>
  <si>
    <t>5910010030</t>
  </si>
  <si>
    <t>Odtavovací stykové svařování kolejnic užitých ve stabilní svařovně vstupní délky do 10 m tv. S49. Poznámka: 1. V cenách jsou započteny náklady na základní vytřídění při odběru z úložiště na užité k regeneraci a odpadové, určení lepší pojízdné hrany, případné otáčení kolejnice, vizuální kontrola s označením vad k vyříznutí, vyříznutí vad strojní pilou, obroušení převalků (do 1 mm) a zaoblených ostrých pojízdných hran, broušení kontaktních ploch svaru, vyrovnání a svaření kolejnic opracování a dorovnání svaru, dělení kol. pásu na požadovanou délku, obroušení pojížděných ploch svaru, vizuální prohlídka, měření geometrie svaru a vedení výrobní dokumentace. 2. V cenách nejsou obsaženy náklady na kontrolu svaru ultrazvukem a dodávku kolejnic.</t>
  </si>
  <si>
    <t>839805686</t>
  </si>
  <si>
    <t>53</t>
  </si>
  <si>
    <t>5910010120</t>
  </si>
  <si>
    <t>Odtavovací stykové svařování kolejnic užitých ve stabilní svařovně vstupní délky přes 10 m tv. R65. Poznámka: 1. V cenách jsou započteny náklady na základní vytřídění při odběru z úložiště na užité k regeneraci a odpadové, určení lepší pojízdné hrany, případné otáčení kolejnice, vizuální kontrola s označením vad k vyříznutí, vyříznutí vad strojní pilou, obroušení převalků (do 1 mm) a zaoblených ostrých pojízdných hran, broušení kontaktních ploch svaru, vyrovnání a svaření kolejnic opracování a dorovnání svaru, dělení kol. pásu na požadovanou délku, obroušení pojížděných ploch svaru, vizuální prohlídka, měření geometrie svaru a vedení výrobní dokumentace. 2. V cenách nejsou obsaženy náklady na kontrolu svaru ultrazvukem a dodávku kolejnic.</t>
  </si>
  <si>
    <t>-669833196</t>
  </si>
  <si>
    <t>54</t>
  </si>
  <si>
    <t>5910010130</t>
  </si>
  <si>
    <t>Odtavovací stykové svařování kolejnic užitých ve stabilní svařovně vstupní délky přes 10 m tv. S49. Poznámka: 1. V cenách jsou započteny náklady na základní vytřídění při odběru z úložiště na užité k regeneraci a odpadové, určení lepší pojízdné hrany, případné otáčení kolejnice, vizuální kontrola s označením vad k vyříznutí, vyříznutí vad strojní pilou, obroušení převalků (do 1 mm) a zaoblených ostrých pojízdných hran, broušení kontaktních ploch svaru, vyrovnání a svaření kolejnic opracování a dorovnání svaru, dělení kol. pásu na požadovanou délku, obroušení pojížděných ploch svaru, vizuální prohlídka, měření geometrie svaru a vedení výrobní dokumentace. 2. V cenách nejsou obsaženy náklady na kontrolu svaru ultrazvukem a dodávku kolejnic.</t>
  </si>
  <si>
    <t>-1562582928</t>
  </si>
  <si>
    <t>55</t>
  </si>
  <si>
    <t>5910012120</t>
  </si>
  <si>
    <t>Odtavovací stykové svařování kolejnic přechodových ve stabilní svařovně užitých tv. R65/S49. Poznámka: 1. V cenách jsou započteny náklady na základní vytřídění kolejnic, úprava kolejnice většího tvaru podle schváleného postupu. Broušení kontaktních ploch, vyrovnání a svaření kolejnic opracování a dorovnání svaru, dělení kol. pásu na požadovanou délku, obroušení pojížděných ploch, vizuální prohlídka, vizuální prohlídka, měření geometrie svaru, kontrola svaru ultrazvukem a vedení výrobní dokumentace. V ceně nejsou obsaženy náklady na dodávku kolejnic.</t>
  </si>
  <si>
    <t>svar</t>
  </si>
  <si>
    <t>605496935</t>
  </si>
  <si>
    <t>56</t>
  </si>
  <si>
    <t>5910012130</t>
  </si>
  <si>
    <t>Odtavovací stykové svařování kolejnic přechodových ve stabilní svařovně užitých tv. UIC60/S49. Poznámka: 1. V cenách jsou započteny náklady na základní vytřídění kolejnic, úprava kolejnice většího tvaru podle schváleného postupu. Broušení kontaktních ploch, vyrovnání a svaření kolejnic opracování a dorovnání svaru, dělení kol. pásu na požadovanou délku, obroušení pojížděných ploch, vizuální prohlídka, vizuální prohlídka, měření geometrie svaru, kontrola svaru ultrazvukem a vedení výrobní dokumentace. V ceně nejsou obsaženy náklady na dodávku kolejnic.</t>
  </si>
  <si>
    <t>-1840918567</t>
  </si>
  <si>
    <t>57</t>
  </si>
  <si>
    <t>5910012140</t>
  </si>
  <si>
    <t>Odtavovací stykové svařování kolejnic přechodových ve stabilní svařovně užitých tv. S 49/A. Poznámka: 1. V cenách jsou započteny náklady na základní vytřídění kolejnic, úprava kolejnice většího tvaru podle schváleného postupu. Broušení kontaktních ploch, vyrovnání a svaření kolejnic opracování a dorovnání svaru, dělení kol. pásu na požadovanou délku, obroušení pojížděných ploch, vizuální prohlídka, vizuální prohlídka, měření geometrie svaru, kontrola svaru ultrazvukem a vedení výrobní dokumentace. V ceně nejsou obsaženy náklady na dodávku kolejnic.</t>
  </si>
  <si>
    <t>-295595524</t>
  </si>
  <si>
    <t>58</t>
  </si>
  <si>
    <t>5910012150</t>
  </si>
  <si>
    <t>Odtavovací stykové svařování kolejnic přechodových ve stabilní svařovně užitých tv. T/A. Poznámka: 1. V cenách jsou započteny náklady na základní vytřídění kolejnic, úprava kolejnice většího tvaru podle schváleného postupu. Broušení kontaktních ploch, vyrovnání a svaření kolejnic opracování a dorovnání svaru, dělení kol. pásu na požadovanou délku, obroušení pojížděných ploch, vizuální prohlídka, vizuální prohlídka, měření geometrie svaru, kontrola svaru ultrazvukem a vedení výrobní dokumentace. V ceně nejsou obsaženy náklady na dodávku kolejnic.</t>
  </si>
  <si>
    <t>-719997906</t>
  </si>
  <si>
    <t>59</t>
  </si>
  <si>
    <t>5910015010</t>
  </si>
  <si>
    <t>Odtavovací stykové svařování mobilní svářečkou kolejnic nových délky do 150 m tv. UIC60. Poznámka: 1. V cenách jsou započteny náklady na vybrání kameniva z mezipražcového prostoru, broušení kontaktních ploch, přisunutí kolejnice na svar, vyrovnání a svaření kolejnic, seříznutí svarového výronku v celém profilu kolejnice, obroušení pojížděných ploch, vizuální prohlídka, měření geometrie svaru a vedení výrobní dokumentace. 2. V cenách nejsou obsaženy náklady na kontrolu svaru ultrazvukem, podbití pražců a demontáž styku.</t>
  </si>
  <si>
    <t>-904145188</t>
  </si>
  <si>
    <t>60</t>
  </si>
  <si>
    <t>5910015020</t>
  </si>
  <si>
    <t>Odtavovací stykové svařování mobilní svářečkou kolejnic nových délky do 150 m tv. S49. Poznámka: 1. V cenách jsou započteny náklady na vybrání kameniva z mezipražcového prostoru, broušení kontaktních ploch, přisunutí kolejnice na svar, vyrovnání a svaření kolejnic, seříznutí svarového výronku v celém profilu kolejnice, obroušení pojížděných ploch, vizuální prohlídka, měření geometrie svaru a vedení výrobní dokumentace. 2. V cenách nejsou obsaženy náklady na kontrolu svaru ultrazvukem, podbití pražců a demontáž styku.</t>
  </si>
  <si>
    <t>991023741</t>
  </si>
  <si>
    <t>61</t>
  </si>
  <si>
    <t>5910015110</t>
  </si>
  <si>
    <t>Odtavovací stykové svařování mobilní svářečkou kolejnic nových délky přes 150 m tv .UIC60. Poznámka: 1. V cenách jsou započteny náklady na vybrání kameniva z mezipražcového prostoru, broušení kontaktních ploch, přisunutí kolejnice na svar, vyrovnání a svaření kolejnic, seříznutí svarového výronku v celém profilu kolejnice, obroušení pojížděných ploch, vizuální prohlídka, měření geometrie svaru a vedení výrobní dokumentace. 2. V cenách nejsou obsaženy náklady na kontrolu svaru ultrazvukem, podbití pražců a demontáž styku.</t>
  </si>
  <si>
    <t>1496424776</t>
  </si>
  <si>
    <t>62</t>
  </si>
  <si>
    <t>5910015120</t>
  </si>
  <si>
    <t>Odtavovací stykové svařování mobilní svářečkou kolejnic nových délky přes 150 m tv. S49. Poznámka: 1. V cenách jsou započteny náklady na vybrání kameniva z mezipražcového prostoru, broušení kontaktních ploch, přisunutí kolejnice na svar, vyrovnání a svaření kolejnic, seříznutí svarového výronku v celém profilu kolejnice, obroušení pojížděných ploch, vizuální prohlídka, měření geometrie svaru a vedení výrobní dokumentace. 2. V cenách nejsou obsaženy náklady na kontrolu svaru ultrazvukem, podbití pražců a demontáž styku.</t>
  </si>
  <si>
    <t>-819272501</t>
  </si>
  <si>
    <t>63</t>
  </si>
  <si>
    <t>5910015210</t>
  </si>
  <si>
    <t>Odtavovací stykové svařování mobilní svářečkou kolejnic užitých délky do 150 m tv. UIC60. Poznámka: 1. V cenách jsou započteny náklady na vybrání kameniva z mezipražcového prostoru, broušení kontaktních ploch, přisunutí kolejnice na svar, vyrovnání a svaření kolejnic, seříznutí svarového výronku v celém profilu kolejnice, obroušení pojížděných ploch, vizuální prohlídka, měření geometrie svaru a vedení výrobní dokumentace. 2. V cenách nejsou obsaženy náklady na kontrolu svaru ultrazvukem, podbití pražců a demontáž styku.</t>
  </si>
  <si>
    <t>541606396</t>
  </si>
  <si>
    <t>64</t>
  </si>
  <si>
    <t>5910015220</t>
  </si>
  <si>
    <t>Odtavovací stykové svařování mobilní svářečkou kolejnic užitých délky do 150 m tv. R65. Poznámka: 1. V cenách jsou započteny náklady na vybrání kameniva z mezipražcového prostoru, broušení kontaktních ploch, přisunutí kolejnice na svar, vyrovnání a svaření kolejnic, seříznutí svarového výronku v celém profilu kolejnice, obroušení pojížděných ploch, vizuální prohlídka, měření geometrie svaru a vedení výrobní dokumentace. 2. V cenách nejsou obsaženy náklady na kontrolu svaru ultrazvukem, podbití pražců a demontáž styku.</t>
  </si>
  <si>
    <t>376323256</t>
  </si>
  <si>
    <t>65</t>
  </si>
  <si>
    <t>5910015230</t>
  </si>
  <si>
    <t>Odtavovací stykové svařování mobilní svářečkou kolejnic užitých délky do 150 m tv. S49. Poznámka: 1. V cenách jsou započteny náklady na vybrání kameniva z mezipražcového prostoru, broušení kontaktních ploch, přisunutí kolejnice na svar, vyrovnání a svaření kolejnic, seříznutí svarového výronku v celém profilu kolejnice, obroušení pojížděných ploch, vizuální prohlídka, měření geometrie svaru a vedení výrobní dokumentace. 2. V cenách nejsou obsaženy náklady na kontrolu svaru ultrazvukem, podbití pražců a demontáž styku.</t>
  </si>
  <si>
    <t>-100529832</t>
  </si>
  <si>
    <t>66</t>
  </si>
  <si>
    <t>5910015240</t>
  </si>
  <si>
    <t>Odtavovací stykové svařování mobilní svářečkou kolejnic užitých délky do 150 m tv. A. Poznámka: 1. V cenách jsou započteny náklady na vybrání kameniva z mezipražcového prostoru, broušení kontaktních ploch, přisunutí kolejnice na svar, vyrovnání a svaření kolejnic, seříznutí svarového výronku v celém profilu kolejnice, obroušení pojížděných ploch, vizuální prohlídka, měření geometrie svaru a vedení výrobní dokumentace. 2. V cenách nejsou obsaženy náklady na kontrolu svaru ultrazvukem, podbití pražců a demontáž styku.</t>
  </si>
  <si>
    <t>-1662771649</t>
  </si>
  <si>
    <t>67</t>
  </si>
  <si>
    <t>5910015310</t>
  </si>
  <si>
    <t>Odtavovací stykové svařování mobilní svářečkou kolejnic užitých délky přes 150 m tv. UIC60. Poznámka: 1. V cenách jsou započteny náklady na vybrání kameniva z mezipražcového prostoru, broušení kontaktních ploch, přisunutí kolejnice na svar, vyrovnání a svaření kolejnic, seříznutí svarového výronku v celém profilu kolejnice, obroušení pojížděných ploch, vizuální prohlídka, měření geometrie svaru a vedení výrobní dokumentace. 2. V cenách nejsou obsaženy náklady na kontrolu svaru ultrazvukem, podbití pražců a demontáž styku.</t>
  </si>
  <si>
    <t>215728440</t>
  </si>
  <si>
    <t>68</t>
  </si>
  <si>
    <t>5910015320</t>
  </si>
  <si>
    <t>Odtavovací stykové svařování mobilní svářečkou kolejnic užitých délky přes 150 m tv. R65. Poznámka: 1. V cenách jsou započteny náklady na vybrání kameniva z mezipražcového prostoru, broušení kontaktních ploch, přisunutí kolejnice na svar, vyrovnání a svaření kolejnic, seříznutí svarového výronku v celém profilu kolejnice, obroušení pojížděných ploch, vizuální prohlídka, měření geometrie svaru a vedení výrobní dokumentace. 2. V cenách nejsou obsaženy náklady na kontrolu svaru ultrazvukem, podbití pražců a demontáž styku.</t>
  </si>
  <si>
    <t>-1026427587</t>
  </si>
  <si>
    <t>69</t>
  </si>
  <si>
    <t>5910015330</t>
  </si>
  <si>
    <t>Odtavovací stykové svařování mobilní svářečkou kolejnic užitých délky přes 150 m tv. S49. Poznámka: 1. V cenách jsou započteny náklady na vybrání kameniva z mezipražcového prostoru, broušení kontaktních ploch, přisunutí kolejnice na svar, vyrovnání a svaření kolejnic, seříznutí svarového výronku v celém profilu kolejnice, obroušení pojížděných ploch, vizuální prohlídka, měření geometrie svaru a vedení výrobní dokumentace. 2. V cenách nejsou obsaženy náklady na kontrolu svaru ultrazvukem, podbití pražců a demontáž styku.</t>
  </si>
  <si>
    <t>-1974006416</t>
  </si>
  <si>
    <t>70</t>
  </si>
  <si>
    <t>5910015340</t>
  </si>
  <si>
    <t>Odtavovací stykové svařování mobilní svářečkou kolejnic užitých délky přes 150 m tv. A. Poznámka: 1. V cenách jsou započteny náklady na vybrání kameniva z mezipražcového prostoru, broušení kontaktních ploch, přisunutí kolejnice na svar, vyrovnání a svaření kolejnic, seříznutí svarového výronku v celém profilu kolejnice, obroušení pojížděných ploch, vizuální prohlídka, měření geometrie svaru a vedení výrobní dokumentace. 2. V cenách nejsou obsaženy náklady na kontrolu svaru ultrazvukem, podbití pražců a demontáž styku.</t>
  </si>
  <si>
    <t>1627344859</t>
  </si>
  <si>
    <t>71</t>
  </si>
  <si>
    <t>5910020010</t>
  </si>
  <si>
    <t>Svařování kolejnic termitem plný předehřev standardní spára svar sériový tv. UIC60.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</si>
  <si>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-18211944</t>
  </si>
  <si>
    <t>72</t>
  </si>
  <si>
    <t>5910020020</t>
  </si>
  <si>
    <t>Svařování kolejnic termitem plný předehřev standardní spára svar sériový tv. R65.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</si>
  <si>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399412447</t>
  </si>
  <si>
    <t>73</t>
  </si>
  <si>
    <t>5910020030</t>
  </si>
  <si>
    <t>Svařování kolejnic termitem plný předehřev standardní spára svar sériový tv. S49.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</si>
  <si>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-1628259628</t>
  </si>
  <si>
    <t>74</t>
  </si>
  <si>
    <t>5910020040</t>
  </si>
  <si>
    <t>Svařování kolejnic termitem plný předehřev standardní spára svar sériový tv. A.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</si>
  <si>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-1667587444</t>
  </si>
  <si>
    <t>75</t>
  </si>
  <si>
    <t>5910020110</t>
  </si>
  <si>
    <t>Svařování kolejnic termitem plný předehřev standardní spára svar jednotlivý tv. UIC60.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</si>
  <si>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575091575</t>
  </si>
  <si>
    <t>76</t>
  </si>
  <si>
    <t>5910020120</t>
  </si>
  <si>
    <t>Svařování kolejnic termitem plný předehřev standardní spára svar jednotlivý tv. R65.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</si>
  <si>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-934247044</t>
  </si>
  <si>
    <t>77</t>
  </si>
  <si>
    <t>5910020130</t>
  </si>
  <si>
    <t>Svařování kolejnic termitem plný předehřev standardní spára svar jednotlivý tv. S49.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</si>
  <si>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1429903533</t>
  </si>
  <si>
    <t>78</t>
  </si>
  <si>
    <t>5910020140</t>
  </si>
  <si>
    <t>Svařování kolejnic termitem plný předehřev standardní spára svar jednotlivý tv. A.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</si>
  <si>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1479401223</t>
  </si>
  <si>
    <t>79</t>
  </si>
  <si>
    <t>5910020210</t>
  </si>
  <si>
    <t>Svařování kolejnic termitem plný předehřev standardní spára svar na roštu tv. UIC60.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</si>
  <si>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2129937889</t>
  </si>
  <si>
    <t>80</t>
  </si>
  <si>
    <t>5910020220</t>
  </si>
  <si>
    <t>Svařování kolejnic termitem plný předehřev standardní spára svar na roštu tv. R65.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</si>
  <si>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-2070461790</t>
  </si>
  <si>
    <t>81</t>
  </si>
  <si>
    <t>5910020230</t>
  </si>
  <si>
    <t>Svařování kolejnic termitem plný předehřev standardní spára svar na roštu tv. S49.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</si>
  <si>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-752589005</t>
  </si>
  <si>
    <t>82</t>
  </si>
  <si>
    <t>5910020240</t>
  </si>
  <si>
    <t>Svařování kolejnic termitem plný předehřev standardní spára svar na roštu tv. A.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</si>
  <si>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1579062611</t>
  </si>
  <si>
    <t>83</t>
  </si>
  <si>
    <t>5910020310</t>
  </si>
  <si>
    <t>Svařování kolejnic termitem plný předehřev standardní spára svar přechodový tv. R65/UIC60.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</si>
  <si>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-1675437348</t>
  </si>
  <si>
    <t>84</t>
  </si>
  <si>
    <t>5910020320</t>
  </si>
  <si>
    <t>Svařování kolejnic termitem plný předehřev standardní spára svar přechodový tv. R65/S49.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</si>
  <si>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-1410273841</t>
  </si>
  <si>
    <t>85</t>
  </si>
  <si>
    <t>5910020330</t>
  </si>
  <si>
    <t>Svařování kolejnic termitem plný předehřev standardní spára svar přechodový tv. UIC60/S49.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</si>
  <si>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-794649015</t>
  </si>
  <si>
    <t>86</t>
  </si>
  <si>
    <t>5910020340</t>
  </si>
  <si>
    <t>Svařování kolejnic termitem plný předehřev standardní spára svar přechodový tv. S49/A.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</si>
  <si>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1126227297</t>
  </si>
  <si>
    <t>87</t>
  </si>
  <si>
    <t>5910022010</t>
  </si>
  <si>
    <t>Svařování kolejnic termitem krátký předehřev široká spára, krátký předehřev svar jednotlivý tv. UIC60.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</si>
  <si>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720537134</t>
  </si>
  <si>
    <t>88</t>
  </si>
  <si>
    <t>5910022020</t>
  </si>
  <si>
    <t>Svařování kolejnic termitem krátký předehřev široká spára, krátký předehřev svar jednotlivý tv. R65.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</si>
  <si>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-1536866795</t>
  </si>
  <si>
    <t>89</t>
  </si>
  <si>
    <t>5910022030</t>
  </si>
  <si>
    <t>Svařování kolejnic termitem krátký předehřev široká spára, krátký předehřev svar jednotlivý tv. S49.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</si>
  <si>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-1788626570</t>
  </si>
  <si>
    <t>90</t>
  </si>
  <si>
    <t>5910025110</t>
  </si>
  <si>
    <t>Svařování kolejnic elektrickým obloukem svar jednotlivý tv. UIC60. Poznámka: 1. V cenách jsou započteny náklady na vybrání kameniva z mezipražcového prostoru, demontáž upevňovadel, směrové a výškové vyrovnání kolejnic, provedení svaru, montáž upevňovadel, vizuální kontrola, měření geometrie svaru schválenými měřidly. 2. V cenách nejsou obsaženy náklady na kontrolu svaru ultrazvukem, podbití pražců a demontáž styku.</t>
  </si>
  <si>
    <t>-29536615</t>
  </si>
  <si>
    <t>91</t>
  </si>
  <si>
    <t>5910025120</t>
  </si>
  <si>
    <t>Svařování kolejnic elektrickým obloukem svar jednotlivý tv. R65. Poznámka: 1. V cenách jsou započteny náklady na vybrání kameniva z mezipražcového prostoru, demontáž upevňovadel, směrové a výškové vyrovnání kolejnic, provedení svaru, montáž upevňovadel, vizuální kontrola, měření geometrie svaru schválenými měřidly. 2. V cenách nejsou obsaženy náklady na kontrolu svaru ultrazvukem, podbití pražců a demontáž styku.</t>
  </si>
  <si>
    <t>2053646926</t>
  </si>
  <si>
    <t>92</t>
  </si>
  <si>
    <t>5910025130</t>
  </si>
  <si>
    <t>Svařování kolejnic elektrickým obloukem svar jednotlivý tv. S49. Poznámka: 1. V cenách jsou započteny náklady na vybrání kameniva z mezipražcového prostoru, demontáž upevňovadel, směrové a výškové vyrovnání kolejnic, provedení svaru, montáž upevňovadel, vizuální kontrola, měření geometrie svaru schválenými měřidly. 2. V cenách nejsou obsaženy náklady na kontrolu svaru ultrazvukem, podbití pražců a demontáž styku.</t>
  </si>
  <si>
    <t>-1420701942</t>
  </si>
  <si>
    <t>93</t>
  </si>
  <si>
    <t>5910025140</t>
  </si>
  <si>
    <t>Svařování kolejnic elektrickým obloukem svar jednotlivý tv. A. Poznámka: 1. V cenách jsou započteny náklady na vybrání kameniva z mezipražcového prostoru, demontáž upevňovadel, směrové a výškové vyrovnání kolejnic, provedení svaru, montáž upevňovadel, vizuální kontrola, měření geometrie svaru schválenými měřidly. 2. V cenách nejsou obsaženy náklady na kontrolu svaru ultrazvukem, podbití pražců a demontáž styku.</t>
  </si>
  <si>
    <t>1649364411</t>
  </si>
  <si>
    <t>94</t>
  </si>
  <si>
    <t>5910025210</t>
  </si>
  <si>
    <t>Svařování kolejnic elektrickým obloukem svar na roštu tv .UIC60. Poznámka: 1. V cenách jsou započteny náklady na vybrání kameniva z mezipražcového prostoru, demontáž upevňovadel, směrové a výškové vyrovnání kolejnic, provedení svaru, montáž upevňovadel, vizuální kontrola, měření geometrie svaru schválenými měřidly. 2. V cenách nejsou obsaženy náklady na kontrolu svaru ultrazvukem, podbití pražců a demontáž styku.</t>
  </si>
  <si>
    <t>-1318305568</t>
  </si>
  <si>
    <t>95</t>
  </si>
  <si>
    <t>5910025220</t>
  </si>
  <si>
    <t>Svařování kolejnic elektrickým obloukem svar na roštu tv. R65. Poznámka: 1. V cenách jsou započteny náklady na vybrání kameniva z mezipražcového prostoru, demontáž upevňovadel, směrové a výškové vyrovnání kolejnic, provedení svaru, montáž upevňovadel, vizuální kontrola, měření geometrie svaru schválenými měřidly. 2. V cenách nejsou obsaženy náklady na kontrolu svaru ultrazvukem, podbití pražců a demontáž styku.</t>
  </si>
  <si>
    <t>714163107</t>
  </si>
  <si>
    <t>96</t>
  </si>
  <si>
    <t>5910025230</t>
  </si>
  <si>
    <t>Svařování kolejnic elektrickým obloukem svar na roštu tv. S49. Poznámka: 1. V cenách jsou započteny náklady na vybrání kameniva z mezipražcového prostoru, demontáž upevňovadel, směrové a výškové vyrovnání kolejnic, provedení svaru, montáž upevňovadel, vizuální kontrola, měření geometrie svaru schválenými měřidly. 2. V cenách nejsou obsaženy náklady na kontrolu svaru ultrazvukem, podbití pražců a demontáž styku.</t>
  </si>
  <si>
    <t>-620752889</t>
  </si>
  <si>
    <t>97</t>
  </si>
  <si>
    <t>5910025240</t>
  </si>
  <si>
    <t>Svařování kolejnic elektrickým obloukem svar na roštu tv. A. Poznámka: 1. V cenách jsou započteny náklady na vybrání kameniva z mezipražcového prostoru, demontáž upevňovadel, směrové a výškové vyrovnání kolejnic, provedení svaru, montáž upevňovadel, vizuální kontrola, měření geometrie svaru schválenými měřidly. 2. V cenách nejsou obsaženy náklady na kontrolu svaru ultrazvukem, podbití pražců a demontáž styku.</t>
  </si>
  <si>
    <t>-2069725993</t>
  </si>
  <si>
    <t>98</t>
  </si>
  <si>
    <t>5910030310</t>
  </si>
  <si>
    <t>Příplatek za směrové vyrovnání kolejnic v obloucích o poloměru 300 m a menším. Poznámka: 1. V cenách jsou započteny náklady na použití přípravku pro směrové vyrovnání kolejnic.</t>
  </si>
  <si>
    <t>-1708980769</t>
  </si>
  <si>
    <t>99</t>
  </si>
  <si>
    <t>5910035010</t>
  </si>
  <si>
    <t>Dosažení dovolené upínací teploty v BK prodloužením kolejnicového pásu v koleji tv. UIC60. Poznámka: 1. V cenách jsou započteny náklady na montáž a demontáž napínacího zařízení nebo ohřevu kolejnic a udržování potřebného prodloužení kolejnicového pásu. 2. V cenách nejsou obsaženy náklady na demontáž upevňovadel a kolejnicových spojek.</t>
  </si>
  <si>
    <t>-10541235</t>
  </si>
  <si>
    <t>5910035020</t>
  </si>
  <si>
    <t>Dosažení dovolené upínací teploty v BK prodloužením kolejnicového pásu v koleji tv. R65. Poznámka: 1. V cenách jsou započteny náklady na montáž a demontáž napínacího zařízení nebo ohřevu kolejnic a udržování potřebného prodloužení kolejnicového pásu. 2. V cenách nejsou obsaženy náklady na demontáž upevňovadel a kolejnicových spojek.</t>
  </si>
  <si>
    <t>1691106311</t>
  </si>
  <si>
    <t>101</t>
  </si>
  <si>
    <t>5910035030</t>
  </si>
  <si>
    <t>Dosažení dovolené upínací teploty v BK prodloužením kolejnicového pásu v koleji tv. S49. Poznámka: 1. V cenách jsou započteny náklady na montáž a demontáž napínacího zařízení nebo ohřevu kolejnic a udržování potřebného prodloužení kolejnicového pásu. 2. V cenách nejsou obsaženy náklady na demontáž upevňovadel a kolejnicových spojek.</t>
  </si>
  <si>
    <t>203822258</t>
  </si>
  <si>
    <t>102</t>
  </si>
  <si>
    <t>5910035040</t>
  </si>
  <si>
    <t>Dosažení dovolené upínací teploty v BK prodloužením kolejnicového pásu v koleji tv. A. Poznámka: 1. V cenách jsou započteny náklady na montáž a demontáž napínacího zařízení nebo ohřevu kolejnic a udržování potřebného prodloužení kolejnicového pásu. 2. V cenách nejsou obsaženy náklady na demontáž upevňovadel a kolejnicových spojek.</t>
  </si>
  <si>
    <t>-2068507976</t>
  </si>
  <si>
    <t>103</t>
  </si>
  <si>
    <t>5910035110</t>
  </si>
  <si>
    <t>Dosažení dovolené upínací teploty v BK prodloužením kolejnicového pásu ve výhybce tv. UIC60. Poznámka: 1. V cenách jsou započteny náklady na montáž a demontáž napínacího zařízení nebo ohřevu kolejnic a udržování potřebného prodloužení kolejnicového pásu. 2. V cenách nejsou obsaženy náklady na demontáž upevňovadel a kolejnicových spojek.</t>
  </si>
  <si>
    <t>-2083525527</t>
  </si>
  <si>
    <t>104</t>
  </si>
  <si>
    <t>5910035120</t>
  </si>
  <si>
    <t>Dosažení dovolené upínací teploty v BK prodloužením kolejnicového pásu ve výhybce tv. R65. Poznámka: 1. V cenách jsou započteny náklady na montáž a demontáž napínacího zařízení nebo ohřevu kolejnic a udržování potřebného prodloužení kolejnicového pásu. 2. V cenách nejsou obsaženy náklady na demontáž upevňovadel a kolejnicových spojek.</t>
  </si>
  <si>
    <t>-810733487</t>
  </si>
  <si>
    <t>105</t>
  </si>
  <si>
    <t>5910035130</t>
  </si>
  <si>
    <t>Dosažení dovolené upínací teploty v BK prodloužením kolejnicového pásu ve výhybce tv. S49. Poznámka: 1. V cenách jsou započteny náklady na montáž a demontáž napínacího zařízení nebo ohřevu kolejnic a udržování potřebného prodloužení kolejnicového pásu. 2. V cenách nejsou obsaženy náklady na demontáž upevňovadel a kolejnicových spojek.</t>
  </si>
  <si>
    <t>2060034539</t>
  </si>
  <si>
    <t>106</t>
  </si>
  <si>
    <t>5910035140</t>
  </si>
  <si>
    <t>Dosažení dovolené upínací teploty v BK prodloužením kolejnicového pásu ve výhybce tv. A. Poznámka: 1. V cenách jsou započteny náklady na montáž a demontáž napínacího zařízení nebo ohřevu kolejnic a udržování potřebného prodloužení kolejnicového pásu. 2. V cenách nejsou obsaženy náklady na demontáž upevňovadel a kolejnicových spojek.</t>
  </si>
  <si>
    <t>1475730933</t>
  </si>
  <si>
    <t>107</t>
  </si>
  <si>
    <t>5910040210</t>
  </si>
  <si>
    <t>Umožnění volné dilatace kolejnice bez demontáže nebo montáže upevňovadel s osazením a odstraněním kluzných podložek rozdělení pražců "c". Poznámka: 1. V cenách jsou započteny náklady na uvolnění, demontáž a rovnoměrné prodloužení nebo zkrácení kolejnice, vyznačení značek a vedení dokumentace. 2. V cenách nejsou obsaženy náklady na demontáž kolejnicových spojek.</t>
  </si>
  <si>
    <t>-1345255168</t>
  </si>
  <si>
    <t>108</t>
  </si>
  <si>
    <t>5910040220</t>
  </si>
  <si>
    <t>Umožnění volné dilatace kolejnice bez demontáže nebo montáže upevňovadel s osazením a odstraněním kluzných podložek rozdělení pražců "d". Poznámka: 1. V cenách jsou započteny náklady na uvolnění, demontáž a rovnoměrné prodloužení nebo zkrácení kolejnice, vyznačení značek a vedení dokumentace. 2. V cenách nejsou obsaženy náklady na demontáž kolejnicových spojek.</t>
  </si>
  <si>
    <t>1511889813</t>
  </si>
  <si>
    <t>109</t>
  </si>
  <si>
    <t>5910040230</t>
  </si>
  <si>
    <t>Umožnění volné dilatace kolejnice bez demontáže nebo montáže upevňovadel s osazením a odstraněním kluzných podložek rozdělení pražců "u". Poznámka: 1. V cenách jsou započteny náklady na uvolnění, demontáž a rovnoměrné prodloužení nebo zkrácení kolejnice, vyznačení značek a vedení dokumentace. 2. V cenách nejsou obsaženy náklady na demontáž kolejnicových spojek.</t>
  </si>
  <si>
    <t>-1610824022</t>
  </si>
  <si>
    <t>110</t>
  </si>
  <si>
    <t>5910040240</t>
  </si>
  <si>
    <t>Umožnění volné dilatace kolejnice bez demontáže nebo montáže upevňovadel s osazením a odstraněním kluzných podložek rozdělení pražců "e". Poznámka: 1. V cenách jsou započteny náklady na uvolnění, demontáž a rovnoměrné prodloužení nebo zkrácení kolejnice, vyznačení značek a vedení dokumentace. 2. V cenách nejsou obsaženy náklady na demontáž kolejnicových spojek.</t>
  </si>
  <si>
    <t>594596243</t>
  </si>
  <si>
    <t>111</t>
  </si>
  <si>
    <t>5910045010</t>
  </si>
  <si>
    <t>Zajištění polohy kolejnice bočními válečkovými opěrkami rozdělení pražců "c". Poznámka: 1. V cenách jsou započteny náklady na montáž a demontáž bočních opěrek v oblouku o malém poloměru.</t>
  </si>
  <si>
    <t>-747259861</t>
  </si>
  <si>
    <t>112</t>
  </si>
  <si>
    <t>5910045020</t>
  </si>
  <si>
    <t>Zajištění polohy kolejnice bočními válečkovými opěrkami rozdělení pražců "d". Poznámka: 1. V cenách jsou započteny náklady na montáž a demontáž bočních opěrek v oblouku o malém poloměru.</t>
  </si>
  <si>
    <t>802499639</t>
  </si>
  <si>
    <t>113</t>
  </si>
  <si>
    <t>5910045030</t>
  </si>
  <si>
    <t>Zajištění polohy kolejnice bočními válečkovými opěrkami rozdělení pražců "u". Poznámka: 1. V cenách jsou započteny náklady na montáž a demontáž bočních opěrek v oblouku o malém poloměru.</t>
  </si>
  <si>
    <t>554402592</t>
  </si>
  <si>
    <t>114</t>
  </si>
  <si>
    <t>5910045040</t>
  </si>
  <si>
    <t>Zajištění polohy kolejnice bočními válečkovými opěrkami rozdělení pražců "e". Poznámka: 1. V cenách jsou započteny náklady na montáž a demontáž bočních opěrek v oblouku o malém poloměru.</t>
  </si>
  <si>
    <t>-1350497780</t>
  </si>
  <si>
    <t>115</t>
  </si>
  <si>
    <t>5910050010</t>
  </si>
  <si>
    <t>Umožnění volné dilatace dílů výhybek demontáž upevňovadel výhybka I. generace. Poznámka: 1. V cenách jsou započteny náklady na uvolnění dílů výhybky a jejich rovnoměrné prodloužení nebo zkrácení. 2. V cenách nejsou obsaženy náklady na demontáž spojek.</t>
  </si>
  <si>
    <t>-1579095656</t>
  </si>
  <si>
    <t>116</t>
  </si>
  <si>
    <t>5910050020</t>
  </si>
  <si>
    <t>Umožnění volné dilatace dílů výhybek demontáž upevňovadel výhybka II. generace. Poznámka: 1. V cenách jsou započteny náklady na uvolnění dílů výhybky a jejich rovnoměrné prodloužení nebo zkrácení. 2. V cenách nejsou obsaženy náklady na demontáž spojek.</t>
  </si>
  <si>
    <t>246532066</t>
  </si>
  <si>
    <t>117</t>
  </si>
  <si>
    <t>5910050110</t>
  </si>
  <si>
    <t>Umožnění volné dilatace dílů výhybek montáž upevňovadel výhybka I. generace. Poznámka: 1. V cenách jsou započteny náklady na uvolnění dílů výhybky a jejich rovnoměrné prodloužení nebo zkrácení. 2. V cenách nejsou obsaženy náklady na demontáž spojek.</t>
  </si>
  <si>
    <t>-1663175414</t>
  </si>
  <si>
    <t>118</t>
  </si>
  <si>
    <t>5910050120</t>
  </si>
  <si>
    <t>Umožnění volné dilatace dílů výhybek montáž upevňovadel výhybka II. generace. Poznámka: 1. V cenách jsou započteny náklady na uvolnění dílů výhybky a jejich rovnoměrné prodloužení nebo zkrácení. 2. V cenách nejsou obsaženy náklady na demontáž spojek.</t>
  </si>
  <si>
    <t>-1812661218</t>
  </si>
  <si>
    <t>119</t>
  </si>
  <si>
    <t>5910060010</t>
  </si>
  <si>
    <t>Ojedinělé broušení kolejnic R260 do hloubky do 2 mm. Poznámka: 1. V cenách jsou započteny náklady na ruční odstranění povrchových vad, převalků ruční nebo pojezdovou bruskou s optimalizací příčného profilu a geometrie hlavy kolejnice.</t>
  </si>
  <si>
    <t>-1311908104</t>
  </si>
  <si>
    <t>120</t>
  </si>
  <si>
    <t>5910060020</t>
  </si>
  <si>
    <t>Ojedinělé broušení kolejnic R260 do hloubky přes 2 mm. Poznámka: 1. V cenách jsou započteny náklady na ruční odstranění povrchových vad, převalků ruční nebo pojezdovou bruskou s optimalizací příčného profilu a geometrie hlavy kolejnice.</t>
  </si>
  <si>
    <t>1795225519</t>
  </si>
  <si>
    <t>121</t>
  </si>
  <si>
    <t>5910060110</t>
  </si>
  <si>
    <t>Ojedinělé broušení kolejnic R350HT do hloubky do 2 mm. Poznámka: 1. V cenách jsou započteny náklady na ruční odstranění povrchových vad, převalků ruční nebo pojezdovou bruskou s optimalizací příčného profilu a geometrie hlavy kolejnice.</t>
  </si>
  <si>
    <t>-1532589079</t>
  </si>
  <si>
    <t>122</t>
  </si>
  <si>
    <t>5910060120</t>
  </si>
  <si>
    <t>Ojedinělé broušení kolejnic R350HT do hloubky přes 2 mm. Poznámka: 1. V cenách jsou započteny náklady na ruční odstranění povrchových vad, převalků ruční nebo pojezdovou bruskou s optimalizací příčného profilu a geometrie hlavy kolejnice.</t>
  </si>
  <si>
    <t>-441505185</t>
  </si>
  <si>
    <t>123</t>
  </si>
  <si>
    <t>5910063010</t>
  </si>
  <si>
    <t>Opravné souvislé broušení kolejnic R260 head checking, povrchové vady, příčný a podélný profil hloubky do 2 mm. Poznámka: 1. V cenách jsou započteny náklady na kontinuální odstranění nebo úpravu převalků, skluzových vln a povrchových vad, optimalizaci příčného a podélného profilu hlavy kolejnice souvisle velkým brousícím, frézovacím nebo hoblovacím strojem včetně dokumentace měření záznamu podélného a příčného profilu hlavy kolejnice a hloubky povrchových trhlin, zajištění požární bezpečnosti a bezpečnosti v místech veřejnosti přístupných podle platných předpisů a požadavku objednatele, likvidaci odpadu po broušení a přepravu stroje.</t>
  </si>
  <si>
    <t>-1454597994</t>
  </si>
  <si>
    <t>124</t>
  </si>
  <si>
    <t>5910063020</t>
  </si>
  <si>
    <t>Opravné souvislé broušení kolejnic R260 head checking, povrchové vady, příčný a podélný profil hloubky přes 2 mm do 4 mm. Poznámka: 1. V cenách jsou započteny náklady na kontinuální odstranění nebo úpravu převalků, skluzových vln a povrchových vad, optimalizaci příčného a podélného profilu hlavy kolejnice souvisle velkým brousícím, frézovacím nebo hoblovacím strojem včetně dokumentace měření záznamu podélného a příčného profilu hlavy kolejnice a hloubky povrchových trhlin, zajištění požární bezpečnosti a bezpečnosti v místech veřejnosti přístupných podle platných předpisů a požadavku objednatele, likvidaci odpadu po broušení a přepravu stroje.</t>
  </si>
  <si>
    <t>634996607</t>
  </si>
  <si>
    <t>125</t>
  </si>
  <si>
    <t>5910063030</t>
  </si>
  <si>
    <t>Opravné souvislé broušení kolejnic R260 head checking, povrchové vady, příčný a podélný profil hloubky přes 4 mm. Poznámka: 1. V cenách jsou započteny náklady na kontinuální odstranění nebo úpravu převalků, skluzových vln a povrchových vad, optimalizaci příčného a podélného profilu hlavy kolejnice souvisle velkým brousícím, frézovacím nebo hoblovacím strojem včetně dokumentace měření záznamu podélného a příčného profilu hlavy kolejnice a hloubky povrchových trhlin, zajištění požární bezpečnosti a bezpečnosti v místech veřejnosti přístupných podle platných předpisů a požadavku objednatele, likvidaci odpadu po broušení a přepravu stroje.</t>
  </si>
  <si>
    <t>-1885422232</t>
  </si>
  <si>
    <t>126</t>
  </si>
  <si>
    <t>5910063050</t>
  </si>
  <si>
    <t>Opravné souvislé broušení kolejnic R260 příčný a podélný profil oprava příčného a podélného profilu. Poznámka: 1. V cenách jsou započteny náklady na kontinuální odstranění nebo úpravu převalků, skluzových vln a povrchových vad, optimalizaci příčného a podélného profilu hlavy kolejnice souvisle velkým brousícím, frézovacím nebo hoblovacím strojem včetně dokumentace měření záznamu podélného a příčného profilu hlavy kolejnice a hloubky povrchových trhlin, zajištění požární bezpečnosti a bezpečnosti v místech veřejnosti přístupných podle platných předpisů a požadavku objednatele, likvidaci odpadu po broušení a přepravu stroje.</t>
  </si>
  <si>
    <t>-1701011592</t>
  </si>
  <si>
    <t>127</t>
  </si>
  <si>
    <t>5910063060</t>
  </si>
  <si>
    <t>Opravné souvislé broušení kolejnic R260 příčný a podélný profil vlnkovitost. Poznámka: 1. V cenách jsou započteny náklady na kontinuální odstranění nebo úpravu převalků, skluzových vln a povrchových vad, optimalizaci příčného a podélného profilu hlavy kolejnice souvisle velkým brousícím, frézovacím nebo hoblovacím strojem včetně dokumentace měření záznamu podélného a příčného profilu hlavy kolejnice a hloubky povrchových trhlin, zajištění požární bezpečnosti a bezpečnosti v místech veřejnosti přístupných podle platných předpisů a požadavku objednatele, likvidaci odpadu po broušení a přepravu stroje.</t>
  </si>
  <si>
    <t>314587403</t>
  </si>
  <si>
    <t>128</t>
  </si>
  <si>
    <t>5910063110</t>
  </si>
  <si>
    <t>Opravné souvislé broušení kolejnic R350HT head checking, povrchové vady, příčný a podélný profil hloubky do 2 mm. Poznámka: 1. V cenách jsou započteny náklady na kontinuální odstranění nebo úpravu převalků, skluzových vln a povrchových vad, optimalizaci příčného a podélného profilu hlavy kolejnice souvisle velkým brousícím, frézovacím nebo hoblovacím strojem včetně dokumentace měření záznamu podélného a příčného profilu hlavy kolejnice a hloubky povrchových trhlin, zajištění požární bezpečnosti a bezpečnosti v místech veřejnosti přístupných podle platných předpisů a požadavku objednatele, likvidaci odpadu po broušení a přepravu stroje.</t>
  </si>
  <si>
    <t>416633311</t>
  </si>
  <si>
    <t>129</t>
  </si>
  <si>
    <t>5910063120</t>
  </si>
  <si>
    <t>Opravné souvislé broušení kolejnic R350HT head checking, povrchové vady, příčný a podélný profil hloubky přes 2 mm do 4 mm. Poznámka: 1. V cenách jsou započteny náklady na kontinuální odstranění nebo úpravu převalků, skluzových vln a povrchových vad, optimalizaci příčného a podélného profilu hlavy kolejnice souvisle velkým brousícím, frézovacím nebo hoblovacím strojem včetně dokumentace měření záznamu podélného a příčného profilu hlavy kolejnice a hloubky povrchových trhlin, zajištění požární bezpečnosti a bezpečnosti v místech veřejnosti přístupných podle platných předpisů a požadavku objednatele, likvidaci odpadu po broušení a přepravu stroje.</t>
  </si>
  <si>
    <t>-255933262</t>
  </si>
  <si>
    <t>130</t>
  </si>
  <si>
    <t>5910063130</t>
  </si>
  <si>
    <t>Opravné souvislé broušení kolejnic R350HT head checking, povrchové vady, příčný a podélný profil hloubky přes 4 mm. Poznámka: 1. V cenách jsou započteny náklady na kontinuální odstranění nebo úpravu převalků, skluzových vln a povrchových vad, optimalizaci příčného a podélného profilu hlavy kolejnice souvisle velkým brousícím, frézovacím nebo hoblovacím strojem včetně dokumentace měření záznamu podélného a příčného profilu hlavy kolejnice a hloubky povrchových trhlin, zajištění požární bezpečnosti a bezpečnosti v místech veřejnosti přístupných podle platných předpisů a požadavku objednatele, likvidaci odpadu po broušení a přepravu stroje.</t>
  </si>
  <si>
    <t>84888904</t>
  </si>
  <si>
    <t>131</t>
  </si>
  <si>
    <t>5910063150</t>
  </si>
  <si>
    <t>Opravné souvislé broušení kolejnic R350HT příčný a podélný profil oprava příčného a podélného profilu. Poznámka: 1. V cenách jsou započteny náklady na kontinuální odstranění nebo úpravu převalků, skluzových vln a povrchových vad, optimalizaci příčného a podélného profilu hlavy kolejnice souvisle velkým brousícím, frézovacím nebo hoblovacím strojem včetně dokumentace měření záznamu podélného a příčného profilu hlavy kolejnice a hloubky povrchových trhlin, zajištění požární bezpečnosti a bezpečnosti v místech veřejnosti přístupných podle platných předpisů a požadavku objednatele, likvidaci odpadu po broušení a přepravu stroje.</t>
  </si>
  <si>
    <t>-856347824</t>
  </si>
  <si>
    <t>132</t>
  </si>
  <si>
    <t>5910063160</t>
  </si>
  <si>
    <t>Opravné souvislé broušení kolejnic R350HT příčný a podélný profil vlnkovitost. Poznámka: 1. V cenách jsou započteny náklady na kontinuální odstranění nebo úpravu převalků, skluzových vln a povrchových vad, optimalizaci příčného a podélného profilu hlavy kolejnice souvisle velkým brousícím, frézovacím nebo hoblovacím strojem včetně dokumentace měření záznamu podélného a příčného profilu hlavy kolejnice a hloubky povrchových trhlin, zajištění požární bezpečnosti a bezpečnosti v místech veřejnosti přístupných podle platných předpisů a požadavku objednatele, likvidaci odpadu po broušení a přepravu stroje.</t>
  </si>
  <si>
    <t>-396102529</t>
  </si>
  <si>
    <t>133</t>
  </si>
  <si>
    <t>5910065010</t>
  </si>
  <si>
    <t>Odstranění převalků izolovaného styku lepeného. Poznámka: 1. V cenách jsou započteny náklady na odstranění převalků hlavy kolejnice IS odbroušením po demontáži spojky a profilové vložky, u LISŮ podle schváleného technologického postupu.</t>
  </si>
  <si>
    <t>-125471104</t>
  </si>
  <si>
    <t>134</t>
  </si>
  <si>
    <t>5910065020</t>
  </si>
  <si>
    <t>Odstranění převalků izolovaného styku montovaného. Poznámka: 1. V cenách jsou započteny náklady na odstranění převalků hlavy kolejnice IS odbroušením po demontáži spojky a profilové vložky, u LISŮ podle schváleného technologického postupu.</t>
  </si>
  <si>
    <t>-1224226630</t>
  </si>
  <si>
    <t>135</t>
  </si>
  <si>
    <t>5910085020</t>
  </si>
  <si>
    <t>Navaření hlavy kolejnice tv. R65. Poznámka: 1. V cenách sou započteny náklady na navaření hlavy kolejnice podle schváleného technologického postupu. 2. V cenách nejsou obsaženy náklady na podbití, demontáž a montáž spojek a nedestruktivní kontrolu ultrazvukem.</t>
  </si>
  <si>
    <t>cm2</t>
  </si>
  <si>
    <t>1154829734</t>
  </si>
  <si>
    <t>136</t>
  </si>
  <si>
    <t>5910085030</t>
  </si>
  <si>
    <t>Navaření hlavy kolejnice tv. S49. Poznámka: 1. V cenách sou započteny náklady na navaření hlavy kolejnice podle schváleného technologického postupu. 2. V cenách nejsou obsaženy náklady na podbití, demontáž a montáž spojek a nedestruktivní kontrolu ultrazvukem.</t>
  </si>
  <si>
    <t>-985922928</t>
  </si>
  <si>
    <t>137</t>
  </si>
  <si>
    <t>5910085040</t>
  </si>
  <si>
    <t>Navaření hlavy kolejnice tv. T. Poznámka: 1. V cenách sou započteny náklady na navaření hlavy kolejnice podle schváleného technologického postupu. 2. V cenách nejsou obsaženy náklady na podbití, demontáž a montáž spojek a nedestruktivní kontrolu ultrazvukem.</t>
  </si>
  <si>
    <t>123215443</t>
  </si>
  <si>
    <t>138</t>
  </si>
  <si>
    <t>5910085050</t>
  </si>
  <si>
    <t>Navaření hlavy kolejnice tv. A. Poznámka: 1. V cenách sou započteny náklady na navaření hlavy kolejnice podle schváleného technologického postupu. 2. V cenách nejsou obsaženy náklady na podbití, demontáž a montáž spojek a nedestruktivní kontrolu ultrazvukem.</t>
  </si>
  <si>
    <t>-2098301062</t>
  </si>
  <si>
    <t>139</t>
  </si>
  <si>
    <t>5910090010</t>
  </si>
  <si>
    <t>Navaření srdcovky jednoduché montované z kolejnic úhel odbočení přes 8° (1:5,7) hloubky do 10 mm. Poznámka: 1. V cenách jsou obsaženy náklady na uvolnění upevňovadel, vyrovnání srdcovky, opravu navařením, dotažení upevňovadel a kontrola měřidlem. 2. V cenách nejsou obsaženy náklady na podbití srdcovky a nedestruktivní kontrolu ultrazvukem.</t>
  </si>
  <si>
    <t>-489082155</t>
  </si>
  <si>
    <t>140</t>
  </si>
  <si>
    <t>5910090020</t>
  </si>
  <si>
    <t>Navaření srdcovky jednoduché montované z kolejnic úhel odbočení přes 8° (1:5,7) hloubky přes 10 do 20 mm. Poznámka: 1. V cenách jsou obsaženy náklady na uvolnění upevňovadel, vyrovnání srdcovky, opravu navařením, dotažení upevňovadel a kontrola měřidlem. 2. V cenách nejsou obsaženy náklady na podbití srdcovky a nedestruktivní kontrolu ultrazvukem.</t>
  </si>
  <si>
    <t>1132663769</t>
  </si>
  <si>
    <t>141</t>
  </si>
  <si>
    <t>5910090030</t>
  </si>
  <si>
    <t>Navaření srdcovky jednoduché montované z kolejnic úhel odbočení přes 8° (1:5,7) hloubky přes 20 do 35 mm. Poznámka: 1. V cenách jsou obsaženy náklady na uvolnění upevňovadel, vyrovnání srdcovky, opravu navařením, dotažení upevňovadel a kontrola měřidlem. 2. V cenách nejsou obsaženy náklady na podbití srdcovky a nedestruktivní kontrolu ultrazvukem.</t>
  </si>
  <si>
    <t>-1400761778</t>
  </si>
  <si>
    <t>142</t>
  </si>
  <si>
    <t>5910090050</t>
  </si>
  <si>
    <t>Navaření srdcovky jednoduché montované z kolejnic úhel odbočení 5°-7,9° (1:7,5 až 1:9) hloubky do 10 mm. Poznámka: 1. V cenách jsou obsaženy náklady na uvolnění upevňovadel, vyrovnání srdcovky, opravu navařením, dotažení upevňovadel a kontrola měřidlem. 2. V cenách nejsou obsaženy náklady na podbití srdcovky a nedestruktivní kontrolu ultrazvukem.</t>
  </si>
  <si>
    <t>-1371535341</t>
  </si>
  <si>
    <t>143</t>
  </si>
  <si>
    <t>5910090060</t>
  </si>
  <si>
    <t>Navaření srdcovky jednoduché montované z kolejnic úhel odbočení 5°-7,9° (1:7,5 až 1:9) hloubky přes 10 do 20 mm. Poznámka: 1. V cenách jsou obsaženy náklady na uvolnění upevňovadel, vyrovnání srdcovky, opravu navařením, dotažení upevňovadel a kontrola měřidlem. 2. V cenách nejsou obsaženy náklady na podbití srdcovky a nedestruktivní kontrolu ultrazvukem.</t>
  </si>
  <si>
    <t>94528935</t>
  </si>
  <si>
    <t>144</t>
  </si>
  <si>
    <t>5910090070</t>
  </si>
  <si>
    <t>Navaření srdcovky jednoduché montované z kolejnic úhel odbočení 5°-7,9° (1:7,5 až 1:9) hloubky přes 20 do 35 mm. Poznámka: 1. V cenách jsou obsaženy náklady na uvolnění upevňovadel, vyrovnání srdcovky, opravu navařením, dotažení upevňovadel a kontrola měřidlem. 2. V cenách nejsou obsaženy náklady na podbití srdcovky a nedestruktivní kontrolu ultrazvukem.</t>
  </si>
  <si>
    <t>70613169</t>
  </si>
  <si>
    <t>145</t>
  </si>
  <si>
    <t>5910090110</t>
  </si>
  <si>
    <t>Navaření srdcovky jednoduché montované z kolejnic úhel odbočení 3,5°-4,9° (1:11 až 1:14) hloubky do 10 mm. Poznámka: 1. V cenách jsou obsaženy náklady na uvolnění upevňovadel, vyrovnání srdcovky, opravu navařením, dotažení upevňovadel a kontrola měřidlem. 2. V cenách nejsou obsaženy náklady na podbití srdcovky a nedestruktivní kontrolu ultrazvukem.</t>
  </si>
  <si>
    <t>-114698241</t>
  </si>
  <si>
    <t>146</t>
  </si>
  <si>
    <t>5910090120</t>
  </si>
  <si>
    <t>Navaření srdcovky jednoduché montované z kolejnic úhel odbočení 3,5°-4,9° (1:11 až 1:14) hloubky přes 10 do 20 mm. Poznámka: 1. V cenách jsou obsaženy náklady na uvolnění upevňovadel, vyrovnání srdcovky, opravu navařením, dotažení upevňovadel a kontrola měřidlem. 2. V cenách nejsou obsaženy náklady na podbití srdcovky a nedestruktivní kontrolu ultrazvukem.</t>
  </si>
  <si>
    <t>-1532112480</t>
  </si>
  <si>
    <t>147</t>
  </si>
  <si>
    <t>5910090130</t>
  </si>
  <si>
    <t>Navaření srdcovky jednoduché montované z kolejnic úhel odbočení 3,5°-4,9° (1:11 až 1:14) hloubky přes 20 do 35 mm. Poznámka: 1. V cenách jsou obsaženy náklady na uvolnění upevňovadel, vyrovnání srdcovky, opravu navařením, dotažení upevňovadel a kontrola měřidlem. 2. V cenách nejsou obsaženy náklady na podbití srdcovky a nedestruktivní kontrolu ultrazvukem.</t>
  </si>
  <si>
    <t>-194521370</t>
  </si>
  <si>
    <t>148</t>
  </si>
  <si>
    <t>5910090150</t>
  </si>
  <si>
    <t>Navaření srdcovky jednoduché montované z kolejnic hloubky úhel odbočení 3,4° (1:18,5) do 10 mm. Poznámka: 1. V cenách jsou obsaženy náklady na uvolnění upevňovadel, vyrovnání srdcovky, opravu navařením, dotažení upevňovadel a kontrola měřidlem. 2. V cenách nejsou obsaženy náklady na podbití srdcovky a nedestruktivní kontrolu ultrazvukem.</t>
  </si>
  <si>
    <t>-949047367</t>
  </si>
  <si>
    <t>149</t>
  </si>
  <si>
    <t>5910090160</t>
  </si>
  <si>
    <t>Navaření srdcovky jednoduché montované z kolejnic hloubky úhel odbočení 3,4° (1:18,5) přes 10 do 20 mm. Poznámka: 1. V cenách jsou obsaženy náklady na uvolnění upevňovadel, vyrovnání srdcovky, opravu navařením, dotažení upevňovadel a kontrola měřidlem. 2. V cenách nejsou obsaženy náklady na podbití srdcovky a nedestruktivní kontrolu ultrazvukem.</t>
  </si>
  <si>
    <t>-461288243</t>
  </si>
  <si>
    <t>150</t>
  </si>
  <si>
    <t>5910090180</t>
  </si>
  <si>
    <t>Navaření srdcovky jednoduché montované z kolejnic hloubky úhel odbočení 3,4° (1:18,5) přes 20 do 35 mm. Poznámka: 1. V cenách jsou obsaženy náklady na uvolnění upevňovadel, vyrovnání srdcovky, opravu navařením, dotažení upevňovadel a kontrola měřidlem. 2. V cenách nejsou obsaženy náklady na podbití srdcovky a nedestruktivní kontrolu ultrazvukem.</t>
  </si>
  <si>
    <t>-1759033076</t>
  </si>
  <si>
    <t>151</t>
  </si>
  <si>
    <t>5910090210</t>
  </si>
  <si>
    <t>Navaření srdcovky jednoduché s kovaným klínem nebo s hrotem klínu z plnoprofilové kolejnice úhel odbočení 1:7,5 až 1:9 opotřebení do 10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</si>
  <si>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-1532099058</t>
  </si>
  <si>
    <t>152</t>
  </si>
  <si>
    <t>5910090220</t>
  </si>
  <si>
    <t>Navaření srdcovky jednoduché s kovaným klínem nebo s hrotem klínu z plnoprofilové kolejnice úhel odbočení 1:7,5 až 1:9 opotřebení přes 10 do 20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</si>
  <si>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-1580595979</t>
  </si>
  <si>
    <t>153</t>
  </si>
  <si>
    <t>5910090230</t>
  </si>
  <si>
    <t>Navaření srdcovky jednoduché s kovaným klínem nebo s hrotem klínu z plnoprofilové kolejnice úhel odbočení 1:7,5 až 1:9 opotřebení přes 20 do 35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</si>
  <si>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11184162</t>
  </si>
  <si>
    <t>154</t>
  </si>
  <si>
    <t>5910090250</t>
  </si>
  <si>
    <t>Navaření srdcovky jednoduché s kovaným klínem nebo s hrotem klínu z plnoprofilové kolejnice úhel odbočení 1:11 až 1:14 opotřebení do 10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</si>
  <si>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-1948519974</t>
  </si>
  <si>
    <t>155</t>
  </si>
  <si>
    <t>5910090260</t>
  </si>
  <si>
    <t>Navaření srdcovky jednoduché s kovaným klínem nebo s hrotem klínu z plnoprofilové kolejnice úhel odbočení 1:11 až 1:14 opotřebení přes 10 do 20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</si>
  <si>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-1254970596</t>
  </si>
  <si>
    <t>156</t>
  </si>
  <si>
    <t>5910090270</t>
  </si>
  <si>
    <t>Navaření srdcovky jednoduché s kovaným klínem nebo s hrotem klínu z plnoprofilové kolejnice úhel odbočení 1:11 až 1:14 opotřebení přes 20 do 35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</si>
  <si>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-2030245</t>
  </si>
  <si>
    <t>157</t>
  </si>
  <si>
    <t>5910090310</t>
  </si>
  <si>
    <t>Navaření srdcovky jednoduché s kovaným klínem nebo s hrotem klínu z plnoprofilové kolejnice úhel odbočení 1:18,5 opotřebení do 10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</si>
  <si>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-1043848510</t>
  </si>
  <si>
    <t>158</t>
  </si>
  <si>
    <t>5910090320</t>
  </si>
  <si>
    <t>Navaření srdcovky jednoduché s kovaným klínem nebo s hrotem klínu z plnoprofilové kolejnice úhel odbočení 1:18,5 opotřebení přes 10 do 20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</si>
  <si>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-336548092</t>
  </si>
  <si>
    <t>159</t>
  </si>
  <si>
    <t>5910090330</t>
  </si>
  <si>
    <t>Navaření srdcovky jednoduché s kovaným klínem nebo s hrotem klínu z plnoprofilové kolejnice úhel odbočení 1:18,5 opotřebení přes 20 do 35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</si>
  <si>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-144957261</t>
  </si>
  <si>
    <t>160</t>
  </si>
  <si>
    <t>5910090350</t>
  </si>
  <si>
    <t>Navaření srdcovky jednoduché lité z oceli bainitické úhel odbočení 1:7,5 až 1:9 opotřebení do 10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</si>
  <si>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-155578039</t>
  </si>
  <si>
    <t>161</t>
  </si>
  <si>
    <t>5910090360</t>
  </si>
  <si>
    <t>Navaření srdcovky jednoduché lité z oceli bainitické úhel odbočení 1:7,5 až 1:9 opotřebení přes 10 do 20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</si>
  <si>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203131890</t>
  </si>
  <si>
    <t>162</t>
  </si>
  <si>
    <t>5910090370</t>
  </si>
  <si>
    <t>Navaření srdcovky jednoduché lité z oceli bainitické úhel odbočení 1:7,5 až 1:9 opotřebení přes 20 do 35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</si>
  <si>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-796422915</t>
  </si>
  <si>
    <t>163</t>
  </si>
  <si>
    <t>5910090410</t>
  </si>
  <si>
    <t>Navaření srdcovky jednoduché lité z oceli bainitické úhel odbočení 1:11 až 1:14 opotřebení do 10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</si>
  <si>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914348246</t>
  </si>
  <si>
    <t>164</t>
  </si>
  <si>
    <t>5910090420</t>
  </si>
  <si>
    <t>Navaření srdcovky jednoduché lité z oceli bainitické úhel odbočení 1:11 až 1:14 opotřebení přes 10 do 20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</si>
  <si>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-248444605</t>
  </si>
  <si>
    <t>165</t>
  </si>
  <si>
    <t>5910090430</t>
  </si>
  <si>
    <t>Navaření srdcovky jednoduché lité z oceli bainitické úhel odbočení 1:11 až 1:14 opotřebení přes 20 do 35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</si>
  <si>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-612610114</t>
  </si>
  <si>
    <t>166</t>
  </si>
  <si>
    <t>5910090450</t>
  </si>
  <si>
    <t>Navaření srdcovky jednoduché lité z oceli bainitické úhel odbočení 1:18,5 opotřebení do 10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</si>
  <si>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934178193</t>
  </si>
  <si>
    <t>167</t>
  </si>
  <si>
    <t>5910090460</t>
  </si>
  <si>
    <t>Navaření srdcovky jednoduché lité z oceli bainitické úhel odbočení 1:18,5 opotřebení přes 10 do 20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</si>
  <si>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-769703400</t>
  </si>
  <si>
    <t>168</t>
  </si>
  <si>
    <t>5910090470</t>
  </si>
  <si>
    <t>Navaření srdcovky jednoduché lité z oceli bainitické úhel odbočení 1:18,5 opotřebení přes 20 do 35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</si>
  <si>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-809963971</t>
  </si>
  <si>
    <t>169</t>
  </si>
  <si>
    <t>5910090510</t>
  </si>
  <si>
    <t>Navaření srdcovky jednoduché lité z oceli manganové úhel odbočení 1:7,5 až 1:9 opotřebení do 4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</si>
  <si>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-707491944</t>
  </si>
  <si>
    <t>170</t>
  </si>
  <si>
    <t>5910090520</t>
  </si>
  <si>
    <t>Navaření srdcovky jednoduché lité z oceli manganové úhel odbočení 1:7,5 až 1:9 opotřebení přes 4 do 10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</si>
  <si>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-13601838</t>
  </si>
  <si>
    <t>171</t>
  </si>
  <si>
    <t>5910090530</t>
  </si>
  <si>
    <t>Navaření srdcovky jednoduché lité z oceli manganové úhel odbočení 1:7,5 až 1:9 opotřebení přes 10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</si>
  <si>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1548521273</t>
  </si>
  <si>
    <t>172</t>
  </si>
  <si>
    <t>5910090550</t>
  </si>
  <si>
    <t>Navaření srdcovky jednoduché lité z oceli manganové úhel odbočení 1:11 až 1:14 opotřebení do 4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</si>
  <si>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-278607485</t>
  </si>
  <si>
    <t>173</t>
  </si>
  <si>
    <t>5910090560</t>
  </si>
  <si>
    <t>Navaření srdcovky jednoduché lité z oceli manganové úhel odbočení 1:11 až 1:14 opotřebení přes 4 do 10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</si>
  <si>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834777772</t>
  </si>
  <si>
    <t>174</t>
  </si>
  <si>
    <t>5910090570</t>
  </si>
  <si>
    <t>Navaření srdcovky jednoduché lité z oceli manganové úhel odbočení 1:11 až 1:14 opotřebení přes 10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</si>
  <si>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-316188051</t>
  </si>
  <si>
    <t>175</t>
  </si>
  <si>
    <t>5910090610</t>
  </si>
  <si>
    <t>Navaření srdcovky jednoduché lité z oceli manganové úhel odbočení 1:18,5 opotřebení do 4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</si>
  <si>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1258714958</t>
  </si>
  <si>
    <t>176</t>
  </si>
  <si>
    <t>5910090620</t>
  </si>
  <si>
    <t>Navaření srdcovky jednoduché lité z oceli manganové úhel odbočení 1:18,5 opotřebení přes 4 do 10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</si>
  <si>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-215280472</t>
  </si>
  <si>
    <t>177</t>
  </si>
  <si>
    <t>5910090630</t>
  </si>
  <si>
    <t>Navaření srdcovky jednoduché lité z oceli manganové úhel odbočení 1:18,5 opotřebení přes 10 mm. Poznámka: 1. V cenách jsou obsaženy náklady na uvolnění upevňovadel, vyrovnání srdcovky, opravu navařením, dotažení upevňovadel, PT nebo MT po vybroušení a navaření a kontrola měřidlem. 2. V cenách nejsou obsaženy náklady na podbití srdcovky a nedestruktivní kontrolu ultrazvukem.</t>
  </si>
  <si>
    <t>-1497536160</t>
  </si>
  <si>
    <t>178</t>
  </si>
  <si>
    <t>5910095010</t>
  </si>
  <si>
    <t>Navaření srdcovky dvojité montované opotřebení do 10 mm. Poznámka: 1. V cenách jsou obsaženy náklady na uvolnění upevňovadel, vyrovnání srdcovky, navaření u opotřebení více než 20 mm s mezivrstvou, dotažení upevňovadel, PT nebo MT po vybroušení a navaření a kontrola měřidlem. 2. V cenách nejsou obsaženy náklady na podbití srdcovky a nedestruktivní kontrolu ultrazvukem.</t>
  </si>
  <si>
    <t>599074541</t>
  </si>
  <si>
    <t>179</t>
  </si>
  <si>
    <t>5910095020</t>
  </si>
  <si>
    <t>Navaření srdcovky dvojité montované opotřebení přes 10 do 20 mm. Poznámka: 1. V cenách jsou obsaženy náklady na uvolnění upevňovadel, vyrovnání srdcovky, navaření u opotřebení více než 20 mm s mezivrstvou, dotažení upevňovadel, PT nebo MT po vybroušení a navaření a kontrola měřidlem. 2. V cenách nejsou obsaženy náklady na podbití srdcovky a nedestruktivní kontrolu ultrazvukem.</t>
  </si>
  <si>
    <t>1735028450</t>
  </si>
  <si>
    <t>180</t>
  </si>
  <si>
    <t>5910095030</t>
  </si>
  <si>
    <t>Navaření srdcovky dvojité montované opotřebení přes 20 do 35 mm. Poznámka: 1. V cenách jsou obsaženy náklady na uvolnění upevňovadel, vyrovnání srdcovky, navaření u opotřebení více než 20 mm s mezivrstvou, dotažení upevňovadel, PT nebo MT po vybroušení a navaření a kontrola měřidlem. 2. V cenách nejsou obsaženy náklady na podbití srdcovky a nedestruktivní kontrolu ultrazvukem.</t>
  </si>
  <si>
    <t>-1899553568</t>
  </si>
  <si>
    <t>181</t>
  </si>
  <si>
    <t>5910100010</t>
  </si>
  <si>
    <t>Oprava svaru u srdcovky lité Mn mezikus CrNi 18/8. Poznámka: 1. V cenách jsou započteny náklady na opravu navařením a PT nebo MT po vybroušení a navaření. 2. V cenách nejsou obsaženy náklady na podbití pražců a kontrolu ultrazvukem.</t>
  </si>
  <si>
    <t>-1544586474</t>
  </si>
  <si>
    <t>182</t>
  </si>
  <si>
    <t>5910105020</t>
  </si>
  <si>
    <t>Navaření lokální vady opornice. Poznámka: 1. V cenách jsou započteny náklady na navaření dle schváleného postupu, vizuální prohlídku, PT nebo MT po vybroušení a navaření a kontrolu doléhání jazyka na jazykové opěrky, kluzné stoličky a k opornici. 2. V cenách nejsou obsaženy náklady na podbití pražců, seřízení závěru výhybky a kontrolu ultrazvukem.</t>
  </si>
  <si>
    <t>904761291</t>
  </si>
  <si>
    <t>183</t>
  </si>
  <si>
    <t>5910110010</t>
  </si>
  <si>
    <t>Navaření přídržnice Kn 60 opotřebení do 10 mm. Poznámka: 1. V cenách jsou započteny náklady na navaření dle schváleného postupu, vizuální prohlídku, upnutí, navaření a kontrolu návaru. 2. V cenách nejsou obsaženy náklady na demontáž a montáž přídržnice.</t>
  </si>
  <si>
    <t>-1045615989</t>
  </si>
  <si>
    <t>184</t>
  </si>
  <si>
    <t>5910110020</t>
  </si>
  <si>
    <t>Navaření přídržnice Kn 60 opotřebení přes 10 do 15 mm. Poznámka: 1. V cenách jsou započteny náklady na navaření dle schváleného postupu, vizuální prohlídku, upnutí, navaření a kontrolu návaru. 2. V cenách nejsou obsaženy náklady na demontáž a montáž přídržnice.</t>
  </si>
  <si>
    <t>535084815</t>
  </si>
  <si>
    <t>185</t>
  </si>
  <si>
    <t>5910110030</t>
  </si>
  <si>
    <t>Navaření přídržnice Kn 60 opotřebení přes 15 mm. Poznámka: 1. V cenách jsou započteny náklady na navaření dle schváleného postupu, vizuální prohlídku, upnutí, navaření a kontrolu návaru. 2. V cenách nejsou obsaženy náklady na demontáž a montáž přídržnice.</t>
  </si>
  <si>
    <t>475048469</t>
  </si>
  <si>
    <t>186</t>
  </si>
  <si>
    <t>5910110110</t>
  </si>
  <si>
    <t>Navaření přídržnice tvar obrácené"T" (plech) opotřebení do 10 mm. Poznámka: 1. V cenách jsou započteny náklady na navaření dle schváleného postupu, vizuální prohlídku, upnutí, navaření a kontrolu návaru. 2. V cenách nejsou obsaženy náklady na demontáž a montáž přídržnice.</t>
  </si>
  <si>
    <t>-97054376</t>
  </si>
  <si>
    <t>187</t>
  </si>
  <si>
    <t>5910110120</t>
  </si>
  <si>
    <t>Navaření přídržnice tvar obrácené"T" (plech) opotřebení přes 10 mm. Poznámka: 1. V cenách jsou započteny náklady na navaření dle schváleného postupu, vizuální prohlídku, upnutí, navaření a kontrolu návaru. 2. V cenách nejsou obsaženy náklady na demontáž a montáž přídržnice.</t>
  </si>
  <si>
    <t>726176752</t>
  </si>
  <si>
    <t>188</t>
  </si>
  <si>
    <t>5910125010</t>
  </si>
  <si>
    <t>Úprava geometrie jazyka po výměně. Poznámka: 1. V cenách jsou započteny náklady na úpravu dle schváleného postupu, úpravu geometrie, kontrolu doléhání jazyka na opěrky a západkovou zkoušku. 2. V cenách nejsou obsaženy náklady na seřízení závěru výhybky.</t>
  </si>
  <si>
    <t>1394060710</t>
  </si>
  <si>
    <t>189</t>
  </si>
  <si>
    <t>5910125020</t>
  </si>
  <si>
    <t>Úprava geometrie jazyka po násilném rozřezu. Poznámka: 1. V cenách jsou započteny náklady na úpravu dle schváleného postupu, úpravu geometrie, kontrolu doléhání jazyka na opěrky a západkovou zkoušku. 2. V cenách nejsou obsaženy náklady na seřízení závěru výhybky.</t>
  </si>
  <si>
    <t>481734347</t>
  </si>
  <si>
    <t>190</t>
  </si>
  <si>
    <t>5910125030</t>
  </si>
  <si>
    <t>Úprava geometrie jazyka vzniklé provozem. Poznámka: 1. V cenách jsou započteny náklady na úpravu dle schváleného postupu, úpravu geometrie, kontrolu doléhání jazyka na opěrky a západkovou zkoušku. 2. V cenách nejsou obsaženy náklady na seřízení závěru výhybky.</t>
  </si>
  <si>
    <t>1470726090</t>
  </si>
  <si>
    <t>191</t>
  </si>
  <si>
    <t>5911013010</t>
  </si>
  <si>
    <t>Výměna jazyka a opornice výhybky jednoduché s jedním hákovým závěrem soustavy R65. Poznámka: 1. V cenách jsou započteny náklady na zřízení nebo demontáž prozatímních styků, demontáž upevňovadel, závěru a dílů, výměnu a montáž dílů, úpravu pryžových podložek a dilatačních spár, montáž závěru a upevňovadel, seřízení závěru, provedení západkové zkoušky a ošetření součástí mazivem. 2. V cenách nejsou započteny náklady na dodávku dílů, dělení kolejnic, zřízení svaru, demontáž a montáž opěrek a styků.</t>
  </si>
  <si>
    <t>512</t>
  </si>
  <si>
    <t>761345749</t>
  </si>
  <si>
    <t>192</t>
  </si>
  <si>
    <t>5911013020</t>
  </si>
  <si>
    <t>Výměna jazyka a opornice výhybky jednoduché s jedním hákovým závěrem soustavy S49. Poznámka: 1. V cenách jsou započteny náklady na zřízení nebo demontáž prozatímních styků, demontáž upevňovadel, závěru a dílů, výměnu a montáž dílů, úpravu pryžových podložek a dilatačních spár, montáž závěru a upevňovadel, seřízení závěru, provedení západkové zkoušky a ošetření součástí mazivem. 2. V cenách nejsou započteny náklady na dodávku dílů, dělení kolejnic, zřízení svaru, demontáž a montáž opěrek a styků.</t>
  </si>
  <si>
    <t>1284174121</t>
  </si>
  <si>
    <t>193</t>
  </si>
  <si>
    <t>5911021010</t>
  </si>
  <si>
    <t>Výměna jazyka a opornice výhybky jednoduché s dvěma hákovými závěry soustavy R65. Poznámka: 1. V cenách jsou započteny náklady na zřízení nebo demontáž prozatímních styků, demontáž upevňovadel, závěrů a dílů, výměnu a montáž dílů, úpravu pryžových podložek a dilatačních spár, montáž závěrů a upevňovadel, seřízení závěrů, provedení západkové zkoušky a ošetření součástí mazivem. 2. V cenách nejsou započteny náklady na dodávku dílů, dělení kolejnic, zřízení svaru, demontáž a montáž opěrek a styků.</t>
  </si>
  <si>
    <t>1557104226</t>
  </si>
  <si>
    <t>194</t>
  </si>
  <si>
    <t>5911021020</t>
  </si>
  <si>
    <t>Výměna jazyka a opornice výhybky jednoduché s dvěma hákovými závěry soustavy S49. Poznámka: 1. V cenách jsou započteny náklady na zřízení nebo demontáž prozatímních styků, demontáž upevňovadel, závěrů a dílů, výměnu a montáž dílů, úpravu pryžových podložek a dilatačních spár, montáž závěrů a upevňovadel, seřízení závěrů, provedení západkové zkoušky a ošetření součástí mazivem. 2. V cenách nejsou započteny náklady na dodávku dílů, dělení kolejnic, zřízení svaru, demontáž a montáž opěrek a styků.</t>
  </si>
  <si>
    <t>-790646944</t>
  </si>
  <si>
    <t>195</t>
  </si>
  <si>
    <t>5911029010</t>
  </si>
  <si>
    <t>Výměna jazyka a opornice výhybky jednoduché s jedním čelisťovým závěrem soustavy UIC60. Poznámka: 1. V cenách jsou započteny náklady na zřízení nebo demontáž prozatímních styků, demontáž upevňovadel, závěru a dílů, výměnu a montáž dílů, úpravu pryžových podložek a dilatačních spár, montáž závěru a upevňovadel, seřízení závěrů, provedení západkové zkoušky a ošetření součástí mazivem. 2. V cenách nejsou započteny náklady na dodávku dílů, dělení kolejnic, zřízení svaru, demontáž a montáž opěrek a styků.</t>
  </si>
  <si>
    <t>1605219679</t>
  </si>
  <si>
    <t>196</t>
  </si>
  <si>
    <t>5911029030</t>
  </si>
  <si>
    <t>Výměna jazyka a opornice výhybky jednoduché s jedním čelisťovým závěrem soustavy S49. Poznámka: 1. V cenách jsou započteny náklady na zřízení nebo demontáž prozatímních styků, demontáž upevňovadel, závěru a dílů, výměnu a montáž dílů, úpravu pryžových podložek a dilatačních spár, montáž závěru a upevňovadel, seřízení závěrů, provedení západkové zkoušky a ošetření součástí mazivem. 2. V cenách nejsou započteny náklady na dodávku dílů, dělení kolejnic, zřízení svaru, demontáž a montáž opěrek a styků.</t>
  </si>
  <si>
    <t>2009181154</t>
  </si>
  <si>
    <t>197</t>
  </si>
  <si>
    <t>5911037010</t>
  </si>
  <si>
    <t>Výměna jazyka a opornice výhybky jednoduché s dvěma čelisťovými závěry soustavy UIC60. Poznámka: 1. V cenách jsou započteny náklady na zřízení nebo demontáž prozatímních styků, demontáž upevňovadel, závěrů a dílů, výměnu a montáž dílů, úpravu pryžových podložek a dilatačních spár, montáž závěrů a upevňovadel, seřízení závěrů, provedení západkové zkoušky a ošetření součástí mazivem. 2. V cenách nejsou započteny náklady na dodávku dílů, dělení kolejnic, zřízení svaru, demontáž a montáž opěrek a styků.</t>
  </si>
  <si>
    <t>-284261734</t>
  </si>
  <si>
    <t>198</t>
  </si>
  <si>
    <t>5911037030</t>
  </si>
  <si>
    <t>Výměna jazyka a opornice výhybky jednoduché s dvěma čelisťovými závěry soustavy S49. Poznámka: 1. V cenách jsou započteny náklady na zřízení nebo demontáž prozatímních styků, demontáž upevňovadel, závěrů a dílů, výměnu a montáž dílů, úpravu pryžových podložek a dilatačních spár, montáž závěrů a upevňovadel, seřízení závěrů, provedení západkové zkoušky a ošetření součástí mazivem. 2. V cenách nejsou započteny náklady na dodávku dílů, dělení kolejnic, zřízení svaru, demontáž a montáž opěrek a styků.</t>
  </si>
  <si>
    <t>1843908375</t>
  </si>
  <si>
    <t>199</t>
  </si>
  <si>
    <t>5911133120</t>
  </si>
  <si>
    <t>Výměna jazyka vnějšího a vnitřního a opornice vnější a vnitřní výhybky křižovatkové s PHS a hákovými závěry soustavy S49. Poznámka: 1. V cenách jsou započteny náklady na montáž a demontáž prozatímních styků, demontáž upevňovadel, závěrů a dílů, výměnu dílů, montáž upevňovadel a závěrů, seřízení chodu výhybky a provedení západkové zkoušky a ošetření součástí mazivem. 2. V cenách nejsou obsaženy náklady na dodávku materiálu, demontáž a montáž styku nebo dělení a svaření kolejnic.</t>
  </si>
  <si>
    <t>-1997019083</t>
  </si>
  <si>
    <t>200</t>
  </si>
  <si>
    <t>5911135010</t>
  </si>
  <si>
    <t>Výměna jazyka vnějšího a opornice vnější výhybky křižovatkové s hákovým závěrem soustavy R65. Poznámka: 1. V cenách jsou započteny náklady na zřízení a demontáž prozatímních styků, demontáž upevňovadel, závěrů a dílů, výměnu dílů, montáž upevňovadel a závěrů, seřízení chodu výhybky a provedení západkové zkoušky a ošetření součástí mazivem. 2. V cenách nejsou obsaženy náklady na dodávku materiálu, demontáž a montáž styku nebo dělení a svaření kolejnic.</t>
  </si>
  <si>
    <t>148492652</t>
  </si>
  <si>
    <t>201</t>
  </si>
  <si>
    <t>5911135020</t>
  </si>
  <si>
    <t>Výměna jazyka vnějšího a opornice vnější výhybky křižovatkové s hákovým závěrem soustavy S49. Poznámka: 1. V cenách jsou započteny náklady na zřízení a demontáž prozatímních styků, demontáž upevňovadel, závěrů a dílů, výměnu dílů, montáž upevňovadel a závěrů, seřízení chodu výhybky a provedení západkové zkoušky a ošetření součástí mazivem. 2. V cenách nejsou obsaženy náklady na dodávku materiálu, demontáž a montáž styku nebo dělení a svaření kolejnic.</t>
  </si>
  <si>
    <t>-355994358</t>
  </si>
  <si>
    <t>202</t>
  </si>
  <si>
    <t>5911135030</t>
  </si>
  <si>
    <t>Výměna jazyka vnějšího a opornice vnější výhybky křižovatkové s hákovým závěrem soustavy T. Poznámka: 1. V cenách jsou započteny náklady na zřízení a demontáž prozatímních styků, demontáž upevňovadel, závěrů a dílů, výměnu dílů, montáž upevňovadel a závěrů, seřízení chodu výhybky a provedení západkové zkoušky a ošetření součástí mazivem. 2. V cenách nejsou obsaženy náklady na dodávku materiálu, demontáž a montáž styku nebo dělení a svaření kolejnic.</t>
  </si>
  <si>
    <t>1982384071</t>
  </si>
  <si>
    <t>203</t>
  </si>
  <si>
    <t>5911135040</t>
  </si>
  <si>
    <t>Výměna jazyka vnějšího a opornice vnější výhybky křižovatkové s hákovým závěrem soustavy A. Poznámka: 1. V cenách jsou započteny náklady na zřízení a demontáž prozatímních styků, demontáž upevňovadel, závěrů a dílů, výměnu dílů, montáž upevňovadel a závěrů, seřízení chodu výhybky a provedení západkové zkoušky a ošetření součástí mazivem. 2. V cenách nejsou obsaženy náklady na dodávku materiálu, demontáž a montáž styku nebo dělení a svaření kolejnic.</t>
  </si>
  <si>
    <t>1547851926</t>
  </si>
  <si>
    <t>204</t>
  </si>
  <si>
    <t>5911135110</t>
  </si>
  <si>
    <t>Výměna jazyka vnějšího a opornice vnější výhybky křižovatkové s PHS a hákovými závěry soustavy R65. Poznámka: 1. V cenách jsou započteny náklady na zřízení a demontáž prozatímních styků, demontáž upevňovadel, závěrů a dílů, výměnu dílů, montáž upevňovadel a závěrů, seřízení chodu výhybky a provedení západkové zkoušky a ošetření součástí mazivem. 2. V cenách nejsou obsaženy náklady na dodávku materiálu, demontáž a montáž styku nebo dělení a svaření kolejnic.</t>
  </si>
  <si>
    <t>1304599969</t>
  </si>
  <si>
    <t>205</t>
  </si>
  <si>
    <t>5911135120</t>
  </si>
  <si>
    <t>Výměna jazyka vnějšího a opornice vnější výhybky křižovatkové s PHS a hákovými závěry soustavy S49. Poznámka: 1. V cenách jsou započteny náklady na zřízení a demontáž prozatímních styků, demontáž upevňovadel, závěrů a dílů, výměnu dílů, montáž upevňovadel a závěrů, seřízení chodu výhybky a provedení západkové zkoušky a ošetření součástí mazivem. 2. V cenách nejsou obsaženy náklady na dodávku materiálu, demontáž a montáž styku nebo dělení a svaření kolejnic.</t>
  </si>
  <si>
    <t>1296283012</t>
  </si>
  <si>
    <t>206</t>
  </si>
  <si>
    <t>5911230010</t>
  </si>
  <si>
    <t>Výměna VP šroubu v klínu srdcovky soustavy UIC60. Poznámka: 1. V cenách jsou započteny náklady na demontáž, výměnu, montáž a ošetření součástí mazivem. 2. V cenách nejsou obsaženy náklady na dodávku materiálu.</t>
  </si>
  <si>
    <t>1897049271</t>
  </si>
  <si>
    <t>207</t>
  </si>
  <si>
    <t>5911230020</t>
  </si>
  <si>
    <t>Výměna VP šroubu v klínu srdcovky soustavy R65. Poznámka: 1. V cenách jsou započteny náklady na demontáž, výměnu, montáž a ošetření součástí mazivem. 2. V cenách nejsou obsaženy náklady na dodávku materiálu.</t>
  </si>
  <si>
    <t>1905099947</t>
  </si>
  <si>
    <t>208</t>
  </si>
  <si>
    <t>5911230030</t>
  </si>
  <si>
    <t>Výměna VP šroubu v klínu srdcovky soustavy S49. Poznámka: 1. V cenách jsou započteny náklady na demontáž, výměnu, montáž a ošetření součástí mazivem. 2. V cenách nejsou obsaženy náklady na dodávku materiálu.</t>
  </si>
  <si>
    <t>-277973609</t>
  </si>
  <si>
    <t>209</t>
  </si>
  <si>
    <t>5911230040</t>
  </si>
  <si>
    <t>Výměna VP šroubu v klínu srdcovky soustavy T. Poznámka: 1. V cenách jsou započteny náklady na demontáž, výměnu, montáž a ošetření součástí mazivem. 2. V cenách nejsou obsaženy náklady na dodávku materiálu.</t>
  </si>
  <si>
    <t>-1529621913</t>
  </si>
  <si>
    <t>210</t>
  </si>
  <si>
    <t>5911230050</t>
  </si>
  <si>
    <t>Výměna VP šroubu v klínu srdcovky soustavy A. Poznámka: 1. V cenách jsou započteny náklady na demontáž, výměnu, montáž a ošetření součástí mazivem. 2. V cenách nejsou obsaženy náklady na dodávku materiálu.</t>
  </si>
  <si>
    <t>892908856</t>
  </si>
  <si>
    <t>211</t>
  </si>
  <si>
    <t>5911231010</t>
  </si>
  <si>
    <t>Výměna VP svorníku soustavy R65. Poznámka: 1. V cenách jsou započteny náklady na demontáž, výměnu, montáž a ošetření součástí mazivem. 2. V cenách nejsou obsaženy náklady na dodávku materiálu.</t>
  </si>
  <si>
    <t>-1651817875</t>
  </si>
  <si>
    <t>212</t>
  </si>
  <si>
    <t>5911231020</t>
  </si>
  <si>
    <t>Výměna VP svorníku soustavy S49. Poznámka: 1. V cenách jsou započteny náklady na demontáž, výměnu, montáž a ošetření součástí mazivem. 2. V cenách nejsou obsaženy náklady na dodávku materiálu.</t>
  </si>
  <si>
    <t>807667681</t>
  </si>
  <si>
    <t>213</t>
  </si>
  <si>
    <t>5911231030</t>
  </si>
  <si>
    <t>Výměna VP svorníku soustavy T. Poznámka: 1. V cenách jsou započteny náklady na demontáž, výměnu, montáž a ošetření součástí mazivem. 2. V cenách nejsou obsaženy náklady na dodávku materiálu.</t>
  </si>
  <si>
    <t>168665453</t>
  </si>
  <si>
    <t>214</t>
  </si>
  <si>
    <t>5911231040</t>
  </si>
  <si>
    <t>Výměna VP svorníku soustavy A. Poznámka: 1. V cenách jsou započteny náklady na demontáž, výměnu, montáž a ošetření součástí mazivem. 2. V cenách nejsou obsaženy náklady na dodávku materiálu.</t>
  </si>
  <si>
    <t>15069277</t>
  </si>
  <si>
    <t>215</t>
  </si>
  <si>
    <t>5911309010</t>
  </si>
  <si>
    <t>Demontáž hákového závěru výhybky jednoduché jednozávěrové soustavy R65. Poznámka: 1. V cenách jsou započteny náklady na demontáž závěru a naložení na dopravní prostředek.</t>
  </si>
  <si>
    <t>1788152583</t>
  </si>
  <si>
    <t>216</t>
  </si>
  <si>
    <t>5911309020</t>
  </si>
  <si>
    <t>Demontáž hákového závěru výhybky jednoduché jednozávěrové soustavy S49. Poznámka: 1. V cenách jsou započteny náklady na demontáž závěru a naložení na dopravní prostředek.</t>
  </si>
  <si>
    <t>-427120699</t>
  </si>
  <si>
    <t>217</t>
  </si>
  <si>
    <t>5911309030</t>
  </si>
  <si>
    <t>Demontáž hákového závěru výhybky jednoduché jednozávěrové soustavy T. Poznámka: 1. V cenách jsou započteny náklady na demontáž závěru a naložení na dopravní prostředek.</t>
  </si>
  <si>
    <t>1942646520</t>
  </si>
  <si>
    <t>218</t>
  </si>
  <si>
    <t>5911309110</t>
  </si>
  <si>
    <t>Demontáž hákového závěru výhybky jednoduché dvouzávěrové soustavy R65. Poznámka: 1. V cenách jsou započteny náklady na demontáž závěru a naložení na dopravní prostředek.</t>
  </si>
  <si>
    <t>486926639</t>
  </si>
  <si>
    <t>219</t>
  </si>
  <si>
    <t>5911309120</t>
  </si>
  <si>
    <t>Demontáž hákového závěru výhybky jednoduché dvouzávěrové soustavy S49. Poznámka: 1. V cenách jsou započteny náklady na demontáž závěru a naložení na dopravní prostředek.</t>
  </si>
  <si>
    <t>1729369686</t>
  </si>
  <si>
    <t>220</t>
  </si>
  <si>
    <t>5911309130</t>
  </si>
  <si>
    <t>Demontáž hákového závěru výhybky jednoduché dvouzávěrové soustavy T. Poznámka: 1. V cenách jsou započteny náklady na demontáž závěru a naložení na dopravní prostředek.</t>
  </si>
  <si>
    <t>531872292</t>
  </si>
  <si>
    <t>221</t>
  </si>
  <si>
    <t>5911311010</t>
  </si>
  <si>
    <t>Montáž hákového závěru výhybky jednoduché jednozávěrové soustavy R65. Poznámka: 1. V cenách jsou započteny náklady na montáž a seřízení závěru, seřízení a přezkoušení chodu závěru, provedení západkové zkoušky a ošetření součástí mazivem. 2. V cenách nejsou obsaženy náklady na dodávku materiálu.</t>
  </si>
  <si>
    <t>1663025887</t>
  </si>
  <si>
    <t>222</t>
  </si>
  <si>
    <t>5911311020</t>
  </si>
  <si>
    <t>Montáž hákového závěru výhybky jednoduché jednozávěrové soustavy S49. Poznámka: 1. V cenách jsou započteny náklady na montáž a seřízení závěru, seřízení a přezkoušení chodu závěru, provedení západkové zkoušky a ošetření součástí mazivem. 2. V cenách nejsou obsaženy náklady na dodávku materiálu.</t>
  </si>
  <si>
    <t>589155197</t>
  </si>
  <si>
    <t>223</t>
  </si>
  <si>
    <t>5911311030</t>
  </si>
  <si>
    <t>Montáž hákového závěru výhybky jednoduché jednozávěrové soustavy T. Poznámka: 1. V cenách jsou započteny náklady na montáž a seřízení závěru, seřízení a přezkoušení chodu závěru, provedení západkové zkoušky a ošetření součástí mazivem. 2. V cenách nejsou obsaženy náklady na dodávku materiálu.</t>
  </si>
  <si>
    <t>-1907427248</t>
  </si>
  <si>
    <t>224</t>
  </si>
  <si>
    <t>5911311110</t>
  </si>
  <si>
    <t>Montáž hákového závěru výhybky jednoduché dvouzávěrové soustavy R65. Poznámka: 1. V cenách jsou započteny náklady na montáž a seřízení závěru, seřízení a přezkoušení chodu závěru, provedení západkové zkoušky a ošetření součástí mazivem. 2. V cenách nejsou obsaženy náklady na dodávku materiálu.</t>
  </si>
  <si>
    <t>1952807171</t>
  </si>
  <si>
    <t>225</t>
  </si>
  <si>
    <t>5911311120</t>
  </si>
  <si>
    <t>Montáž hákového závěru výhybky jednoduché dvouzávěrové soustavy S49. Poznámka: 1. V cenách jsou započteny náklady na montáž a seřízení závěru, seřízení a přezkoušení chodu závěru, provedení západkové zkoušky a ošetření součástí mazivem. 2. V cenách nejsou obsaženy náklady na dodávku materiálu.</t>
  </si>
  <si>
    <t>570859192</t>
  </si>
  <si>
    <t>226</t>
  </si>
  <si>
    <t>5911311130</t>
  </si>
  <si>
    <t>Montáž hákového závěru výhybky jednoduché dvouzávěrové soustavy T. Poznámka: 1. V cenách jsou započteny náklady na montáž a seřízení závěru, seřízení a přezkoušení chodu závěru, provedení západkové zkoušky a ošetření součástí mazivem. 2. V cenách nejsou obsaženy náklady na dodávku materiálu.</t>
  </si>
  <si>
    <t>-1966945734</t>
  </si>
  <si>
    <t>227</t>
  </si>
  <si>
    <t>5911313010</t>
  </si>
  <si>
    <t>Seřízení hákového závěru výhybky jednoduché jednozávěrové soustavy R65. Poznámka: 1. V cenách jsou započteny náklady na demontáž nebo montáž součástí, seřízení zdvihu, rozevření a záklesu háku, mezery mezi jazykem a opornicí v místě první hákové stěžejky, oprava nebo výměna čepů a pouzder jazyků a vymezení vůlí závěru, seřízení výměníku a závěru, seřízení a přezkoušení chodu závěru, provedení západkové zkoušky a ošetření součástí mazivem. U kloubových jazyků vymezení vůle pouzder a čepů. 2. V cenách nejsou obsaženy náklady na dodávku materiálu.</t>
  </si>
  <si>
    <t>-1671717195</t>
  </si>
  <si>
    <t>228</t>
  </si>
  <si>
    <t>5911313020</t>
  </si>
  <si>
    <t>Seřízení hákového závěru výhybky jednoduché jednozávěrové soustavy S49. Poznámka: 1. V cenách jsou započteny náklady na demontáž nebo montáž součástí, seřízení zdvihu, rozevření a záklesu háku, mezery mezi jazykem a opornicí v místě první hákové stěžejky, oprava nebo výměna čepů a pouzder jazyků a vymezení vůlí závěru, seřízení výměníku a závěru, seřízení a přezkoušení chodu závěru, provedení západkové zkoušky a ošetření součástí mazivem. U kloubových jazyků vymezení vůle pouzder a čepů. 2. V cenách nejsou obsaženy náklady na dodávku materiálu.</t>
  </si>
  <si>
    <t>1678852219</t>
  </si>
  <si>
    <t>229</t>
  </si>
  <si>
    <t>5911313030</t>
  </si>
  <si>
    <t>Seřízení hákového závěru výhybky jednoduché jednozávěrové soustavy T. Poznámka: 1. V cenách jsou započteny náklady na demontáž nebo montáž součástí, seřízení zdvihu, rozevření a záklesu háku, mezery mezi jazykem a opornicí v místě první hákové stěžejky, oprava nebo výměna čepů a pouzder jazyků a vymezení vůlí závěru, seřízení výměníku a závěru, seřízení a přezkoušení chodu závěru, provedení západkové zkoušky a ošetření součástí mazivem. U kloubových jazyků vymezení vůle pouzder a čepů. 2. V cenách nejsou obsaženy náklady na dodávku materiálu.</t>
  </si>
  <si>
    <t>2070626571</t>
  </si>
  <si>
    <t>230</t>
  </si>
  <si>
    <t>5911313110</t>
  </si>
  <si>
    <t>Seřízení hákového závěru výhybky jednoduché dvouzávěrové soustavy R65. Poznámka: 1. V cenách jsou započteny náklady na demontáž nebo montáž součástí, seřízení zdvihu, rozevření a záklesu háku, mezery mezi jazykem a opornicí v místě první hákové stěžejky, oprava nebo výměna čepů a pouzder jazyků a vymezení vůlí závěru, seřízení výměníku a závěru, seřízení a přezkoušení chodu závěru, provedení západkové zkoušky a ošetření součástí mazivem. U kloubových jazyků vymezení vůle pouzder a čepů. 2. V cenách nejsou obsaženy náklady na dodávku materiálu.</t>
  </si>
  <si>
    <t>1472239745</t>
  </si>
  <si>
    <t>231</t>
  </si>
  <si>
    <t>5911313120</t>
  </si>
  <si>
    <t>Seřízení hákového závěru výhybky jednoduché dvouzávěrové soustavy S49. Poznámka: 1. V cenách jsou započteny náklady na demontáž nebo montáž součástí, seřízení zdvihu, rozevření a záklesu háku, mezery mezi jazykem a opornicí v místě první hákové stěžejky, oprava nebo výměna čepů a pouzder jazyků a vymezení vůlí závěru, seřízení výměníku a závěru, seřízení a přezkoušení chodu závěru, provedení západkové zkoušky a ošetření součástí mazivem. U kloubových jazyků vymezení vůle pouzder a čepů. 2. V cenách nejsou obsaženy náklady na dodávku materiálu.</t>
  </si>
  <si>
    <t>-1748628461</t>
  </si>
  <si>
    <t>232</t>
  </si>
  <si>
    <t>5911313130</t>
  </si>
  <si>
    <t>Seřízení hákového závěru výhybky jednoduché dvouzávěrové soustavy T. Poznámka: 1. V cenách jsou započteny náklady na demontáž nebo montáž součástí, seřízení zdvihu, rozevření a záklesu háku, mezery mezi jazykem a opornicí v místě první hákové stěžejky, oprava nebo výměna čepů a pouzder jazyků a vymezení vůlí závěru, seřízení výměníku a závěru, seřízení a přezkoušení chodu závěru, provedení západkové zkoušky a ošetření součástí mazivem. U kloubových jazyků vymezení vůle pouzder a čepů. 2. V cenách nejsou obsaženy náklady na dodávku materiálu.</t>
  </si>
  <si>
    <t>-1531795471</t>
  </si>
  <si>
    <t>233</t>
  </si>
  <si>
    <t>5911313210</t>
  </si>
  <si>
    <t>Seřízení hákového závěru výhybky jednoduché s kloubovými jazyky soustavy T. Poznámka: 1. V cenách jsou započteny náklady na demontáž nebo montáž součástí, seřízení zdvihu, rozevření a záklesu háku, mezery mezi jazykem a opornicí v místě první hákové stěžejky, oprava nebo výměna čepů a pouzder jazyků a vymezení vůlí závěru, seřízení výměníku a závěru, seřízení a přezkoušení chodu závěru, provedení západkové zkoušky a ošetření součástí mazivem. U kloubových jazyků vymezení vůle pouzder a čepů. 2. V cenách nejsou obsaženy náklady na dodávku materiálu.</t>
  </si>
  <si>
    <t>1238854050</t>
  </si>
  <si>
    <t>234</t>
  </si>
  <si>
    <t>5911383010</t>
  </si>
  <si>
    <t>Demontáž hákového závěru výhybky křižovatkové celé soustavy R65. Poznámka: 1. V cenách jsou započteny náklady na demontáž závěru a naložení na dopravní prostředek.</t>
  </si>
  <si>
    <t>1549900945</t>
  </si>
  <si>
    <t>235</t>
  </si>
  <si>
    <t>5911383020</t>
  </si>
  <si>
    <t>Demontáž hákového závěru výhybky křižovatkové celé soustavy S49. Poznámka: 1. V cenách jsou započteny náklady na demontáž závěru a naložení na dopravní prostředek.</t>
  </si>
  <si>
    <t>1498324670</t>
  </si>
  <si>
    <t>236</t>
  </si>
  <si>
    <t>5911383030</t>
  </si>
  <si>
    <t>Demontáž hákového závěru výhybky křižovatkové celé soustavy T. Poznámka: 1. V cenách jsou započteny náklady na demontáž závěru a naložení na dopravní prostředek.</t>
  </si>
  <si>
    <t>-1717162465</t>
  </si>
  <si>
    <t>237</t>
  </si>
  <si>
    <t>5911383110</t>
  </si>
  <si>
    <t>Demontáž hákového závěru výhybky křižovatkové poloviční soustavy R65. Poznámka: 1. V cenách jsou započteny náklady na demontáž závěru a naložení na dopravní prostředek.</t>
  </si>
  <si>
    <t>-555586933</t>
  </si>
  <si>
    <t>238</t>
  </si>
  <si>
    <t>5911383120</t>
  </si>
  <si>
    <t>Demontáž hákového závěru výhybky křižovatkové poloviční soustavy S49. Poznámka: 1. V cenách jsou započteny náklady na demontáž závěru a naložení na dopravní prostředek.</t>
  </si>
  <si>
    <t>-1793081420</t>
  </si>
  <si>
    <t>239</t>
  </si>
  <si>
    <t>5911383130</t>
  </si>
  <si>
    <t>Demontáž hákového závěru výhybky křižovatkové poloviční soustavy T. Poznámka: 1. V cenách jsou započteny náklady na demontáž závěru a naložení na dopravní prostředek.</t>
  </si>
  <si>
    <t>-348351088</t>
  </si>
  <si>
    <t>240</t>
  </si>
  <si>
    <t>5911385010</t>
  </si>
  <si>
    <t>Montáž hákového závěru výhybky křižovatkové celé soustavy R65. Poznámka: 1. V cenách jsou započteny náklady na montáž závěru, seřízení a přezkoušení chodu závěru, provedení západkové zkoušky a ošetření součástí mazivem. 2. V cenách nejsou obsaženy náklady na dodávku materiálu.</t>
  </si>
  <si>
    <t>-344425147</t>
  </si>
  <si>
    <t>241</t>
  </si>
  <si>
    <t>5911385020</t>
  </si>
  <si>
    <t>Montáž hákového závěru výhybky křižovatkové celé soustavy S49. Poznámka: 1. V cenách jsou započteny náklady na montáž závěru, seřízení a přezkoušení chodu závěru, provedení západkové zkoušky a ošetření součástí mazivem. 2. V cenách nejsou obsaženy náklady na dodávku materiálu.</t>
  </si>
  <si>
    <t>1709424179</t>
  </si>
  <si>
    <t>242</t>
  </si>
  <si>
    <t>5911385030</t>
  </si>
  <si>
    <t>Montáž hákového závěru výhybky křižovatkové celé soustavy T. Poznámka: 1. V cenách jsou započteny náklady na montáž závěru, seřízení a přezkoušení chodu závěru, provedení západkové zkoušky a ošetření součástí mazivem. 2. V cenách nejsou obsaženy náklady na dodávku materiálu.</t>
  </si>
  <si>
    <t>1453027082</t>
  </si>
  <si>
    <t>243</t>
  </si>
  <si>
    <t>5911385110</t>
  </si>
  <si>
    <t>Montáž hákového závěru výhybky křižovatkové poloviční soustavy R65. Poznámka: 1. V cenách jsou započteny náklady na montáž závěru, seřízení a přezkoušení chodu závěru, provedení západkové zkoušky a ošetření součástí mazivem. 2. V cenách nejsou obsaženy náklady na dodávku materiálu.</t>
  </si>
  <si>
    <t>-978390623</t>
  </si>
  <si>
    <t>244</t>
  </si>
  <si>
    <t>5911385120</t>
  </si>
  <si>
    <t>Montáž hákového závěru výhybky křižovatkové poloviční soustavy S49. Poznámka: 1. V cenách jsou započteny náklady na montáž závěru, seřízení a přezkoušení chodu závěru, provedení západkové zkoušky a ošetření součástí mazivem. 2. V cenách nejsou obsaženy náklady na dodávku materiálu.</t>
  </si>
  <si>
    <t>-735733928</t>
  </si>
  <si>
    <t>245</t>
  </si>
  <si>
    <t>5911385130</t>
  </si>
  <si>
    <t>Montáž hákového závěru výhybky křižovatkové poloviční soustavy T. Poznámka: 1. V cenách jsou započteny náklady na montáž závěru, seřízení a přezkoušení chodu závěru, provedení západkové zkoušky a ošetření součástí mazivem. 2. V cenách nejsou obsaženy náklady na dodávku materiálu.</t>
  </si>
  <si>
    <t>787127508</t>
  </si>
  <si>
    <t>246</t>
  </si>
  <si>
    <t>5911387010</t>
  </si>
  <si>
    <t>Seřízení hákového závěru výhybky křižovatkové celé soustavy R65. Poznámka: 1. V cenách jsou započteny náklady na demontáž nebo montáž součástí, seřízení zdvihu, rozevření a záklesu háku, mezery mezi jazykem a opornicí v místě první hákové stěžejky, oprava nebo výměna čepů a pouzder jazyků a vymezení vůlí závěru, seřízení výměníku a závěru, seřízení a přezkoušení chodu závěru, provedení západkové zkoušky a ošetření součástí mazivem. U kloubových jazyků vymezení vůle pouzder a čepů. 2. V cenách nejsou obsaženy náklady na dodávku materiálu.</t>
  </si>
  <si>
    <t>807566020</t>
  </si>
  <si>
    <t>247</t>
  </si>
  <si>
    <t>5911387020</t>
  </si>
  <si>
    <t>Seřízení hákového závěru výhybky křižovatkové celé soustavy S49. Poznámka: 1. V cenách jsou započteny náklady na demontáž nebo montáž součástí, seřízení zdvihu, rozevření a záklesu háku, mezery mezi jazykem a opornicí v místě první hákové stěžejky, oprava nebo výměna čepů a pouzder jazyků a vymezení vůlí závěru, seřízení výměníku a závěru, seřízení a přezkoušení chodu závěru, provedení západkové zkoušky a ošetření součástí mazivem. U kloubových jazyků vymezení vůle pouzder a čepů. 2. V cenách nejsou obsaženy náklady na dodávku materiálu.</t>
  </si>
  <si>
    <t>998594655</t>
  </si>
  <si>
    <t>248</t>
  </si>
  <si>
    <t>5911387030</t>
  </si>
  <si>
    <t>Seřízení hákového závěru výhybky křižovatkové celé soustavy T. Poznámka: 1. V cenách jsou započteny náklady na demontáž nebo montáž součástí, seřízení zdvihu, rozevření a záklesu háku, mezery mezi jazykem a opornicí v místě první hákové stěžejky, oprava nebo výměna čepů a pouzder jazyků a vymezení vůlí závěru, seřízení výměníku a závěru, seřízení a přezkoušení chodu závěru, provedení západkové zkoušky a ošetření součástí mazivem. U kloubových jazyků vymezení vůle pouzder a čepů. 2. V cenách nejsou obsaženy náklady na dodávku materiálu.</t>
  </si>
  <si>
    <t>726565381</t>
  </si>
  <si>
    <t>249</t>
  </si>
  <si>
    <t>5911387110</t>
  </si>
  <si>
    <t>Seřízení hákového závěru výhybky křižovatkové poloviční soustavy R65. Poznámka: 1. V cenách jsou započteny náklady na demontáž nebo montáž součástí, seřízení zdvihu, rozevření a záklesu háku, mezery mezi jazykem a opornicí v místě první hákové stěžejky, oprava nebo výměna čepů a pouzder jazyků a vymezení vůlí závěru, seřízení výměníku a závěru, seřízení a přezkoušení chodu závěru, provedení západkové zkoušky a ošetření součástí mazivem. U kloubových jazyků vymezení vůle pouzder a čepů. 2. V cenách nejsou obsaženy náklady na dodávku materiálu.</t>
  </si>
  <si>
    <t>697830911</t>
  </si>
  <si>
    <t>250</t>
  </si>
  <si>
    <t>5911387120</t>
  </si>
  <si>
    <t>Seřízení hákového závěru výhybky křižovatkové poloviční soustavy S49. Poznámka: 1. V cenách jsou započteny náklady na demontáž nebo montáž součástí, seřízení zdvihu, rozevření a záklesu háku, mezery mezi jazykem a opornicí v místě první hákové stěžejky, oprava nebo výměna čepů a pouzder jazyků a vymezení vůlí závěru, seřízení výměníku a závěru, seřízení a přezkoušení chodu závěru, provedení západkové zkoušky a ošetření součástí mazivem. U kloubových jazyků vymezení vůle pouzder a čepů. 2. V cenách nejsou obsaženy náklady na dodávku materiálu.</t>
  </si>
  <si>
    <t>569003398</t>
  </si>
  <si>
    <t>251</t>
  </si>
  <si>
    <t>5911387130</t>
  </si>
  <si>
    <t>Seřízení hákového závěru výhybky křižovatkové poloviční soustavy T. Poznámka: 1. V cenách jsou započteny náklady na demontáž nebo montáž součástí, seřízení zdvihu, rozevření a záklesu háku, mezery mezi jazykem a opornicí v místě první hákové stěžejky, oprava nebo výměna čepů a pouzder jazyků a vymezení vůlí závěru, seřízení výměníku a závěru, seřízení a přezkoušení chodu závěru, provedení západkové zkoušky a ošetření součástí mazivem. U kloubových jazyků vymezení vůle pouzder a čepů. 2. V cenách nejsou obsaženy náklady na dodávku materiálu.</t>
  </si>
  <si>
    <t>1841056686</t>
  </si>
  <si>
    <t>252</t>
  </si>
  <si>
    <t>5911455010</t>
  </si>
  <si>
    <t>Seřízení hákového závěru srdcovky dvojité s PHS soustavy R65. Poznámka: 1. V cenách jsou započteny náklady na demontáž nebo montáž součástí, seřízení zdvihu, rozevření a záklesu háku, mezery mezi hrotnicí a kolenovou kolejnicí v místě první hákové stěžejky, oprava nebo výměna čepů a pouzder jazyků a vymezení vůlí závěru, seřízení výměníku a závěru, seřízení a přezkoušení chodu závěru, provedení západkové zkoušky a ošetření součástí mazivem. 2. V cenách nejsou obsaženy náklady na dodávku materiálu.</t>
  </si>
  <si>
    <t>1282974261</t>
  </si>
  <si>
    <t>253</t>
  </si>
  <si>
    <t>5911455020</t>
  </si>
  <si>
    <t>Seřízení hákového závěru srdcovky dvojité s PHS soustavy S49. Poznámka: 1. V cenách jsou započteny náklady na demontáž nebo montáž součástí, seřízení zdvihu, rozevření a záklesu háku, mezery mezi hrotnicí a kolenovou kolejnicí v místě první hákové stěžejky, oprava nebo výměna čepů a pouzder jazyků a vymezení vůlí závěru, seřízení výměníku a závěru, seřízení a přezkoušení chodu závěru, provedení západkové zkoušky a ošetření součástí mazivem. 2. V cenách nejsou obsaženy náklady na dodávku materiálu.</t>
  </si>
  <si>
    <t>-1847546189</t>
  </si>
  <si>
    <t>254</t>
  </si>
  <si>
    <t>5911523010</t>
  </si>
  <si>
    <t>Seřízení výměnové části výhybky jednoduché s jedním čelisťovým závěrem soustavy UIC60. Poznámka: 1. V cenách jsou započteny náklady na seřízení zdvihu, rozevření a záklesu, podzávorování a vůli třmenů, oprava vzájemné polohy jazyka a opornice v podélném směru (sputovaný jazyk), oprava mezery mezi jazykem a opornicí v místě první hákové stěžejky, doléhání přilehlého jazyka k opornici a na jazykové opěrky, úprava vzdálenosti mezi hlavou odlehlého jazyka a hlavou opornice. Seřízení výměníku, závěru a přezkoušení správného chodu výhybky včetně provedení západkové zkoušky a ošetření kluzných částí výhybky mazivem.přezkoušení chodu výhybky, provedení západkové zkoušky a ošetření kluzných částí výhybky mazivem.</t>
  </si>
  <si>
    <t>628614089</t>
  </si>
  <si>
    <t>255</t>
  </si>
  <si>
    <t>5911523020</t>
  </si>
  <si>
    <t>Seřízení výměnové části výhybky jednoduché s jedním čelisťovým závěrem soustavy R65. Poznámka: 1. V cenách jsou započteny náklady na seřízení zdvihu, rozevření a záklesu, podzávorování a vůli třmenů, oprava vzájemné polohy jazyka a opornice v podélném směru (sputovaný jazyk), oprava mezery mezi jazykem a opornicí v místě první hákové stěžejky, doléhání přilehlého jazyka k opornici a na jazykové opěrky, úprava vzdálenosti mezi hlavou odlehlého jazyka a hlavou opornice. Seřízení výměníku, závěru a přezkoušení správného chodu výhybky včetně provedení západkové zkoušky a ošetření kluzných částí výhybky mazivem.přezkoušení chodu výhybky, provedení západkové zkoušky a ošetření kluzných částí výhybky mazivem.</t>
  </si>
  <si>
    <t>1596601793</t>
  </si>
  <si>
    <t>256</t>
  </si>
  <si>
    <t>5911523030</t>
  </si>
  <si>
    <t>Seřízení výměnové části výhybky jednoduché s jedním čelisťovým závěrem soustavy S49. Poznámka: 1. V cenách jsou započteny náklady na seřízení zdvihu, rozevření a záklesu, podzávorování a vůli třmenů, oprava vzájemné polohy jazyka a opornice v podélném směru (sputovaný jazyk), oprava mezery mezi jazykem a opornicí v místě první hákové stěžejky, doléhání přilehlého jazyka k opornici a na jazykové opěrky, úprava vzdálenosti mezi hlavou odlehlého jazyka a hlavou opornice. Seřízení výměníku, závěru a přezkoušení správného chodu výhybky včetně provedení západkové zkoušky a ošetření kluzných částí výhybky mazivem.přezkoušení chodu výhybky, provedení západkové zkoušky a ošetření kluzných částí výhybky mazivem.</t>
  </si>
  <si>
    <t>-483535807</t>
  </si>
  <si>
    <t>257</t>
  </si>
  <si>
    <t>5911523040</t>
  </si>
  <si>
    <t>Seřízení výměnové části výhybky jednoduché s jedním čelisťovým závěrem soustavy T. Poznámka: 1. V cenách jsou započteny náklady na seřízení zdvihu, rozevření a záklesu, podzávorování a vůli třmenů, oprava vzájemné polohy jazyka a opornice v podélném směru (sputovaný jazyk), oprava mezery mezi jazykem a opornicí v místě první hákové stěžejky, doléhání přilehlého jazyka k opornici a na jazykové opěrky, úprava vzdálenosti mezi hlavou odlehlého jazyka a hlavou opornice. Seřízení výměníku, závěru a přezkoušení správného chodu výhybky včetně provedení západkové zkoušky a ošetření kluzných částí výhybky mazivem.přezkoušení chodu výhybky, provedení západkové zkoušky a ošetření kluzných částí výhybky mazivem.</t>
  </si>
  <si>
    <t>-554154507</t>
  </si>
  <si>
    <t>258</t>
  </si>
  <si>
    <t>5911523110</t>
  </si>
  <si>
    <t>Seřízení výměnové části výhybky jednoduché s dvěma čelisťovými závěry soustavy UIC60. Poznámka: 1. V cenách jsou započteny náklady na seřízení zdvihu, rozevření a záklesu, podzávorování a vůli třmenů, oprava vzájemné polohy jazyka a opornice v podélném směru (sputovaný jazyk), oprava mezery mezi jazykem a opornicí v místě první hákové stěžejky, doléhání přilehlého jazyka k opornici a na jazykové opěrky, úprava vzdálenosti mezi hlavou odlehlého jazyka a hlavou opornice. Seřízení výměníku, závěru a přezkoušení správného chodu výhybky včetně provedení západkové zkoušky a ošetření kluzných částí výhybky mazivem.přezkoušení chodu výhybky, provedení západkové zkoušky a ošetření kluzných částí výhybky mazivem.</t>
  </si>
  <si>
    <t>-657272325</t>
  </si>
  <si>
    <t>259</t>
  </si>
  <si>
    <t>5911523120</t>
  </si>
  <si>
    <t>Seřízení výměnové části výhybky jednoduché s dvěma čelisťovými závěry soustavy R65. Poznámka: 1. V cenách jsou započteny náklady na seřízení zdvihu, rozevření a záklesu, podzávorování a vůli třmenů, oprava vzájemné polohy jazyka a opornice v podélném směru (sputovaný jazyk), oprava mezery mezi jazykem a opornicí v místě první hákové stěžejky, doléhání přilehlého jazyka k opornici a na jazykové opěrky, úprava vzdálenosti mezi hlavou odlehlého jazyka a hlavou opornice. Seřízení výměníku, závěru a přezkoušení správného chodu výhybky včetně provedení západkové zkoušky a ošetření kluzných částí výhybky mazivem.přezkoušení chodu výhybky, provedení západkové zkoušky a ošetření kluzných částí výhybky mazivem.</t>
  </si>
  <si>
    <t>-305053255</t>
  </si>
  <si>
    <t>260</t>
  </si>
  <si>
    <t>5911523130</t>
  </si>
  <si>
    <t>Seřízení výměnové části výhybky jednoduché s dvěma čelisťovými závěry soustavy S49. Poznámka: 1. V cenách jsou započteny náklady na seřízení zdvihu, rozevření a záklesu, podzávorování a vůli třmenů, oprava vzájemné polohy jazyka a opornice v podélném směru (sputovaný jazyk), oprava mezery mezi jazykem a opornicí v místě první hákové stěžejky, doléhání přilehlého jazyka k opornici a na jazykové opěrky, úprava vzdálenosti mezi hlavou odlehlého jazyka a hlavou opornice. Seřízení výměníku, závěru a přezkoušení správného chodu výhybky včetně provedení západkové zkoušky a ošetření kluzných částí výhybky mazivem.přezkoušení chodu výhybky, provedení západkové zkoušky a ošetření kluzných částí výhybky mazivem.</t>
  </si>
  <si>
    <t>-2064824425</t>
  </si>
  <si>
    <t>261</t>
  </si>
  <si>
    <t>5911523140</t>
  </si>
  <si>
    <t>Seřízení výměnové části výhybky jednoduché s dvěma čelisťovými závěry soustavy T. Poznámka: 1. V cenách jsou započteny náklady na seřízení zdvihu, rozevření a záklesu, podzávorování a vůli třmenů, oprava vzájemné polohy jazyka a opornice v podélném směru (sputovaný jazyk), oprava mezery mezi jazykem a opornicí v místě první hákové stěžejky, doléhání přilehlého jazyka k opornici a na jazykové opěrky, úprava vzdálenosti mezi hlavou odlehlého jazyka a hlavou opornice. Seřízení výměníku, závěru a přezkoušení správného chodu výhybky včetně provedení západkové zkoušky a ošetření kluzných částí výhybky mazivem.přezkoušení chodu výhybky, provedení západkové zkoušky a ošetření kluzných částí výhybky mazivem.</t>
  </si>
  <si>
    <t>-1560846808</t>
  </si>
  <si>
    <t>262</t>
  </si>
  <si>
    <t>5911523210</t>
  </si>
  <si>
    <t>Seřízení výměnové části výhybky jednoduché s třemi čelisťovými závěry soustavy UIC60. Poznámka: 1. V cenách jsou započteny náklady na seřízení zdvihu, rozevření a záklesu, podzávorování a vůli třmenů, oprava vzájemné polohy jazyka a opornice v podélném směru (sputovaný jazyk), oprava mezery mezi jazykem a opornicí v místě první hákové stěžejky, doléhání přilehlého jazyka k opornici a na jazykové opěrky, úprava vzdálenosti mezi hlavou odlehlého jazyka a hlavou opornice. Seřízení výměníku, závěru a přezkoušení správného chodu výhybky včetně provedení západkové zkoušky a ošetření kluzných částí výhybky mazivem.přezkoušení chodu výhybky, provedení západkové zkoušky a ošetření kluzných částí výhybky mazivem.</t>
  </si>
  <si>
    <t>375170758</t>
  </si>
  <si>
    <t>263</t>
  </si>
  <si>
    <t>5911523220</t>
  </si>
  <si>
    <t>Seřízení výměnové části výhybky jednoduché s třemi čelisťovými závěry soustavy S49. Poznámka: 1. V cenách jsou započteny náklady na seřízení zdvihu, rozevření a záklesu, podzávorování a vůli třmenů, oprava vzájemné polohy jazyka a opornice v podélném směru (sputovaný jazyk), oprava mezery mezi jazykem a opornicí v místě první hákové stěžejky, doléhání přilehlého jazyka k opornici a na jazykové opěrky, úprava vzdálenosti mezi hlavou odlehlého jazyka a hlavou opornice. Seřízení výměníku, závěru a přezkoušení správného chodu výhybky včetně provedení západkové zkoušky a ošetření kluzných částí výhybky mazivem.přezkoušení chodu výhybky, provedení západkové zkoušky a ošetření kluzných částí výhybky mazivem.</t>
  </si>
  <si>
    <t>-1725544895</t>
  </si>
  <si>
    <t>264</t>
  </si>
  <si>
    <t>5911523310</t>
  </si>
  <si>
    <t>Seřízení výměnové části výhybky jednoduché s čtyřmi čelisťovými závěry soustavy UIC60. Poznámka: 1. V cenách jsou započteny náklady na seřízení zdvihu, rozevření a záklesu, podzávorování a vůli třmenů, oprava vzájemné polohy jazyka a opornice v podélném směru (sputovaný jazyk), oprava mezery mezi jazykem a opornicí v místě první hákové stěžejky, doléhání přilehlého jazyka k opornici a na jazykové opěrky, úprava vzdálenosti mezi hlavou odlehlého jazyka a hlavou opornice. Seřízení výměníku, závěru a přezkoušení správného chodu výhybky včetně provedení západkové zkoušky a ošetření kluzných částí výhybky mazivem.přezkoušení chodu výhybky, provedení západkové zkoušky a ošetření kluzných částí výhybky mazivem.</t>
  </si>
  <si>
    <t>-1781613540</t>
  </si>
  <si>
    <t>265</t>
  </si>
  <si>
    <t>5911531010</t>
  </si>
  <si>
    <t>Seřízení čelisťového závěru výhybky jednoduché bez žlabového pražce soustavy UIC60. Poznámka: 1. V cenách jsou započteny náklady na nastavení podzávorování, vymezení zdvihu, vůle háku, oprava polohy svěrací čelisti, vůli třmenů, přezkoušení chodu výhybky, provedení západkové zkoušky a ošetření kluzných částí výhybky mazivem.</t>
  </si>
  <si>
    <t>-904839464</t>
  </si>
  <si>
    <t>266</t>
  </si>
  <si>
    <t>5911531020</t>
  </si>
  <si>
    <t>Seřízení čelisťového závěru výhybky jednoduché bez žlabového pražce soustavy R65. Poznámka: 1. V cenách jsou započteny náklady na nastavení podzávorování, vymezení zdvihu, vůle háku, oprava polohy svěrací čelisti, vůli třmenů, přezkoušení chodu výhybky, provedení západkové zkoušky a ošetření kluzných částí výhybky mazivem.</t>
  </si>
  <si>
    <t>-2069176187</t>
  </si>
  <si>
    <t>267</t>
  </si>
  <si>
    <t>5911531030</t>
  </si>
  <si>
    <t>Seřízení čelisťového závěru výhybky jednoduché bez žlabového pražce soustavy S49. Poznámka: 1. V cenách jsou započteny náklady na nastavení podzávorování, vymezení zdvihu, vůle háku, oprava polohy svěrací čelisti, vůli třmenů, přezkoušení chodu výhybky, provedení západkové zkoušky a ošetření kluzných částí výhybky mazivem.</t>
  </si>
  <si>
    <t>154757533</t>
  </si>
  <si>
    <t>268</t>
  </si>
  <si>
    <t>5911531040</t>
  </si>
  <si>
    <t>Seřízení čelisťového závěru výhybky jednoduché bez žlabového pražce soustavy T. Poznámka: 1. V cenách jsou započteny náklady na nastavení podzávorování, vymezení zdvihu, vůle háku, oprava polohy svěrací čelisti, vůli třmenů, přezkoušení chodu výhybky, provedení západkové zkoušky a ošetření kluzných částí výhybky mazivem.</t>
  </si>
  <si>
    <t>-468663302</t>
  </si>
  <si>
    <t>269</t>
  </si>
  <si>
    <t>5911549010</t>
  </si>
  <si>
    <t>Demontáž čelisťového závěru srdcovky jednoduché s PHS soustavy UIC60. Poznámka: 1. V cenách jsou započteny náklady na demontáž a naložení na dopravní prostředek.</t>
  </si>
  <si>
    <t>422244220</t>
  </si>
  <si>
    <t>270</t>
  </si>
  <si>
    <t>5911549020</t>
  </si>
  <si>
    <t>Demontáž čelisťového závěru srdcovky jednoduché s PHS soustavy R65. Poznámka: 1. V cenách jsou započteny náklady na demontáž a naložení na dopravní prostředek.</t>
  </si>
  <si>
    <t>-1861446007</t>
  </si>
  <si>
    <t>271</t>
  </si>
  <si>
    <t>5911549030</t>
  </si>
  <si>
    <t>Demontáž čelisťového závěru srdcovky jednoduché s PHS soustavy S49. Poznámka: 1. V cenách jsou započteny náklady na demontáž a naložení na dopravní prostředek.</t>
  </si>
  <si>
    <t>-1577914205</t>
  </si>
  <si>
    <t>272</t>
  </si>
  <si>
    <t>5911549040</t>
  </si>
  <si>
    <t>Demontáž čelisťového závěru srdcovky jednoduché s PHS soustavy T. Poznámka: 1. V cenách jsou započteny náklady na demontáž a naložení na dopravní prostředek.</t>
  </si>
  <si>
    <t>-769086135</t>
  </si>
  <si>
    <t>273</t>
  </si>
  <si>
    <t>5911553010</t>
  </si>
  <si>
    <t>Seřízení čelisťového závěru srdcovky jednoduché s PHS soustavy UIC60. Poznámka: 1. V cenách jsou započteny náklady na seřízení závěru, přezkoušení chodu výhybky, provedení západkové zkoušky a ošetření kluzných částí výhybky mazivem.</t>
  </si>
  <si>
    <t>1030783086</t>
  </si>
  <si>
    <t>274</t>
  </si>
  <si>
    <t>5911553020</t>
  </si>
  <si>
    <t>Seřízení čelisťového závěru srdcovky jednoduché s PHS soustavy R65. Poznámka: 1. V cenách jsou započteny náklady na seřízení závěru, přezkoušení chodu výhybky, provedení západkové zkoušky a ošetření kluzných částí výhybky mazivem.</t>
  </si>
  <si>
    <t>-1763378823</t>
  </si>
  <si>
    <t>275</t>
  </si>
  <si>
    <t>5911553030</t>
  </si>
  <si>
    <t>Seřízení čelisťového závěru srdcovky jednoduché s PHS soustavy S49. Poznámka: 1. V cenách jsou započteny náklady na seřízení závěru, přezkoušení chodu výhybky, provedení západkové zkoušky a ošetření kluzných částí výhybky mazivem.</t>
  </si>
  <si>
    <t>891072061</t>
  </si>
  <si>
    <t>276</t>
  </si>
  <si>
    <t>5911553040</t>
  </si>
  <si>
    <t>Seřízení čelisťového závěru srdcovky jednoduché s PHS soustavy T. Poznámka: 1. V cenách jsou započteny náklady na seřízení závěru, přezkoušení chodu výhybky, provedení západkové zkoušky a ošetření kluzných částí výhybky mazivem.</t>
  </si>
  <si>
    <t>-1589888380</t>
  </si>
  <si>
    <t>277</t>
  </si>
  <si>
    <t>5911565010</t>
  </si>
  <si>
    <t>Seřízení výměnové části čelisťového závěru výhybky křižovatkové soustavy UIC60. Poznámka: 1. V cenách jsou započteny náklady demontáž, výměnu a montáž, přezkoušení chodu výhybky, provedení západkové zkoušky a ošetření kluzných částí výhybky mazivem.</t>
  </si>
  <si>
    <t>1197683996</t>
  </si>
  <si>
    <t>278</t>
  </si>
  <si>
    <t>5911565020</t>
  </si>
  <si>
    <t>Seřízení výměnové části čelisťového závěru výhybky křižovatkové soustavy R65. Poznámka: 1. V cenách jsou započteny náklady demontáž, výměnu a montáž, přezkoušení chodu výhybky, provedení západkové zkoušky a ošetření kluzných částí výhybky mazivem.</t>
  </si>
  <si>
    <t>-628762249</t>
  </si>
  <si>
    <t>279</t>
  </si>
  <si>
    <t>5911565030</t>
  </si>
  <si>
    <t>Seřízení výměnové části čelisťového závěru výhybky křižovatkové soustavy S49. Poznámka: 1. V cenách jsou započteny náklady demontáž, výměnu a montáž, přezkoušení chodu výhybky, provedení západkové zkoušky a ošetření kluzných částí výhybky mazivem.</t>
  </si>
  <si>
    <t>149942343</t>
  </si>
  <si>
    <t>280</t>
  </si>
  <si>
    <t>5911565040</t>
  </si>
  <si>
    <t>Seřízení výměnové části čelisťového závěru výhybky křižovatkové soustavy T. Poznámka: 1. V cenách jsou započteny náklady demontáž, výměnu a montáž, přezkoušení chodu výhybky, provedení západkové zkoušky a ošetření kluzných částí výhybky mazivem.</t>
  </si>
  <si>
    <t>271447253</t>
  </si>
  <si>
    <t>281</t>
  </si>
  <si>
    <t>5911565110</t>
  </si>
  <si>
    <t>Seřízení výměnové části čelisťového závěru výhybky křižovatkové poloviční soustavy UIC60. Poznámka: 1. V cenách jsou započteny náklady demontáž, výměnu a montáž, přezkoušení chodu výhybky, provedení západkové zkoušky a ošetření kluzných částí výhybky mazivem.</t>
  </si>
  <si>
    <t>1383068115</t>
  </si>
  <si>
    <t>282</t>
  </si>
  <si>
    <t>5911565120</t>
  </si>
  <si>
    <t>Seřízení výměnové části čelisťového závěru výhybky křižovatkové poloviční soustavy R65. Poznámka: 1. V cenách jsou započteny náklady demontáž, výměnu a montáž, přezkoušení chodu výhybky, provedení západkové zkoušky a ošetření kluzných částí výhybky mazivem.</t>
  </si>
  <si>
    <t>1672050297</t>
  </si>
  <si>
    <t>283</t>
  </si>
  <si>
    <t>5911565130</t>
  </si>
  <si>
    <t>Seřízení výměnové části čelisťového závěru výhybky křižovatkové poloviční soustavy S49. Poznámka: 1. V cenách jsou započteny náklady demontáž, výměnu a montáž, přezkoušení chodu výhybky, provedení západkové zkoušky a ošetření kluzných částí výhybky mazivem.</t>
  </si>
  <si>
    <t>1124995053</t>
  </si>
  <si>
    <t>284</t>
  </si>
  <si>
    <t>5911565140</t>
  </si>
  <si>
    <t>Seřízení výměnové části čelisťového závěru výhybky křižovatkové poloviční soustavy T. Poznámka: 1. V cenách jsou započteny náklady demontáž, výměnu a montáž, přezkoušení chodu výhybky, provedení západkové zkoušky a ošetření kluzných částí výhybky mazivem.</t>
  </si>
  <si>
    <t>-1052360362</t>
  </si>
  <si>
    <t>285</t>
  </si>
  <si>
    <t>5911573010</t>
  </si>
  <si>
    <t>Seřízení čelisťového závěru výhybky křižovatkové soustavy UIC60. Poznámka: 1. V cenách jsou započteny náklady na nastavení podzávorování, vymezení zdvihu, vůle háku, oprava polohy svěrací čelisti, vůli třmenů, přezkoušení chodu výhybky, provedení západkové zkoušky a ošetření kluzných částí výhybky mazivem.</t>
  </si>
  <si>
    <t>2072153304</t>
  </si>
  <si>
    <t>286</t>
  </si>
  <si>
    <t>5911573020</t>
  </si>
  <si>
    <t>Seřízení čelisťového závěru výhybky křižovatkové soustavy R65. Poznámka: 1. V cenách jsou započteny náklady na nastavení podzávorování, vymezení zdvihu, vůle háku, oprava polohy svěrací čelisti, vůli třmenů, přezkoušení chodu výhybky, provedení západkové zkoušky a ošetření kluzných částí výhybky mazivem.</t>
  </si>
  <si>
    <t>1181612689</t>
  </si>
  <si>
    <t>287</t>
  </si>
  <si>
    <t>5911573030</t>
  </si>
  <si>
    <t>Seřízení čelisťového závěru výhybky křižovatkové soustavy S49. Poznámka: 1. V cenách jsou započteny náklady na nastavení podzávorování, vymezení zdvihu, vůle háku, oprava polohy svěrací čelisti, vůli třmenů, přezkoušení chodu výhybky, provedení západkové zkoušky a ošetření kluzných částí výhybky mazivem.</t>
  </si>
  <si>
    <t>337881837</t>
  </si>
  <si>
    <t>288</t>
  </si>
  <si>
    <t>5911573040</t>
  </si>
  <si>
    <t>Seřízení čelisťového závěru výhybky křižovatkové soustavy T. Poznámka: 1. V cenách jsou započteny náklady na nastavení podzávorování, vymezení zdvihu, vůle háku, oprava polohy svěrací čelisti, vůli třmenů, přezkoušení chodu výhybky, provedení západkové zkoušky a ošetření kluzných částí výhybky mazivem.</t>
  </si>
  <si>
    <t>781654965</t>
  </si>
  <si>
    <t>289</t>
  </si>
  <si>
    <t>5911573110</t>
  </si>
  <si>
    <t>Seřízení čelisťového závěru výhybky křižovatkové poloviční soustavy UIC60. Poznámka: 1. V cenách jsou započteny náklady na nastavení podzávorování, vymezení zdvihu, vůle háku, oprava polohy svěrací čelisti, vůli třmenů, přezkoušení chodu výhybky, provedení západkové zkoušky a ošetření kluzných částí výhybky mazivem.</t>
  </si>
  <si>
    <t>-543737613</t>
  </si>
  <si>
    <t>290</t>
  </si>
  <si>
    <t>5911573120</t>
  </si>
  <si>
    <t>Seřízení čelisťového závěru výhybky křižovatkové poloviční soustavy R65. Poznámka: 1. V cenách jsou započteny náklady na nastavení podzávorování, vymezení zdvihu, vůle háku, oprava polohy svěrací čelisti, vůli třmenů, přezkoušení chodu výhybky, provedení západkové zkoušky a ošetření kluzných částí výhybky mazivem.</t>
  </si>
  <si>
    <t>-561898682</t>
  </si>
  <si>
    <t>291</t>
  </si>
  <si>
    <t>5911573130</t>
  </si>
  <si>
    <t>Seřízení čelisťového závěru výhybky křižovatkové poloviční soustavy S49. Poznámka: 1. V cenách jsou započteny náklady na nastavení podzávorování, vymezení zdvihu, vůle háku, oprava polohy svěrací čelisti, vůli třmenů, přezkoušení chodu výhybky, provedení západkové zkoušky a ošetření kluzných částí výhybky mazivem.</t>
  </si>
  <si>
    <t>450842070</t>
  </si>
  <si>
    <t>292</t>
  </si>
  <si>
    <t>5911573140</t>
  </si>
  <si>
    <t>Seřízení čelisťového závěru výhybky křižovatkové poloviční soustavy T. Poznámka: 1. V cenách jsou započteny náklady na nastavení podzávorování, vymezení zdvihu, vůle háku, oprava polohy svěrací čelisti, vůli třmenů, přezkoušení chodu výhybky, provedení západkové zkoušky a ošetření kluzných částí výhybky mazivem.</t>
  </si>
  <si>
    <t>-1893799161</t>
  </si>
  <si>
    <t>02 - Dodávka LIS a přechodových kolejnic</t>
  </si>
  <si>
    <t>M</t>
  </si>
  <si>
    <t>5957140000</t>
  </si>
  <si>
    <t>Souprava pro opravu LISU tv. UIC 60 - FT</t>
  </si>
  <si>
    <t>1879425881</t>
  </si>
  <si>
    <t>5957140005</t>
  </si>
  <si>
    <t>Souprava pro opravu LISU tv. R 65 - FT</t>
  </si>
  <si>
    <t>-511750014</t>
  </si>
  <si>
    <t>5957140010</t>
  </si>
  <si>
    <t>Souprava pro opravu LISU tv. S 49 - FT</t>
  </si>
  <si>
    <t>-279998180</t>
  </si>
  <si>
    <t>5957140015</t>
  </si>
  <si>
    <t>Souprava pro opravu LISU tv. UIC 60 - ESD 6 otvorů</t>
  </si>
  <si>
    <t>938133298</t>
  </si>
  <si>
    <t>5957140020</t>
  </si>
  <si>
    <t>Souprava pro opravu LISU tv. R 65 - ESD 6 otvorů</t>
  </si>
  <si>
    <t>1476352853</t>
  </si>
  <si>
    <t>5957140025</t>
  </si>
  <si>
    <t>Souprava pro opravu LISU tv. S 49 - ESD 6 otvorů</t>
  </si>
  <si>
    <t>-1811486044</t>
  </si>
  <si>
    <t>5957140030</t>
  </si>
  <si>
    <t>Souprava pro opravu LISU tv. R65 - ESD 4 otvory</t>
  </si>
  <si>
    <t>988462062</t>
  </si>
  <si>
    <t>5957140035</t>
  </si>
  <si>
    <t>Souprava pro opravu LISU tv. S 49 -ESD 4 otvory</t>
  </si>
  <si>
    <t>-1022062206</t>
  </si>
  <si>
    <t>5957113005</t>
  </si>
  <si>
    <t>Kolejnice přechodové tv. R65/49E1 levá</t>
  </si>
  <si>
    <t>2118129701</t>
  </si>
  <si>
    <t>5957113010</t>
  </si>
  <si>
    <t>Kolejnice přechodové tv. R65/49E1 pravá</t>
  </si>
  <si>
    <t>757733655</t>
  </si>
  <si>
    <t>5957113015</t>
  </si>
  <si>
    <t>Kolejnice přechodové tv. R65/60E2 levá</t>
  </si>
  <si>
    <t>531206311</t>
  </si>
  <si>
    <t>5957113020</t>
  </si>
  <si>
    <t>Kolejnice přechodové tv. R65/60E2 pravá</t>
  </si>
  <si>
    <t>-2131748414</t>
  </si>
  <si>
    <t>5957113025</t>
  </si>
  <si>
    <t>Kolejnice přechodové tv. 60E2/49E1 levá</t>
  </si>
  <si>
    <t>855350423</t>
  </si>
  <si>
    <t>5957113030</t>
  </si>
  <si>
    <t>Kolejnice přechodové tv. 60E2/49E1 pravá</t>
  </si>
  <si>
    <t>1747114053</t>
  </si>
  <si>
    <t>5957113035</t>
  </si>
  <si>
    <t>Kolejnice přechodové tv. 49E1/A levá</t>
  </si>
  <si>
    <t>1900206728</t>
  </si>
  <si>
    <t>5957116005</t>
  </si>
  <si>
    <t>Lepený izolovaný styk tv. UIC60 délky 3,50 m</t>
  </si>
  <si>
    <t>-847151464</t>
  </si>
  <si>
    <t>5957116020</t>
  </si>
  <si>
    <t>Lepený izolovaný styk tv. UIC60 délky 3,80 m</t>
  </si>
  <si>
    <t>-814001686</t>
  </si>
  <si>
    <t>5957116040</t>
  </si>
  <si>
    <t>Lepený izolovaný styk tv. UIC60 délky 4,20 m</t>
  </si>
  <si>
    <t>-1518352611</t>
  </si>
  <si>
    <t>5957116060</t>
  </si>
  <si>
    <t>Lepený izolovaný styk tv. UIC60 délky 4,60 m</t>
  </si>
  <si>
    <t>-1990445235</t>
  </si>
  <si>
    <t>5957119005</t>
  </si>
  <si>
    <t>Lepený izolovaný styk tv. UIC60 s tepelně zpracovanou hlavou délky 3,50 m</t>
  </si>
  <si>
    <t>1023286376</t>
  </si>
  <si>
    <t>5957119020</t>
  </si>
  <si>
    <t>Lepený izolovaný styk tv. UIC60 s tepelně zpracovanou hlavou délky 3,80 m</t>
  </si>
  <si>
    <t>1382490438</t>
  </si>
  <si>
    <t>5957119040</t>
  </si>
  <si>
    <t>Lepený izolovaný styk tv. UIC60 s tepelně zpracovanou hlavou délky 4,20 m</t>
  </si>
  <si>
    <t>-586704080</t>
  </si>
  <si>
    <t>5957119060</t>
  </si>
  <si>
    <t>Lepený izolovaný styk tv. UIC60 s tepelně zpracovanou hlavou délky 4,60 m</t>
  </si>
  <si>
    <t>-765753972</t>
  </si>
  <si>
    <t>5957122005</t>
  </si>
  <si>
    <t>Lepený izolovaný styk tv. UIC60 z kolejnic vyšší jakosti délky 3,50 m</t>
  </si>
  <si>
    <t>-769420623</t>
  </si>
  <si>
    <t>5957122020</t>
  </si>
  <si>
    <t>Lepený izolovaný styk tv. UIC60 z kolejnic vyšší jakosti délky 3,80 m</t>
  </si>
  <si>
    <t>-1570152354</t>
  </si>
  <si>
    <t>5957122040</t>
  </si>
  <si>
    <t>Lepený izolovaný styk tv. UIC60 z kolejnic vyšší jakosti délky 4,20 m</t>
  </si>
  <si>
    <t>1100935347</t>
  </si>
  <si>
    <t>5957122060</t>
  </si>
  <si>
    <t>Lepený izolovaný styk tv. UIC60 z kolejnic vyšší jakosti délky 4,60 m</t>
  </si>
  <si>
    <t>2098347292</t>
  </si>
  <si>
    <t>5957125003</t>
  </si>
  <si>
    <t>Lepený izolovaný styk tv. R65 délky 3,56 m</t>
  </si>
  <si>
    <t>373794697</t>
  </si>
  <si>
    <t>5957125020</t>
  </si>
  <si>
    <t>Lepený izolovaný styk tv. R65 délky 3,80 m</t>
  </si>
  <si>
    <t>-1921749376</t>
  </si>
  <si>
    <t>5957125040</t>
  </si>
  <si>
    <t>Lepený izolovaný styk tv. R65 délky 4,20 m</t>
  </si>
  <si>
    <t>-1244013252</t>
  </si>
  <si>
    <t>5957125060</t>
  </si>
  <si>
    <t>Lepený izolovaný styk tv. R65 délky 4,60 m</t>
  </si>
  <si>
    <t>-992663898</t>
  </si>
  <si>
    <t>5957125080</t>
  </si>
  <si>
    <t>Lepený izolovaný styk tv. R65 délky 5,00 m</t>
  </si>
  <si>
    <t>-1400529598</t>
  </si>
  <si>
    <t>5957125085</t>
  </si>
  <si>
    <t>Lepený izolovaný styk tv. R65 délky asymetrický pravý</t>
  </si>
  <si>
    <t>-165593675</t>
  </si>
  <si>
    <t>5957125090</t>
  </si>
  <si>
    <t>Lepený izolovaný styk tv. R65 délky asymetrický levý</t>
  </si>
  <si>
    <t>1986007128</t>
  </si>
  <si>
    <t>5957128007</t>
  </si>
  <si>
    <t>Lepený izolovaný styk tv. R65 s tepelně zpracovanou hlavou délky 3,56 m</t>
  </si>
  <si>
    <t>-545666115</t>
  </si>
  <si>
    <t>5957128020</t>
  </si>
  <si>
    <t>Lepený izolovaný styk tv. R65 s tepelně zpracovanou hlavou délky 3,80 m</t>
  </si>
  <si>
    <t>1939358677</t>
  </si>
  <si>
    <t>5957128040</t>
  </si>
  <si>
    <t>Lepený izolovaný styk tv. R65 s tepelně zpracovanou hlavou délky 4,20 m</t>
  </si>
  <si>
    <t>1237851906</t>
  </si>
  <si>
    <t>5957128060</t>
  </si>
  <si>
    <t>Lepený izolovaný styk tv. R65 s tepelně zpracovanou hlavou délky 4,60 m</t>
  </si>
  <si>
    <t>-926208425</t>
  </si>
  <si>
    <t>5957128080</t>
  </si>
  <si>
    <t>Lepený izolovaný styk tv. R65 s tepelně zpracovanou hlavou délky 5,00 m</t>
  </si>
  <si>
    <t>931619802</t>
  </si>
  <si>
    <t>5957128085</t>
  </si>
  <si>
    <t>Lepený izolovaný styk tv. R65 s tepelně zpracovanou hlavou délky asymetrické levé</t>
  </si>
  <si>
    <t>-1691089257</t>
  </si>
  <si>
    <t>5957128090</t>
  </si>
  <si>
    <t>Lepený izolovaný styk tv. R65 s tepelně zpracovanou hlavou délky asymetrické pravé</t>
  </si>
  <si>
    <t>-1813838464</t>
  </si>
  <si>
    <t>5957131000</t>
  </si>
  <si>
    <t>Lepený izolovaný styk tv. S49 délky 3,40 m</t>
  </si>
  <si>
    <t>1150586756</t>
  </si>
  <si>
    <t>5957131007</t>
  </si>
  <si>
    <t>Lepený izolovaný styk tv. S49 délky 3,56 m</t>
  </si>
  <si>
    <t>1550107671</t>
  </si>
  <si>
    <t>5957131020</t>
  </si>
  <si>
    <t>Lepený izolovaný styk tv. S49 délky 3,80 m</t>
  </si>
  <si>
    <t>1701595356</t>
  </si>
  <si>
    <t>5957131030</t>
  </si>
  <si>
    <t>Lepený izolovaný styk tv. S49 délky 4,00 m</t>
  </si>
  <si>
    <t>883488863</t>
  </si>
  <si>
    <t>5957131040</t>
  </si>
  <si>
    <t>Lepený izolovaný styk tv. S49 délky 4,20 m</t>
  </si>
  <si>
    <t>962209467</t>
  </si>
  <si>
    <t>5957131050</t>
  </si>
  <si>
    <t>Lepený izolovaný styk tv. S49 délky 4,40 m</t>
  </si>
  <si>
    <t>-33698813</t>
  </si>
  <si>
    <t>5957131060</t>
  </si>
  <si>
    <t>Lepený izolovaný styk tv. S49 délky 4,60 m</t>
  </si>
  <si>
    <t>1344046110</t>
  </si>
  <si>
    <t>5957131080</t>
  </si>
  <si>
    <t>Lepený izolovaný styk tv. S49 délky 5,00 m</t>
  </si>
  <si>
    <t>658829382</t>
  </si>
  <si>
    <t>5957131085</t>
  </si>
  <si>
    <t>Lepený izolovaný styk tv. S49 délky asymetrické levé</t>
  </si>
  <si>
    <t>-791130910</t>
  </si>
  <si>
    <t>5957131090</t>
  </si>
  <si>
    <t>Lepený izolovaný styk tv. S49 délky asymetrické pravé</t>
  </si>
  <si>
    <t>369767960</t>
  </si>
  <si>
    <t>5957134000</t>
  </si>
  <si>
    <t>Lepený izolovaný styk tv. S49 s tepelně zpracovanou hlavou délky 3,40 m</t>
  </si>
  <si>
    <t>15592345</t>
  </si>
  <si>
    <t>5957134007</t>
  </si>
  <si>
    <t>Lepený izolovaný styk tv. S49 s tepelně zpracovanou hlavou délky 3,56 m</t>
  </si>
  <si>
    <t>1842217625</t>
  </si>
  <si>
    <t>5957134020</t>
  </si>
  <si>
    <t>Lepený izolovaný styk tv. S49 s tepelně zpracovanou hlavou délky 3,80 m</t>
  </si>
  <si>
    <t>75046765</t>
  </si>
  <si>
    <t>5957134030</t>
  </si>
  <si>
    <t>Lepený izolovaný styk tv. S49 s tepelně zpracovanou hlavou délky 4,00 m</t>
  </si>
  <si>
    <t>-24072395</t>
  </si>
  <si>
    <t>5957134040</t>
  </si>
  <si>
    <t>Lepený izolovaný styk tv. S49 s tepelně zpracovanou hlavou délky 4,20 m</t>
  </si>
  <si>
    <t>-1210299551</t>
  </si>
  <si>
    <t>5957134050</t>
  </si>
  <si>
    <t>Lepený izolovaný styk tv. S49 s tepelně zpracovanou hlavou délky 4,40 m</t>
  </si>
  <si>
    <t>-1893180092</t>
  </si>
  <si>
    <t>5957134060</t>
  </si>
  <si>
    <t>Lepený izolovaný styk tv. S49 s tepelně zpracovanou hlavou délky 4,60 m</t>
  </si>
  <si>
    <t>-791438171</t>
  </si>
  <si>
    <t>5957134080</t>
  </si>
  <si>
    <t>Lepený izolovaný styk tv. S49 s tepelně zpracovanou hlavou délky 5,00 m</t>
  </si>
  <si>
    <t>753622227</t>
  </si>
  <si>
    <t>5957134082</t>
  </si>
  <si>
    <t>Lepený izolovaný styk tv. S49 s tepelně zpracovanou hlavou délky 5,50 m</t>
  </si>
  <si>
    <t>397950365</t>
  </si>
  <si>
    <t>5957134084</t>
  </si>
  <si>
    <t>Lepený izolovaný styk tv. S49 s tepelně zpracovanou hlavou délky 6,00 m</t>
  </si>
  <si>
    <t>1130687348</t>
  </si>
  <si>
    <t>5957134087</t>
  </si>
  <si>
    <t>Lepený izolovaný styk tv. S49 s tepelně zpracovanou hlavou délky 6,50 m</t>
  </si>
  <si>
    <t>125387347</t>
  </si>
  <si>
    <t>5957134085</t>
  </si>
  <si>
    <t>Lepený izolovaný styk tv. S49 s tepelně zpracovanou hlavou délky asymetrický levý</t>
  </si>
  <si>
    <t>1221277181</t>
  </si>
  <si>
    <t>5957134090</t>
  </si>
  <si>
    <t>Lepený izolovaný styk tv. S49 s tepelně zpracovanou hlavou délky asymetrický pravý</t>
  </si>
  <si>
    <t>1593818928</t>
  </si>
  <si>
    <t>5957137005</t>
  </si>
  <si>
    <t>Lepený izolovaný styk tv. S49 z kolejnic vyšší jakosti délky 3,50 m</t>
  </si>
  <si>
    <t>-1208615429</t>
  </si>
  <si>
    <t>5957137020</t>
  </si>
  <si>
    <t>Lepený izolovaný styk tv. S49 z kolejnic vyšší jakosti délky 3,80 m</t>
  </si>
  <si>
    <t>-1914733425</t>
  </si>
  <si>
    <t>5957137040</t>
  </si>
  <si>
    <t>Lepený izolovaný styk tv. S49 z kolejnic vyšší jakosti délky 4,20 m</t>
  </si>
  <si>
    <t>1725244617</t>
  </si>
  <si>
    <t>5957137060</t>
  </si>
  <si>
    <t>Lepený izolovaný styk tv. S49 z kolejnic vyšší jakosti délky 4,60 m</t>
  </si>
  <si>
    <t>449211773</t>
  </si>
  <si>
    <t>5957137080</t>
  </si>
  <si>
    <t>Lepený izolovaný styk tv. S49 z kolejnic vyšší jakosti délky 5,00 m</t>
  </si>
  <si>
    <t>-570257943</t>
  </si>
  <si>
    <t>5957137085</t>
  </si>
  <si>
    <t>Lepený izolovaný styk tv. S49 z kolejnic vyšší jakosti délky asymetrický levý</t>
  </si>
  <si>
    <t>2143705727</t>
  </si>
  <si>
    <t>5957137090</t>
  </si>
  <si>
    <t>Lepený izolovaný styk tv. S49 z kolejnic vyšší jakosti délky asymetrický pravý</t>
  </si>
  <si>
    <t>1871695928</t>
  </si>
  <si>
    <t>03 - Broušení a cyklické broušení výhybek</t>
  </si>
  <si>
    <t>HSV - Práce a dodávky HSV</t>
  </si>
  <si>
    <t xml:space="preserve">    5 - Komunikace pozemní</t>
  </si>
  <si>
    <t>HSV</t>
  </si>
  <si>
    <t>Práce a dodávky HSV</t>
  </si>
  <si>
    <t>Komunikace pozemní</t>
  </si>
  <si>
    <t>5910070010</t>
  </si>
  <si>
    <t>Základní reprofilace kolejnicových profilů výhybky - broušení, frézování a hoblování. Poznámka: 1. V ceně jsou započteny náklady na úpravu příčného profilu kolejnic výhybky včetně jazyků a srdcovky. Cena platí pro reprofilaci celé šíři pojížděné plochy a hloubku úběru materiálu 0,25 až 1 mm. Reprofilace mimo tyto kritéria se oceňují cenami opravné reprofilace. 2. U strojní reprofilace cena obsahuje náklady na záznam příčných profilů reprofilovaných kolejnic a záznam podélného profilu v celé délce výhybky. 3. U ruční reprofilace cena obsahuje náklady na záznam tvaru příčného profilu před a po reprofilaci včetně fotodokumentace. 4. Počet záznamů příčných profilů kolejnicových součástí výhybek při jejich reprofilacije stanoven smluvním vztahem a vychází z předpisů správce infrastruktury. 5. U ruční reprofilace cena neobsahuje náklady na pořízení diagnostiky skenováním, které se oceňují položkou z VON.</t>
  </si>
  <si>
    <t>46389029</t>
  </si>
  <si>
    <t>5910075010</t>
  </si>
  <si>
    <t>Opravná reprofilace jazyka šíře plochy do 30 mm hloubky do 2 mm. Poznámka: 1. V cenách jsou započteny náklady na odstranění převalků a povrchových vad, optimalizace příčného profilu a geometrie dílů výhybky,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</si>
  <si>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-1195304505</t>
  </si>
  <si>
    <t>P</t>
  </si>
  <si>
    <t>Poznámka k položce:
Metr jazyka=m</t>
  </si>
  <si>
    <t>5910075020</t>
  </si>
  <si>
    <t>Opravná reprofilace jazyka šíře plochy do 30 mm hloubky přes 2 mm. Poznámka: 1. V cenách jsou započteny náklady na odstranění převalků a povrchových vad, optimalizace příčného profilu a geometrie dílů výhybky,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</si>
  <si>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433123574</t>
  </si>
  <si>
    <t>5910075050</t>
  </si>
  <si>
    <t>Opravná reprofilace jazyka šíře plochy přes 30 mm hloubky do 2 mm. Poznámka: 1. V cenách jsou započteny náklady na odstranění převalků a povrchových vad, optimalizace příčného profilu a geometrie dílů výhybky,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</si>
  <si>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1808690785</t>
  </si>
  <si>
    <t>5910075060</t>
  </si>
  <si>
    <t>Opravná reprofilace jazyka šíře plochy přes 30 mm hloubky přes 2 mm. Poznámka: 1. V cenách jsou započteny náklady na odstranění převalků a povrchových vad, optimalizace příčného profilu a geometrie dílů výhybky,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</si>
  <si>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-1703429771</t>
  </si>
  <si>
    <t>5910075110</t>
  </si>
  <si>
    <t>Opravná reprofilace opornice šíře plochy do 30 mm hloubky do 2 mm. Poznámka: 1. V cenách jsou započteny náklady na odstranění převalků a povrchových vad, optimalizace příčného profilu a geometrie dílů výhybky,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</si>
  <si>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-394296761</t>
  </si>
  <si>
    <t>Poznámka k položce:
Metr opornice=m</t>
  </si>
  <si>
    <t>5910075120</t>
  </si>
  <si>
    <t>Opravná reprofilace opornice šíře plochy do 30 mm hloubky přes 2 mm. Poznámka: 1. V cenách jsou započteny náklady na odstranění převalků a povrchových vad, optimalizace příčného profilu a geometrie dílů výhybky,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</si>
  <si>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-1961499840</t>
  </si>
  <si>
    <t>5910075150</t>
  </si>
  <si>
    <t>Opravná reprofilace opornice šíře plochy přes 30 mm hloubky do 2 mm. Poznámka: 1. V cenách jsou započteny náklady na odstranění převalků a povrchových vad, optimalizace příčného profilu a geometrie dílů výhybky,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</si>
  <si>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263733876</t>
  </si>
  <si>
    <t>5910075160</t>
  </si>
  <si>
    <t>Opravná reprofilace opornice šíře plochy přes 30 mm hloubky přes 2 mm. Poznámka: 1. V cenách jsou započteny náklady na odstranění převalků a povrchových vad, optimalizace příčného profilu a geometrie dílů výhybky,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</si>
  <si>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773136410</t>
  </si>
  <si>
    <t>5910075210</t>
  </si>
  <si>
    <t>Opravná reprofilace výhybkové kolejnice šíře plochy do 30 mm hloubky do 2 mm. Poznámka: 1. V cenách jsou započteny náklady na odstranění převalků a povrchových vad, optimalizace příčného profilu a geometrie dílů výhybky,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</si>
  <si>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2005905894</t>
  </si>
  <si>
    <t>Poznámka k položce:
Metr výhybkové kolejnice =m</t>
  </si>
  <si>
    <t>5910075220</t>
  </si>
  <si>
    <t>Opravná reprofilace výhybkové kolejnice šíře plochy do 30 mm hloubky přes 2 mm. Poznámka: 1. V cenách jsou započteny náklady na odstranění převalků a povrchových vad, optimalizace příčného profilu a geometrie dílů výhybky,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</si>
  <si>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818789518</t>
  </si>
  <si>
    <t>5910075250</t>
  </si>
  <si>
    <t>Opravná reprofilace výhybkové kolejnice šíře plochy přes 30 mm hloubky do 2 mm. Poznámka: 1. V cenách jsou započteny náklady na odstranění převalků a povrchových vad, optimalizace příčného profilu a geometrie dílů výhybky,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</si>
  <si>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1028034764</t>
  </si>
  <si>
    <t>5910075260</t>
  </si>
  <si>
    <t>Opravná reprofilace výhybkové kolejnice šíře plochy přes 30 mm hloubky přes 2 mm. Poznámka: 1. V cenách jsou započteny náklady na odstranění převalků a povrchových vad, optimalizace příčného profilu a geometrie dílů výhybky,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</si>
  <si>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967250010</t>
  </si>
  <si>
    <t>5910075310</t>
  </si>
  <si>
    <t>Opravná reprofilace hrotnice PHS šíře plochy do 30 mm hloubky do 2 mm. Poznámka: 1. V cenách jsou započteny náklady na odstranění převalků a povrchových vad, optimalizace příčného profilu a geometrie dílů výhybky,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</si>
  <si>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245692586</t>
  </si>
  <si>
    <t>5910075320</t>
  </si>
  <si>
    <t>Opravná reprofilace hrotnice PHS šíře plochy do 30 mm hloubky přes 2 mm. Poznámka: 1. V cenách jsou započteny náklady na odstranění převalků a povrchových vad, optimalizace příčného profilu a geometrie dílů výhybky,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</si>
  <si>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363127770</t>
  </si>
  <si>
    <t>5910075350</t>
  </si>
  <si>
    <t>Opravná reprofilace hrotnice PHS šíře plochy přes 30 mm hloubky do 2 mm. Poznámka: 1. V cenách jsou započteny náklady na odstranění převalků a povrchových vad, optimalizace příčného profilu a geometrie dílů výhybky,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</si>
  <si>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-2109879572</t>
  </si>
  <si>
    <t>5910075360</t>
  </si>
  <si>
    <t>Opravná reprofilace hrotnice PHS šíře plochy přes 30 mm hloubky přes 2 mm. Poznámka: 1. V cenách jsou započteny náklady na odstranění převalků a povrchových vad, optimalizace příčného profilu a geometrie dílů výhybky,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</si>
  <si>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909236180</t>
  </si>
  <si>
    <t>5910080010</t>
  </si>
  <si>
    <t>Opravná reprofilace srdcovky jednoduché 1:4,5 a 1:6 hloubky do 2 mm. Poznámka: 1. V cenách jsou započteny náklady na odstranění vznikajících převalků, povrchových vad a měření profilu srdcovky šablonou,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</si>
  <si>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-1170607008</t>
  </si>
  <si>
    <t>Poznámka k položce:
Srdcovka=kus</t>
  </si>
  <si>
    <t>5910080020</t>
  </si>
  <si>
    <t>Opravná reprofilace srdcovky jednoduché 1:4,5 a 1:6 hloubky přes 2 mm. Poznámka: 1. V cenách jsou započteny náklady na odstranění vznikajících převalků, povrchových vad a měření profilu srdcovky šablonou,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</si>
  <si>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1603464407</t>
  </si>
  <si>
    <t>5910080110</t>
  </si>
  <si>
    <t>Opravná reprofilace srdcovky jednoduché 1:7,5 a 1:9 hloubky do 2 mm. Poznámka: 1. V cenách jsou započteny náklady na odstranění vznikajících převalků, povrchových vad a měření profilu srdcovky šablonou,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</si>
  <si>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1059423590</t>
  </si>
  <si>
    <t>5910080120</t>
  </si>
  <si>
    <t>Opravná reprofilace srdcovky jednoduché 1:7,5 a 1:9 hloubky přes 2 mm. Poznámka: 1. V cenách jsou započteny náklady na odstranění vznikajících převalků, povrchových vad a měření profilu srdcovky šablonou,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</si>
  <si>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-2010426234</t>
  </si>
  <si>
    <t>5910080210</t>
  </si>
  <si>
    <t>Opravná reprofilace srdcovky jednoduché 1:11 a 1:12 hloubky do 2 mm. Poznámka: 1. V cenách jsou započteny náklady na odstranění vznikajících převalků, povrchových vad a měření profilu srdcovky šablonou,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</si>
  <si>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-454929784</t>
  </si>
  <si>
    <t>5910080220</t>
  </si>
  <si>
    <t>Opravná reprofilace srdcovky jednoduché 1:11 a 1:12 hloubky přes 2 mm. Poznámka: 1. V cenách jsou započteny náklady na odstranění vznikajících převalků, povrchových vad a měření profilu srdcovky šablonou,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</si>
  <si>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-1222757010</t>
  </si>
  <si>
    <t>5910080310</t>
  </si>
  <si>
    <t>Opravná reprofilace srdcovky jednoduché 1:14 a 1:18,5 hloubky do 2 mm. Poznámka: 1. V cenách jsou započteny náklady na odstranění vznikajících převalků, povrchových vad a měření profilu srdcovky šablonou,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</si>
  <si>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-1479874795</t>
  </si>
  <si>
    <t>5910080320</t>
  </si>
  <si>
    <t>Opravná reprofilace srdcovky jednoduché 1:14 a 1:18,5 hloubky přes 2 mm. Poznámka: 1. V cenách jsou započteny náklady na odstranění vznikajících převalků, povrchových vad a měření profilu srdcovky šablonou,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</si>
  <si>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-576487715</t>
  </si>
  <si>
    <t>5910080510</t>
  </si>
  <si>
    <t>Opravná reprofilace srdcovky jednoduché s PHS 1:11 a 1:12 hloubky do 2 mm. Poznámka: 1. V cenách jsou započteny náklady na odstranění vznikajících převalků, povrchových vad a měření profilu srdcovky šablonou,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</si>
  <si>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719477262</t>
  </si>
  <si>
    <t>5910080520</t>
  </si>
  <si>
    <t>Opravná reprofilace srdcovky jednoduché s PHS 1:11 a 1:12 hloubky přes 2 mm. Poznámka: 1. V cenách jsou započteny náklady na odstranění vznikajících převalků, povrchových vad a měření profilu srdcovky šablonou,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</si>
  <si>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1543821603</t>
  </si>
  <si>
    <t>5910080810</t>
  </si>
  <si>
    <t>Opravná reprofilace srdcovky dvojité do 2 mm. Poznámka: 1. V cenách jsou započteny náklady na odstranění vznikajících převalků, povrchových vad a měření profilu srdcovky šablonou,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</si>
  <si>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-103458455</t>
  </si>
  <si>
    <t>5910080820</t>
  </si>
  <si>
    <t>Opravná reprofilace srdcovky dvojité přes 2 mm. Poznámka: 1. V cenách jsou započteny náklady na odstranění vznikajících převalků, povrchových vad a měření profilu srdcovky šablonou,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</si>
  <si>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-928632538</t>
  </si>
  <si>
    <t>5910080910</t>
  </si>
  <si>
    <t>Opravná reprofilace srdcovky dvojité s PHS do 2 mm. Poznámka: 1. V cenách jsou započteny náklady na odstranění vznikajících převalků, povrchových vad a měření profilu srdcovky šablonou,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</si>
  <si>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-1285551754</t>
  </si>
  <si>
    <t>5910080920</t>
  </si>
  <si>
    <t>Opravná reprofilace srdcovky dvojité s PHS přes 2 mm. Poznámka: 1. V cenách jsou započteny náklady na odstranění vznikajících převalků, povrchových vad a měření profilu srdcovky šablonou, náklady na záznam tvaru příčného profilu před a po reprofilaci včetně fotodokumentace. Počet záznamů příčných profilů kolejnicových součástí výhybek při jejich reprofilaci je stanoven smluvním vztahem a vychází z předpisů správce infrastruktury.</t>
  </si>
  <si>
    <t>-1360662816</t>
  </si>
  <si>
    <t>B - VRN</t>
  </si>
  <si>
    <t>03 - VRN</t>
  </si>
  <si>
    <t>ST UL</t>
  </si>
  <si>
    <t>023131001</t>
  </si>
  <si>
    <t>Projektové práce Dokumentace skutečného provedení železničního svršku a spodku - V sazbě jsou obsaženy náklady na zaměření a vyhotovení dokumentace skutečného provedení žel. svršku a spodku dle vyhlášky č. 499/2006 Sb., a vyhlášky č. 31/1995 Sb. včetně zpracování dat v digitální podobě v otevřené formě a její předání objednateli</t>
  </si>
  <si>
    <t>sazba</t>
  </si>
  <si>
    <t>724804814</t>
  </si>
  <si>
    <t>Poznámka k položce:
MNOŽSTVÍ = je uvedena předpokládaná hodnota ZRN (základní rozpočtové náklady celkové opravy) 
J. CENA = návrh procentuální sazby zhotovitele uvedené v des. čísle (př. 4% = 0,04)</t>
  </si>
  <si>
    <t>024101001</t>
  </si>
  <si>
    <t>Inženýrská činnost střežení pracovní skupiny zaměstnanců</t>
  </si>
  <si>
    <t>1357112204</t>
  </si>
  <si>
    <t>031101001</t>
  </si>
  <si>
    <t>Zařízení a vybavení staveniště vyjma dále jmenované práce včetně opatření na ochranu sousedních pozemků, včetně opatření na ochranu sousedních pozemků, informační tabule, dopravního značení na staveništi aj. při velikosti nákladů do 1 mil. Kč</t>
  </si>
  <si>
    <t>474864945</t>
  </si>
  <si>
    <t>032103001</t>
  </si>
  <si>
    <t>Územní vlivy ztížené dopravní podmínky</t>
  </si>
  <si>
    <t>-751720550</t>
  </si>
  <si>
    <t>033131001</t>
  </si>
  <si>
    <t>Provozní vlivy Organizační zajištění prací při zřizování a udržování BK kolejí a výhybek - Organizační zajištění prací při zřizování a udržování bezstykové koleje podle př. S3/2, zejména technologická příprava pořízení schématu a projednání postupu, kontrola připravenosti a řízení postupu prací, předání prací a dokladů objednateli.</t>
  </si>
  <si>
    <t>-74229373</t>
  </si>
  <si>
    <t>021311001</t>
  </si>
  <si>
    <t>Průzkumné práce pro opravy Měření kolejnicových profilů samostatná diagnostika příčných profilů kolejnic, součástí výhybek a speciálních zařízení - V ceně jsou započteny náklady na sejmutí příčného řezu profiloměrem s digitálním záznamem, pořízení fotodokumentace, vložení dat do sběrné aplikace. V ceně nejsou započteny náklady na pořízení záznamu podélného profilu kolejnice. V cenách odvětví TH - Reprofilace výhybek 5910070010 - 5910080920 je již cena diagnostiky zahrnuta.</t>
  </si>
  <si>
    <t>-104641075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</si>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</sst>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8"/>
      <color rgb="FF50505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167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7" fillId="0" borderId="1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5" fillId="2" borderId="19" xfId="0" applyFont="1" applyFill="1" applyBorder="1" applyAlignment="1" applyProtection="1">
      <alignment horizontal="left" vertical="center"/>
      <protection locked="0"/>
    </xf>
    <xf numFmtId="0" fontId="35" fillId="0" borderId="20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 applyProtection="1">
      <alignment/>
      <protection/>
    </xf>
    <xf numFmtId="0" fontId="10" fillId="0" borderId="3" xfId="0" applyFont="1" applyBorder="1" applyAlignment="1">
      <alignment/>
    </xf>
    <xf numFmtId="0" fontId="10" fillId="0" borderId="14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166" fontId="10" fillId="0" borderId="15" xfId="0" applyNumberFormat="1" applyFont="1" applyBorder="1" applyAlignment="1" applyProtection="1">
      <alignment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18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21</v>
      </c>
      <c r="AL7" s="21"/>
      <c r="AM7" s="21"/>
      <c r="AN7" s="26" t="s">
        <v>20</v>
      </c>
      <c r="AO7" s="21"/>
      <c r="AP7" s="21"/>
      <c r="AQ7" s="21"/>
      <c r="AR7" s="19"/>
      <c r="BE7" s="30"/>
      <c r="BS7" s="16" t="s">
        <v>22</v>
      </c>
    </row>
    <row r="8" spans="2:71" s="1" customFormat="1" ht="12" customHeight="1">
      <c r="B8" s="20"/>
      <c r="C8" s="21"/>
      <c r="D8" s="31" t="s">
        <v>23</v>
      </c>
      <c r="E8" s="21"/>
      <c r="F8" s="21"/>
      <c r="G8" s="21"/>
      <c r="H8" s="21"/>
      <c r="I8" s="21"/>
      <c r="J8" s="21"/>
      <c r="K8" s="26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25</v>
      </c>
      <c r="AL8" s="21"/>
      <c r="AM8" s="21"/>
      <c r="AN8" s="32" t="s">
        <v>26</v>
      </c>
      <c r="AO8" s="21"/>
      <c r="AP8" s="21"/>
      <c r="AQ8" s="21"/>
      <c r="AR8" s="19"/>
      <c r="BE8" s="30"/>
      <c r="BS8" s="16" t="s">
        <v>27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28</v>
      </c>
    </row>
    <row r="10" spans="2:71" s="1" customFormat="1" ht="12" customHeight="1">
      <c r="B10" s="20"/>
      <c r="C10" s="21"/>
      <c r="D10" s="31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30</v>
      </c>
      <c r="AL10" s="21"/>
      <c r="AM10" s="21"/>
      <c r="AN10" s="26" t="s">
        <v>31</v>
      </c>
      <c r="AO10" s="21"/>
      <c r="AP10" s="21"/>
      <c r="AQ10" s="21"/>
      <c r="AR10" s="19"/>
      <c r="BE10" s="30"/>
      <c r="BS10" s="16" t="s">
        <v>18</v>
      </c>
    </row>
    <row r="11" spans="2:71" s="1" customFormat="1" ht="18.45" customHeight="1">
      <c r="B11" s="20"/>
      <c r="C11" s="21"/>
      <c r="D11" s="21"/>
      <c r="E11" s="26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33</v>
      </c>
      <c r="AL11" s="21"/>
      <c r="AM11" s="21"/>
      <c r="AN11" s="26" t="s">
        <v>34</v>
      </c>
      <c r="AO11" s="21"/>
      <c r="AP11" s="21"/>
      <c r="AQ11" s="21"/>
      <c r="AR11" s="19"/>
      <c r="BE11" s="30"/>
      <c r="BS11" s="16" t="s">
        <v>18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18</v>
      </c>
    </row>
    <row r="13" spans="2:71" s="1" customFormat="1" ht="12" customHeight="1">
      <c r="B13" s="20"/>
      <c r="C13" s="21"/>
      <c r="D13" s="31" t="s">
        <v>35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30</v>
      </c>
      <c r="AL13" s="21"/>
      <c r="AM13" s="21"/>
      <c r="AN13" s="33" t="s">
        <v>36</v>
      </c>
      <c r="AO13" s="21"/>
      <c r="AP13" s="21"/>
      <c r="AQ13" s="21"/>
      <c r="AR13" s="19"/>
      <c r="BE13" s="30"/>
      <c r="BS13" s="16" t="s">
        <v>18</v>
      </c>
    </row>
    <row r="14" spans="2:71" ht="12">
      <c r="B14" s="20"/>
      <c r="C14" s="21"/>
      <c r="D14" s="21"/>
      <c r="E14" s="33" t="s">
        <v>36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33</v>
      </c>
      <c r="AL14" s="21"/>
      <c r="AM14" s="21"/>
      <c r="AN14" s="33" t="s">
        <v>36</v>
      </c>
      <c r="AO14" s="21"/>
      <c r="AP14" s="21"/>
      <c r="AQ14" s="21"/>
      <c r="AR14" s="19"/>
      <c r="BE14" s="30"/>
      <c r="BS14" s="16" t="s">
        <v>18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30</v>
      </c>
      <c r="AL16" s="21"/>
      <c r="AM16" s="21"/>
      <c r="AN16" s="26" t="s">
        <v>20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33</v>
      </c>
      <c r="AL17" s="21"/>
      <c r="AM17" s="21"/>
      <c r="AN17" s="26" t="s">
        <v>20</v>
      </c>
      <c r="AO17" s="21"/>
      <c r="AP17" s="21"/>
      <c r="AQ17" s="21"/>
      <c r="AR17" s="19"/>
      <c r="BE17" s="30"/>
      <c r="BS17" s="16" t="s">
        <v>39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40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30</v>
      </c>
      <c r="AL19" s="21"/>
      <c r="AM19" s="21"/>
      <c r="AN19" s="26" t="s">
        <v>20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41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33</v>
      </c>
      <c r="AL20" s="21"/>
      <c r="AM20" s="21"/>
      <c r="AN20" s="26" t="s">
        <v>20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42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43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45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46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47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48</v>
      </c>
      <c r="E29" s="46"/>
      <c r="F29" s="31" t="s">
        <v>49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50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>
      <c r="A31" s="3"/>
      <c r="B31" s="45"/>
      <c r="C31" s="46"/>
      <c r="D31" s="46"/>
      <c r="E31" s="46"/>
      <c r="F31" s="31" t="s">
        <v>51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>
      <c r="A32" s="3"/>
      <c r="B32" s="45"/>
      <c r="C32" s="46"/>
      <c r="D32" s="46"/>
      <c r="E32" s="46"/>
      <c r="F32" s="31" t="s">
        <v>52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53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54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55</v>
      </c>
      <c r="U35" s="53"/>
      <c r="V35" s="53"/>
      <c r="W35" s="53"/>
      <c r="X35" s="55" t="s">
        <v>56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57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650190176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Svařování, navařování, broušení, výměna ocelových součástí výhybek a kolejnic OŘ UNL 2023 - ST Ústí nad Labem_OPRAVA Č.1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23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Obvod ST Ústí nad Labem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25</v>
      </c>
      <c r="AJ47" s="39"/>
      <c r="AK47" s="39"/>
      <c r="AL47" s="39"/>
      <c r="AM47" s="71" t="str">
        <f>IF(AN8="","",AN8)</f>
        <v>8. 9. 2022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29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SŽ s.o., OŘ Ústí n.L., ST Ústí n.L.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37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58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35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40</v>
      </c>
      <c r="AJ50" s="39"/>
      <c r="AK50" s="39"/>
      <c r="AL50" s="39"/>
      <c r="AM50" s="72" t="str">
        <f>IF(E20="","",E20)</f>
        <v>Tomáš Šrédl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59</v>
      </c>
      <c r="D52" s="86"/>
      <c r="E52" s="86"/>
      <c r="F52" s="86"/>
      <c r="G52" s="86"/>
      <c r="H52" s="87"/>
      <c r="I52" s="88" t="s">
        <v>60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61</v>
      </c>
      <c r="AH52" s="86"/>
      <c r="AI52" s="86"/>
      <c r="AJ52" s="86"/>
      <c r="AK52" s="86"/>
      <c r="AL52" s="86"/>
      <c r="AM52" s="86"/>
      <c r="AN52" s="88" t="s">
        <v>62</v>
      </c>
      <c r="AO52" s="86"/>
      <c r="AP52" s="86"/>
      <c r="AQ52" s="90" t="s">
        <v>63</v>
      </c>
      <c r="AR52" s="43"/>
      <c r="AS52" s="91" t="s">
        <v>64</v>
      </c>
      <c r="AT52" s="92" t="s">
        <v>65</v>
      </c>
      <c r="AU52" s="92" t="s">
        <v>66</v>
      </c>
      <c r="AV52" s="92" t="s">
        <v>67</v>
      </c>
      <c r="AW52" s="92" t="s">
        <v>68</v>
      </c>
      <c r="AX52" s="92" t="s">
        <v>69</v>
      </c>
      <c r="AY52" s="92" t="s">
        <v>70</v>
      </c>
      <c r="AZ52" s="92" t="s">
        <v>71</v>
      </c>
      <c r="BA52" s="92" t="s">
        <v>72</v>
      </c>
      <c r="BB52" s="92" t="s">
        <v>73</v>
      </c>
      <c r="BC52" s="92" t="s">
        <v>74</v>
      </c>
      <c r="BD52" s="93" t="s">
        <v>75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76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ROUND(AG55+AG59,2)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20</v>
      </c>
      <c r="AR54" s="103"/>
      <c r="AS54" s="104">
        <f>ROUND(AS55+AS59,2)</f>
        <v>0</v>
      </c>
      <c r="AT54" s="105">
        <f>ROUND(SUM(AV54:AW54),2)</f>
        <v>0</v>
      </c>
      <c r="AU54" s="106">
        <f>ROUND(AU55+AU59,5)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ROUND(AZ55+AZ59,2)</f>
        <v>0</v>
      </c>
      <c r="BA54" s="105">
        <f>ROUND(BA55+BA59,2)</f>
        <v>0</v>
      </c>
      <c r="BB54" s="105">
        <f>ROUND(BB55+BB59,2)</f>
        <v>0</v>
      </c>
      <c r="BC54" s="105">
        <f>ROUND(BC55+BC59,2)</f>
        <v>0</v>
      </c>
      <c r="BD54" s="107">
        <f>ROUND(BD55+BD59,2)</f>
        <v>0</v>
      </c>
      <c r="BE54" s="6"/>
      <c r="BS54" s="108" t="s">
        <v>77</v>
      </c>
      <c r="BT54" s="108" t="s">
        <v>78</v>
      </c>
      <c r="BU54" s="109" t="s">
        <v>79</v>
      </c>
      <c r="BV54" s="108" t="s">
        <v>80</v>
      </c>
      <c r="BW54" s="108" t="s">
        <v>5</v>
      </c>
      <c r="BX54" s="108" t="s">
        <v>81</v>
      </c>
      <c r="CL54" s="108" t="s">
        <v>20</v>
      </c>
    </row>
    <row r="55" spans="1:91" s="7" customFormat="1" ht="16.5" customHeight="1">
      <c r="A55" s="7"/>
      <c r="B55" s="110"/>
      <c r="C55" s="111"/>
      <c r="D55" s="112" t="s">
        <v>82</v>
      </c>
      <c r="E55" s="112"/>
      <c r="F55" s="112"/>
      <c r="G55" s="112"/>
      <c r="H55" s="112"/>
      <c r="I55" s="113"/>
      <c r="J55" s="112" t="s">
        <v>83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ROUND(SUM(AG56:AG58),2)</f>
        <v>0</v>
      </c>
      <c r="AH55" s="113"/>
      <c r="AI55" s="113"/>
      <c r="AJ55" s="113"/>
      <c r="AK55" s="113"/>
      <c r="AL55" s="113"/>
      <c r="AM55" s="113"/>
      <c r="AN55" s="115">
        <f>SUM(AG55,AT55)</f>
        <v>0</v>
      </c>
      <c r="AO55" s="113"/>
      <c r="AP55" s="113"/>
      <c r="AQ55" s="116" t="s">
        <v>84</v>
      </c>
      <c r="AR55" s="117"/>
      <c r="AS55" s="118">
        <f>ROUND(SUM(AS56:AS58),2)</f>
        <v>0</v>
      </c>
      <c r="AT55" s="119">
        <f>ROUND(SUM(AV55:AW55),2)</f>
        <v>0</v>
      </c>
      <c r="AU55" s="120">
        <f>ROUND(SUM(AU56:AU58),5)</f>
        <v>0</v>
      </c>
      <c r="AV55" s="119">
        <f>ROUND(AZ55*L29,2)</f>
        <v>0</v>
      </c>
      <c r="AW55" s="119">
        <f>ROUND(BA55*L30,2)</f>
        <v>0</v>
      </c>
      <c r="AX55" s="119">
        <f>ROUND(BB55*L29,2)</f>
        <v>0</v>
      </c>
      <c r="AY55" s="119">
        <f>ROUND(BC55*L30,2)</f>
        <v>0</v>
      </c>
      <c r="AZ55" s="119">
        <f>ROUND(SUM(AZ56:AZ58),2)</f>
        <v>0</v>
      </c>
      <c r="BA55" s="119">
        <f>ROUND(SUM(BA56:BA58),2)</f>
        <v>0</v>
      </c>
      <c r="BB55" s="119">
        <f>ROUND(SUM(BB56:BB58),2)</f>
        <v>0</v>
      </c>
      <c r="BC55" s="119">
        <f>ROUND(SUM(BC56:BC58),2)</f>
        <v>0</v>
      </c>
      <c r="BD55" s="121">
        <f>ROUND(SUM(BD56:BD58),2)</f>
        <v>0</v>
      </c>
      <c r="BE55" s="7"/>
      <c r="BS55" s="122" t="s">
        <v>77</v>
      </c>
      <c r="BT55" s="122" t="s">
        <v>22</v>
      </c>
      <c r="BU55" s="122" t="s">
        <v>79</v>
      </c>
      <c r="BV55" s="122" t="s">
        <v>80</v>
      </c>
      <c r="BW55" s="122" t="s">
        <v>85</v>
      </c>
      <c r="BX55" s="122" t="s">
        <v>5</v>
      </c>
      <c r="CL55" s="122" t="s">
        <v>20</v>
      </c>
      <c r="CM55" s="122" t="s">
        <v>86</v>
      </c>
    </row>
    <row r="56" spans="1:90" s="4" customFormat="1" ht="16.5" customHeight="1">
      <c r="A56" s="123" t="s">
        <v>87</v>
      </c>
      <c r="B56" s="62"/>
      <c r="C56" s="124"/>
      <c r="D56" s="124"/>
      <c r="E56" s="125" t="s">
        <v>88</v>
      </c>
      <c r="F56" s="125"/>
      <c r="G56" s="125"/>
      <c r="H56" s="125"/>
      <c r="I56" s="125"/>
      <c r="J56" s="124"/>
      <c r="K56" s="125" t="s">
        <v>89</v>
      </c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6">
        <f>'01 - Svařování'!J32</f>
        <v>0</v>
      </c>
      <c r="AH56" s="124"/>
      <c r="AI56" s="124"/>
      <c r="AJ56" s="124"/>
      <c r="AK56" s="124"/>
      <c r="AL56" s="124"/>
      <c r="AM56" s="124"/>
      <c r="AN56" s="126">
        <f>SUM(AG56,AT56)</f>
        <v>0</v>
      </c>
      <c r="AO56" s="124"/>
      <c r="AP56" s="124"/>
      <c r="AQ56" s="127" t="s">
        <v>90</v>
      </c>
      <c r="AR56" s="64"/>
      <c r="AS56" s="128">
        <v>0</v>
      </c>
      <c r="AT56" s="129">
        <f>ROUND(SUM(AV56:AW56),2)</f>
        <v>0</v>
      </c>
      <c r="AU56" s="130">
        <f>'01 - Svařování'!P85</f>
        <v>0</v>
      </c>
      <c r="AV56" s="129">
        <f>'01 - Svařování'!J35</f>
        <v>0</v>
      </c>
      <c r="AW56" s="129">
        <f>'01 - Svařování'!J36</f>
        <v>0</v>
      </c>
      <c r="AX56" s="129">
        <f>'01 - Svařování'!J37</f>
        <v>0</v>
      </c>
      <c r="AY56" s="129">
        <f>'01 - Svařování'!J38</f>
        <v>0</v>
      </c>
      <c r="AZ56" s="129">
        <f>'01 - Svařování'!F35</f>
        <v>0</v>
      </c>
      <c r="BA56" s="129">
        <f>'01 - Svařování'!F36</f>
        <v>0</v>
      </c>
      <c r="BB56" s="129">
        <f>'01 - Svařování'!F37</f>
        <v>0</v>
      </c>
      <c r="BC56" s="129">
        <f>'01 - Svařování'!F38</f>
        <v>0</v>
      </c>
      <c r="BD56" s="131">
        <f>'01 - Svařování'!F39</f>
        <v>0</v>
      </c>
      <c r="BE56" s="4"/>
      <c r="BT56" s="132" t="s">
        <v>86</v>
      </c>
      <c r="BV56" s="132" t="s">
        <v>80</v>
      </c>
      <c r="BW56" s="132" t="s">
        <v>91</v>
      </c>
      <c r="BX56" s="132" t="s">
        <v>85</v>
      </c>
      <c r="CL56" s="132" t="s">
        <v>20</v>
      </c>
    </row>
    <row r="57" spans="1:90" s="4" customFormat="1" ht="16.5" customHeight="1">
      <c r="A57" s="123" t="s">
        <v>87</v>
      </c>
      <c r="B57" s="62"/>
      <c r="C57" s="124"/>
      <c r="D57" s="124"/>
      <c r="E57" s="125" t="s">
        <v>92</v>
      </c>
      <c r="F57" s="125"/>
      <c r="G57" s="125"/>
      <c r="H57" s="125"/>
      <c r="I57" s="125"/>
      <c r="J57" s="124"/>
      <c r="K57" s="125" t="s">
        <v>93</v>
      </c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6">
        <f>'02 - Dodávka LIS a přecho...'!J32</f>
        <v>0</v>
      </c>
      <c r="AH57" s="124"/>
      <c r="AI57" s="124"/>
      <c r="AJ57" s="124"/>
      <c r="AK57" s="124"/>
      <c r="AL57" s="124"/>
      <c r="AM57" s="124"/>
      <c r="AN57" s="126">
        <f>SUM(AG57,AT57)</f>
        <v>0</v>
      </c>
      <c r="AO57" s="124"/>
      <c r="AP57" s="124"/>
      <c r="AQ57" s="127" t="s">
        <v>90</v>
      </c>
      <c r="AR57" s="64"/>
      <c r="AS57" s="128">
        <v>0</v>
      </c>
      <c r="AT57" s="129">
        <f>ROUND(SUM(AV57:AW57),2)</f>
        <v>0</v>
      </c>
      <c r="AU57" s="130">
        <f>'02 - Dodávka LIS a přecho...'!P85</f>
        <v>0</v>
      </c>
      <c r="AV57" s="129">
        <f>'02 - Dodávka LIS a přecho...'!J35</f>
        <v>0</v>
      </c>
      <c r="AW57" s="129">
        <f>'02 - Dodávka LIS a přecho...'!J36</f>
        <v>0</v>
      </c>
      <c r="AX57" s="129">
        <f>'02 - Dodávka LIS a přecho...'!J37</f>
        <v>0</v>
      </c>
      <c r="AY57" s="129">
        <f>'02 - Dodávka LIS a přecho...'!J38</f>
        <v>0</v>
      </c>
      <c r="AZ57" s="129">
        <f>'02 - Dodávka LIS a přecho...'!F35</f>
        <v>0</v>
      </c>
      <c r="BA57" s="129">
        <f>'02 - Dodávka LIS a přecho...'!F36</f>
        <v>0</v>
      </c>
      <c r="BB57" s="129">
        <f>'02 - Dodávka LIS a přecho...'!F37</f>
        <v>0</v>
      </c>
      <c r="BC57" s="129">
        <f>'02 - Dodávka LIS a přecho...'!F38</f>
        <v>0</v>
      </c>
      <c r="BD57" s="131">
        <f>'02 - Dodávka LIS a přecho...'!F39</f>
        <v>0</v>
      </c>
      <c r="BE57" s="4"/>
      <c r="BT57" s="132" t="s">
        <v>86</v>
      </c>
      <c r="BV57" s="132" t="s">
        <v>80</v>
      </c>
      <c r="BW57" s="132" t="s">
        <v>94</v>
      </c>
      <c r="BX57" s="132" t="s">
        <v>85</v>
      </c>
      <c r="CL57" s="132" t="s">
        <v>95</v>
      </c>
    </row>
    <row r="58" spans="1:90" s="4" customFormat="1" ht="16.5" customHeight="1">
      <c r="A58" s="123" t="s">
        <v>87</v>
      </c>
      <c r="B58" s="62"/>
      <c r="C58" s="124"/>
      <c r="D58" s="124"/>
      <c r="E58" s="125" t="s">
        <v>96</v>
      </c>
      <c r="F58" s="125"/>
      <c r="G58" s="125"/>
      <c r="H58" s="125"/>
      <c r="I58" s="125"/>
      <c r="J58" s="124"/>
      <c r="K58" s="125" t="s">
        <v>97</v>
      </c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6">
        <f>'03 - Broušení a cyklické ...'!J32</f>
        <v>0</v>
      </c>
      <c r="AH58" s="124"/>
      <c r="AI58" s="124"/>
      <c r="AJ58" s="124"/>
      <c r="AK58" s="124"/>
      <c r="AL58" s="124"/>
      <c r="AM58" s="124"/>
      <c r="AN58" s="126">
        <f>SUM(AG58,AT58)</f>
        <v>0</v>
      </c>
      <c r="AO58" s="124"/>
      <c r="AP58" s="124"/>
      <c r="AQ58" s="127" t="s">
        <v>90</v>
      </c>
      <c r="AR58" s="64"/>
      <c r="AS58" s="128">
        <v>0</v>
      </c>
      <c r="AT58" s="129">
        <f>ROUND(SUM(AV58:AW58),2)</f>
        <v>0</v>
      </c>
      <c r="AU58" s="130">
        <f>'03 - Broušení a cyklické ...'!P87</f>
        <v>0</v>
      </c>
      <c r="AV58" s="129">
        <f>'03 - Broušení a cyklické ...'!J35</f>
        <v>0</v>
      </c>
      <c r="AW58" s="129">
        <f>'03 - Broušení a cyklické ...'!J36</f>
        <v>0</v>
      </c>
      <c r="AX58" s="129">
        <f>'03 - Broušení a cyklické ...'!J37</f>
        <v>0</v>
      </c>
      <c r="AY58" s="129">
        <f>'03 - Broušení a cyklické ...'!J38</f>
        <v>0</v>
      </c>
      <c r="AZ58" s="129">
        <f>'03 - Broušení a cyklické ...'!F35</f>
        <v>0</v>
      </c>
      <c r="BA58" s="129">
        <f>'03 - Broušení a cyklické ...'!F36</f>
        <v>0</v>
      </c>
      <c r="BB58" s="129">
        <f>'03 - Broušení a cyklické ...'!F37</f>
        <v>0</v>
      </c>
      <c r="BC58" s="129">
        <f>'03 - Broušení a cyklické ...'!F38</f>
        <v>0</v>
      </c>
      <c r="BD58" s="131">
        <f>'03 - Broušení a cyklické ...'!F39</f>
        <v>0</v>
      </c>
      <c r="BE58" s="4"/>
      <c r="BT58" s="132" t="s">
        <v>86</v>
      </c>
      <c r="BV58" s="132" t="s">
        <v>80</v>
      </c>
      <c r="BW58" s="132" t="s">
        <v>98</v>
      </c>
      <c r="BX58" s="132" t="s">
        <v>85</v>
      </c>
      <c r="CL58" s="132" t="s">
        <v>20</v>
      </c>
    </row>
    <row r="59" spans="1:91" s="7" customFormat="1" ht="16.5" customHeight="1">
      <c r="A59" s="7"/>
      <c r="B59" s="110"/>
      <c r="C59" s="111"/>
      <c r="D59" s="112" t="s">
        <v>99</v>
      </c>
      <c r="E59" s="112"/>
      <c r="F59" s="112"/>
      <c r="G59" s="112"/>
      <c r="H59" s="112"/>
      <c r="I59" s="113"/>
      <c r="J59" s="112" t="s">
        <v>100</v>
      </c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4">
        <f>ROUND(AG60,2)</f>
        <v>0</v>
      </c>
      <c r="AH59" s="113"/>
      <c r="AI59" s="113"/>
      <c r="AJ59" s="113"/>
      <c r="AK59" s="113"/>
      <c r="AL59" s="113"/>
      <c r="AM59" s="113"/>
      <c r="AN59" s="115">
        <f>SUM(AG59,AT59)</f>
        <v>0</v>
      </c>
      <c r="AO59" s="113"/>
      <c r="AP59" s="113"/>
      <c r="AQ59" s="116" t="s">
        <v>84</v>
      </c>
      <c r="AR59" s="117"/>
      <c r="AS59" s="118">
        <f>ROUND(AS60,2)</f>
        <v>0</v>
      </c>
      <c r="AT59" s="119">
        <f>ROUND(SUM(AV59:AW59),2)</f>
        <v>0</v>
      </c>
      <c r="AU59" s="120">
        <f>ROUND(AU60,5)</f>
        <v>0</v>
      </c>
      <c r="AV59" s="119">
        <f>ROUND(AZ59*L29,2)</f>
        <v>0</v>
      </c>
      <c r="AW59" s="119">
        <f>ROUND(BA59*L30,2)</f>
        <v>0</v>
      </c>
      <c r="AX59" s="119">
        <f>ROUND(BB59*L29,2)</f>
        <v>0</v>
      </c>
      <c r="AY59" s="119">
        <f>ROUND(BC59*L30,2)</f>
        <v>0</v>
      </c>
      <c r="AZ59" s="119">
        <f>ROUND(AZ60,2)</f>
        <v>0</v>
      </c>
      <c r="BA59" s="119">
        <f>ROUND(BA60,2)</f>
        <v>0</v>
      </c>
      <c r="BB59" s="119">
        <f>ROUND(BB60,2)</f>
        <v>0</v>
      </c>
      <c r="BC59" s="119">
        <f>ROUND(BC60,2)</f>
        <v>0</v>
      </c>
      <c r="BD59" s="121">
        <f>ROUND(BD60,2)</f>
        <v>0</v>
      </c>
      <c r="BE59" s="7"/>
      <c r="BS59" s="122" t="s">
        <v>77</v>
      </c>
      <c r="BT59" s="122" t="s">
        <v>22</v>
      </c>
      <c r="BU59" s="122" t="s">
        <v>79</v>
      </c>
      <c r="BV59" s="122" t="s">
        <v>80</v>
      </c>
      <c r="BW59" s="122" t="s">
        <v>101</v>
      </c>
      <c r="BX59" s="122" t="s">
        <v>5</v>
      </c>
      <c r="CL59" s="122" t="s">
        <v>20</v>
      </c>
      <c r="CM59" s="122" t="s">
        <v>86</v>
      </c>
    </row>
    <row r="60" spans="1:90" s="4" customFormat="1" ht="16.5" customHeight="1">
      <c r="A60" s="123" t="s">
        <v>87</v>
      </c>
      <c r="B60" s="62"/>
      <c r="C60" s="124"/>
      <c r="D60" s="124"/>
      <c r="E60" s="125" t="s">
        <v>96</v>
      </c>
      <c r="F60" s="125"/>
      <c r="G60" s="125"/>
      <c r="H60" s="125"/>
      <c r="I60" s="125"/>
      <c r="J60" s="124"/>
      <c r="K60" s="125" t="s">
        <v>100</v>
      </c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6">
        <f>'03 - VRN'!J32</f>
        <v>0</v>
      </c>
      <c r="AH60" s="124"/>
      <c r="AI60" s="124"/>
      <c r="AJ60" s="124"/>
      <c r="AK60" s="124"/>
      <c r="AL60" s="124"/>
      <c r="AM60" s="124"/>
      <c r="AN60" s="126">
        <f>SUM(AG60,AT60)</f>
        <v>0</v>
      </c>
      <c r="AO60" s="124"/>
      <c r="AP60" s="124"/>
      <c r="AQ60" s="127" t="s">
        <v>90</v>
      </c>
      <c r="AR60" s="64"/>
      <c r="AS60" s="133">
        <v>0</v>
      </c>
      <c r="AT60" s="134">
        <f>ROUND(SUM(AV60:AW60),2)</f>
        <v>0</v>
      </c>
      <c r="AU60" s="135">
        <f>'03 - VRN'!P85</f>
        <v>0</v>
      </c>
      <c r="AV60" s="134">
        <f>'03 - VRN'!J35</f>
        <v>0</v>
      </c>
      <c r="AW60" s="134">
        <f>'03 - VRN'!J36</f>
        <v>0</v>
      </c>
      <c r="AX60" s="134">
        <f>'03 - VRN'!J37</f>
        <v>0</v>
      </c>
      <c r="AY60" s="134">
        <f>'03 - VRN'!J38</f>
        <v>0</v>
      </c>
      <c r="AZ60" s="134">
        <f>'03 - VRN'!F35</f>
        <v>0</v>
      </c>
      <c r="BA60" s="134">
        <f>'03 - VRN'!F36</f>
        <v>0</v>
      </c>
      <c r="BB60" s="134">
        <f>'03 - VRN'!F37</f>
        <v>0</v>
      </c>
      <c r="BC60" s="134">
        <f>'03 - VRN'!F38</f>
        <v>0</v>
      </c>
      <c r="BD60" s="136">
        <f>'03 - VRN'!F39</f>
        <v>0</v>
      </c>
      <c r="BE60" s="4"/>
      <c r="BT60" s="132" t="s">
        <v>86</v>
      </c>
      <c r="BV60" s="132" t="s">
        <v>80</v>
      </c>
      <c r="BW60" s="132" t="s">
        <v>102</v>
      </c>
      <c r="BX60" s="132" t="s">
        <v>101</v>
      </c>
      <c r="CL60" s="132" t="s">
        <v>20</v>
      </c>
    </row>
    <row r="61" spans="1:57" s="2" customFormat="1" ht="30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43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s="2" customFormat="1" ht="6.95" customHeight="1">
      <c r="A62" s="37"/>
      <c r="B62" s="58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43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</sheetData>
  <sheetProtection password="CC35" sheet="1" objects="1" scenarios="1" formatColumns="0" formatRows="0"/>
  <mergeCells count="62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E58:I58"/>
    <mergeCell ref="K58:AF58"/>
    <mergeCell ref="AN59:AP59"/>
    <mergeCell ref="AG59:AM59"/>
    <mergeCell ref="D59:H59"/>
    <mergeCell ref="J59:AF59"/>
    <mergeCell ref="AN60:AP60"/>
    <mergeCell ref="AG60:AM60"/>
    <mergeCell ref="E60:I60"/>
    <mergeCell ref="K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01 - Svařování'!C2" display="/"/>
    <hyperlink ref="A57" location="'02 - Dodávka LIS a přecho...'!C2" display="/"/>
    <hyperlink ref="A58" location="'03 - Broušení a cyklické ...'!C2" display="/"/>
    <hyperlink ref="A60" location="'03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9"/>
      <c r="AT3" s="16" t="s">
        <v>86</v>
      </c>
    </row>
    <row r="4" spans="2:46" s="1" customFormat="1" ht="24.95" customHeight="1">
      <c r="B4" s="19"/>
      <c r="D4" s="139" t="s">
        <v>103</v>
      </c>
      <c r="L4" s="19"/>
      <c r="M4" s="14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1" t="s">
        <v>16</v>
      </c>
      <c r="L6" s="19"/>
    </row>
    <row r="7" spans="2:12" s="1" customFormat="1" ht="26.25" customHeight="1">
      <c r="B7" s="19"/>
      <c r="E7" s="142" t="str">
        <f>'Rekapitulace zakázky'!K6</f>
        <v>Svařování, navařování, broušení, výměna ocelových součástí výhybek a kolejnic OŘ UNL 2023 - ST Ústí nad Labem_OPRAVA Č.1</v>
      </c>
      <c r="F7" s="141"/>
      <c r="G7" s="141"/>
      <c r="H7" s="141"/>
      <c r="L7" s="19"/>
    </row>
    <row r="8" spans="2:12" s="1" customFormat="1" ht="12" customHeight="1">
      <c r="B8" s="19"/>
      <c r="D8" s="141" t="s">
        <v>104</v>
      </c>
      <c r="L8" s="19"/>
    </row>
    <row r="9" spans="1:31" s="2" customFormat="1" ht="16.5" customHeight="1">
      <c r="A9" s="37"/>
      <c r="B9" s="43"/>
      <c r="C9" s="37"/>
      <c r="D9" s="37"/>
      <c r="E9" s="142" t="s">
        <v>105</v>
      </c>
      <c r="F9" s="37"/>
      <c r="G9" s="37"/>
      <c r="H9" s="37"/>
      <c r="I9" s="37"/>
      <c r="J9" s="37"/>
      <c r="K9" s="37"/>
      <c r="L9" s="14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1" t="s">
        <v>106</v>
      </c>
      <c r="E10" s="37"/>
      <c r="F10" s="37"/>
      <c r="G10" s="37"/>
      <c r="H10" s="37"/>
      <c r="I10" s="37"/>
      <c r="J10" s="37"/>
      <c r="K10" s="37"/>
      <c r="L10" s="14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44" t="s">
        <v>107</v>
      </c>
      <c r="F11" s="37"/>
      <c r="G11" s="37"/>
      <c r="H11" s="37"/>
      <c r="I11" s="37"/>
      <c r="J11" s="37"/>
      <c r="K11" s="37"/>
      <c r="L11" s="14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14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1" t="s">
        <v>19</v>
      </c>
      <c r="E13" s="37"/>
      <c r="F13" s="132" t="s">
        <v>20</v>
      </c>
      <c r="G13" s="37"/>
      <c r="H13" s="37"/>
      <c r="I13" s="141" t="s">
        <v>21</v>
      </c>
      <c r="J13" s="132" t="s">
        <v>20</v>
      </c>
      <c r="K13" s="37"/>
      <c r="L13" s="14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23</v>
      </c>
      <c r="E14" s="37"/>
      <c r="F14" s="132" t="s">
        <v>24</v>
      </c>
      <c r="G14" s="37"/>
      <c r="H14" s="37"/>
      <c r="I14" s="141" t="s">
        <v>25</v>
      </c>
      <c r="J14" s="145" t="str">
        <f>'Rekapitulace zakázky'!AN8</f>
        <v>8. 9. 2022</v>
      </c>
      <c r="K14" s="37"/>
      <c r="L14" s="14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14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1" t="s">
        <v>29</v>
      </c>
      <c r="E16" s="37"/>
      <c r="F16" s="37"/>
      <c r="G16" s="37"/>
      <c r="H16" s="37"/>
      <c r="I16" s="141" t="s">
        <v>30</v>
      </c>
      <c r="J16" s="132" t="s">
        <v>31</v>
      </c>
      <c r="K16" s="37"/>
      <c r="L16" s="14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32" t="s">
        <v>108</v>
      </c>
      <c r="F17" s="37"/>
      <c r="G17" s="37"/>
      <c r="H17" s="37"/>
      <c r="I17" s="141" t="s">
        <v>33</v>
      </c>
      <c r="J17" s="132" t="s">
        <v>34</v>
      </c>
      <c r="K17" s="37"/>
      <c r="L17" s="14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14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1" t="s">
        <v>35</v>
      </c>
      <c r="E19" s="37"/>
      <c r="F19" s="37"/>
      <c r="G19" s="37"/>
      <c r="H19" s="37"/>
      <c r="I19" s="141" t="s">
        <v>30</v>
      </c>
      <c r="J19" s="32" t="str">
        <f>'Rekapitulace zakázky'!AN13</f>
        <v>Vyplň údaj</v>
      </c>
      <c r="K19" s="37"/>
      <c r="L19" s="14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zakázky'!E14</f>
        <v>Vyplň údaj</v>
      </c>
      <c r="F20" s="132"/>
      <c r="G20" s="132"/>
      <c r="H20" s="132"/>
      <c r="I20" s="141" t="s">
        <v>33</v>
      </c>
      <c r="J20" s="32" t="str">
        <f>'Rekapitulace zakázky'!AN14</f>
        <v>Vyplň údaj</v>
      </c>
      <c r="K20" s="37"/>
      <c r="L20" s="14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14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1" t="s">
        <v>37</v>
      </c>
      <c r="E22" s="37"/>
      <c r="F22" s="37"/>
      <c r="G22" s="37"/>
      <c r="H22" s="37"/>
      <c r="I22" s="141" t="s">
        <v>30</v>
      </c>
      <c r="J22" s="132" t="s">
        <v>20</v>
      </c>
      <c r="K22" s="37"/>
      <c r="L22" s="14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32" t="s">
        <v>38</v>
      </c>
      <c r="F23" s="37"/>
      <c r="G23" s="37"/>
      <c r="H23" s="37"/>
      <c r="I23" s="141" t="s">
        <v>33</v>
      </c>
      <c r="J23" s="132" t="s">
        <v>20</v>
      </c>
      <c r="K23" s="37"/>
      <c r="L23" s="14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14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1" t="s">
        <v>40</v>
      </c>
      <c r="E25" s="37"/>
      <c r="F25" s="37"/>
      <c r="G25" s="37"/>
      <c r="H25" s="37"/>
      <c r="I25" s="141" t="s">
        <v>30</v>
      </c>
      <c r="J25" s="132" t="s">
        <v>20</v>
      </c>
      <c r="K25" s="37"/>
      <c r="L25" s="14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32" t="s">
        <v>41</v>
      </c>
      <c r="F26" s="37"/>
      <c r="G26" s="37"/>
      <c r="H26" s="37"/>
      <c r="I26" s="141" t="s">
        <v>33</v>
      </c>
      <c r="J26" s="132" t="s">
        <v>20</v>
      </c>
      <c r="K26" s="37"/>
      <c r="L26" s="14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143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1" t="s">
        <v>42</v>
      </c>
      <c r="E28" s="37"/>
      <c r="F28" s="37"/>
      <c r="G28" s="37"/>
      <c r="H28" s="37"/>
      <c r="I28" s="37"/>
      <c r="J28" s="37"/>
      <c r="K28" s="37"/>
      <c r="L28" s="14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46"/>
      <c r="B29" s="147"/>
      <c r="C29" s="146"/>
      <c r="D29" s="146"/>
      <c r="E29" s="148" t="s">
        <v>20</v>
      </c>
      <c r="F29" s="148"/>
      <c r="G29" s="148"/>
      <c r="H29" s="148"/>
      <c r="I29" s="146"/>
      <c r="J29" s="146"/>
      <c r="K29" s="146"/>
      <c r="L29" s="149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14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14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1" t="s">
        <v>44</v>
      </c>
      <c r="E32" s="37"/>
      <c r="F32" s="37"/>
      <c r="G32" s="37"/>
      <c r="H32" s="37"/>
      <c r="I32" s="37"/>
      <c r="J32" s="152">
        <f>ROUND(J85,2)</f>
        <v>0</v>
      </c>
      <c r="K32" s="37"/>
      <c r="L32" s="14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0"/>
      <c r="E33" s="150"/>
      <c r="F33" s="150"/>
      <c r="G33" s="150"/>
      <c r="H33" s="150"/>
      <c r="I33" s="150"/>
      <c r="J33" s="150"/>
      <c r="K33" s="150"/>
      <c r="L33" s="14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53" t="s">
        <v>46</v>
      </c>
      <c r="G34" s="37"/>
      <c r="H34" s="37"/>
      <c r="I34" s="153" t="s">
        <v>45</v>
      </c>
      <c r="J34" s="153" t="s">
        <v>47</v>
      </c>
      <c r="K34" s="37"/>
      <c r="L34" s="14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48</v>
      </c>
      <c r="E35" s="141" t="s">
        <v>49</v>
      </c>
      <c r="F35" s="155">
        <f>ROUND((SUM(BE85:BE389)),2)</f>
        <v>0</v>
      </c>
      <c r="G35" s="37"/>
      <c r="H35" s="37"/>
      <c r="I35" s="156">
        <v>0.21</v>
      </c>
      <c r="J35" s="155">
        <f>ROUND(((SUM(BE85:BE389))*I35),2)</f>
        <v>0</v>
      </c>
      <c r="K35" s="37"/>
      <c r="L35" s="14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1" t="s">
        <v>50</v>
      </c>
      <c r="F36" s="155">
        <f>ROUND((SUM(BF85:BF389)),2)</f>
        <v>0</v>
      </c>
      <c r="G36" s="37"/>
      <c r="H36" s="37"/>
      <c r="I36" s="156">
        <v>0.15</v>
      </c>
      <c r="J36" s="155">
        <f>ROUND(((SUM(BF85:BF389))*I36),2)</f>
        <v>0</v>
      </c>
      <c r="K36" s="37"/>
      <c r="L36" s="14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51</v>
      </c>
      <c r="F37" s="155">
        <f>ROUND((SUM(BG85:BG389)),2)</f>
        <v>0</v>
      </c>
      <c r="G37" s="37"/>
      <c r="H37" s="37"/>
      <c r="I37" s="156">
        <v>0.21</v>
      </c>
      <c r="J37" s="155">
        <f>0</f>
        <v>0</v>
      </c>
      <c r="K37" s="37"/>
      <c r="L37" s="14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1" t="s">
        <v>52</v>
      </c>
      <c r="F38" s="155">
        <f>ROUND((SUM(BH85:BH389)),2)</f>
        <v>0</v>
      </c>
      <c r="G38" s="37"/>
      <c r="H38" s="37"/>
      <c r="I38" s="156">
        <v>0.15</v>
      </c>
      <c r="J38" s="155">
        <f>0</f>
        <v>0</v>
      </c>
      <c r="K38" s="37"/>
      <c r="L38" s="14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1" t="s">
        <v>53</v>
      </c>
      <c r="F39" s="155">
        <f>ROUND((SUM(BI85:BI389)),2)</f>
        <v>0</v>
      </c>
      <c r="G39" s="37"/>
      <c r="H39" s="37"/>
      <c r="I39" s="156">
        <v>0</v>
      </c>
      <c r="J39" s="155">
        <f>0</f>
        <v>0</v>
      </c>
      <c r="K39" s="37"/>
      <c r="L39" s="14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14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57"/>
      <c r="D41" s="158" t="s">
        <v>54</v>
      </c>
      <c r="E41" s="159"/>
      <c r="F41" s="159"/>
      <c r="G41" s="160" t="s">
        <v>55</v>
      </c>
      <c r="H41" s="161" t="s">
        <v>56</v>
      </c>
      <c r="I41" s="159"/>
      <c r="J41" s="162">
        <f>SUM(J32:J39)</f>
        <v>0</v>
      </c>
      <c r="K41" s="163"/>
      <c r="L41" s="143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43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66"/>
      <c r="C46" s="167"/>
      <c r="D46" s="167"/>
      <c r="E46" s="167"/>
      <c r="F46" s="167"/>
      <c r="G46" s="167"/>
      <c r="H46" s="167"/>
      <c r="I46" s="167"/>
      <c r="J46" s="167"/>
      <c r="K46" s="167"/>
      <c r="L46" s="14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109</v>
      </c>
      <c r="D47" s="39"/>
      <c r="E47" s="39"/>
      <c r="F47" s="39"/>
      <c r="G47" s="39"/>
      <c r="H47" s="39"/>
      <c r="I47" s="39"/>
      <c r="J47" s="39"/>
      <c r="K47" s="39"/>
      <c r="L47" s="14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4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16</v>
      </c>
      <c r="D49" s="39"/>
      <c r="E49" s="39"/>
      <c r="F49" s="39"/>
      <c r="G49" s="39"/>
      <c r="H49" s="39"/>
      <c r="I49" s="39"/>
      <c r="J49" s="39"/>
      <c r="K49" s="39"/>
      <c r="L49" s="14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26.25" customHeight="1">
      <c r="A50" s="37"/>
      <c r="B50" s="38"/>
      <c r="C50" s="39"/>
      <c r="D50" s="39"/>
      <c r="E50" s="168" t="str">
        <f>E7</f>
        <v>Svařování, navařování, broušení, výměna ocelových součástí výhybek a kolejnic OŘ UNL 2023 - ST Ústí nad Labem_OPRAVA Č.1</v>
      </c>
      <c r="F50" s="31"/>
      <c r="G50" s="31"/>
      <c r="H50" s="31"/>
      <c r="I50" s="39"/>
      <c r="J50" s="39"/>
      <c r="K50" s="39"/>
      <c r="L50" s="14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0"/>
      <c r="C51" s="31" t="s">
        <v>104</v>
      </c>
      <c r="D51" s="21"/>
      <c r="E51" s="21"/>
      <c r="F51" s="21"/>
      <c r="G51" s="21"/>
      <c r="H51" s="21"/>
      <c r="I51" s="21"/>
      <c r="J51" s="21"/>
      <c r="K51" s="21"/>
      <c r="L51" s="19"/>
    </row>
    <row r="52" spans="1:31" s="2" customFormat="1" ht="16.5" customHeight="1">
      <c r="A52" s="37"/>
      <c r="B52" s="38"/>
      <c r="C52" s="39"/>
      <c r="D52" s="39"/>
      <c r="E52" s="168" t="s">
        <v>105</v>
      </c>
      <c r="F52" s="39"/>
      <c r="G52" s="39"/>
      <c r="H52" s="39"/>
      <c r="I52" s="39"/>
      <c r="J52" s="39"/>
      <c r="K52" s="39"/>
      <c r="L52" s="14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1" t="s">
        <v>106</v>
      </c>
      <c r="D53" s="39"/>
      <c r="E53" s="39"/>
      <c r="F53" s="39"/>
      <c r="G53" s="39"/>
      <c r="H53" s="39"/>
      <c r="I53" s="39"/>
      <c r="J53" s="39"/>
      <c r="K53" s="39"/>
      <c r="L53" s="14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68" t="str">
        <f>E11</f>
        <v>01 - Svařování</v>
      </c>
      <c r="F54" s="39"/>
      <c r="G54" s="39"/>
      <c r="H54" s="39"/>
      <c r="I54" s="39"/>
      <c r="J54" s="39"/>
      <c r="K54" s="39"/>
      <c r="L54" s="14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4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1" t="s">
        <v>23</v>
      </c>
      <c r="D56" s="39"/>
      <c r="E56" s="39"/>
      <c r="F56" s="26" t="str">
        <f>F14</f>
        <v>Obvod ST Ústí nad Labem</v>
      </c>
      <c r="G56" s="39"/>
      <c r="H56" s="39"/>
      <c r="I56" s="31" t="s">
        <v>25</v>
      </c>
      <c r="J56" s="71" t="str">
        <f>IF(J14="","",J14)</f>
        <v>8. 9. 2022</v>
      </c>
      <c r="K56" s="39"/>
      <c r="L56" s="14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4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15" customHeight="1">
      <c r="A58" s="37"/>
      <c r="B58" s="38"/>
      <c r="C58" s="31" t="s">
        <v>29</v>
      </c>
      <c r="D58" s="39"/>
      <c r="E58" s="39"/>
      <c r="F58" s="26" t="str">
        <f>E17</f>
        <v>SŽDC s.o., OŘ Ústí n.L., ST Ústí n.L.</v>
      </c>
      <c r="G58" s="39"/>
      <c r="H58" s="39"/>
      <c r="I58" s="31" t="s">
        <v>37</v>
      </c>
      <c r="J58" s="35" t="str">
        <f>E23</f>
        <v xml:space="preserve"> </v>
      </c>
      <c r="K58" s="39"/>
      <c r="L58" s="14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15" customHeight="1">
      <c r="A59" s="37"/>
      <c r="B59" s="38"/>
      <c r="C59" s="31" t="s">
        <v>35</v>
      </c>
      <c r="D59" s="39"/>
      <c r="E59" s="39"/>
      <c r="F59" s="26" t="str">
        <f>IF(E20="","",E20)</f>
        <v>Vyplň údaj</v>
      </c>
      <c r="G59" s="39"/>
      <c r="H59" s="39"/>
      <c r="I59" s="31" t="s">
        <v>40</v>
      </c>
      <c r="J59" s="35" t="str">
        <f>E26</f>
        <v>Tomáš Šrédl</v>
      </c>
      <c r="K59" s="39"/>
      <c r="L59" s="14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43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69" t="s">
        <v>110</v>
      </c>
      <c r="D61" s="170"/>
      <c r="E61" s="170"/>
      <c r="F61" s="170"/>
      <c r="G61" s="170"/>
      <c r="H61" s="170"/>
      <c r="I61" s="170"/>
      <c r="J61" s="171" t="s">
        <v>111</v>
      </c>
      <c r="K61" s="170"/>
      <c r="L61" s="14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4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8" customHeight="1">
      <c r="A63" s="37"/>
      <c r="B63" s="38"/>
      <c r="C63" s="172" t="s">
        <v>76</v>
      </c>
      <c r="D63" s="39"/>
      <c r="E63" s="39"/>
      <c r="F63" s="39"/>
      <c r="G63" s="39"/>
      <c r="H63" s="39"/>
      <c r="I63" s="39"/>
      <c r="J63" s="101">
        <f>J85</f>
        <v>0</v>
      </c>
      <c r="K63" s="39"/>
      <c r="L63" s="14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6" t="s">
        <v>112</v>
      </c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43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14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4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113</v>
      </c>
      <c r="D70" s="39"/>
      <c r="E70" s="39"/>
      <c r="F70" s="39"/>
      <c r="G70" s="39"/>
      <c r="H70" s="39"/>
      <c r="I70" s="39"/>
      <c r="J70" s="39"/>
      <c r="K70" s="39"/>
      <c r="L70" s="14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4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39"/>
      <c r="J72" s="39"/>
      <c r="K72" s="39"/>
      <c r="L72" s="14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26.25" customHeight="1">
      <c r="A73" s="37"/>
      <c r="B73" s="38"/>
      <c r="C73" s="39"/>
      <c r="D73" s="39"/>
      <c r="E73" s="168" t="str">
        <f>E7</f>
        <v>Svařování, navařování, broušení, výměna ocelových součástí výhybek a kolejnic OŘ UNL 2023 - ST Ústí nad Labem_OPRAVA Č.1</v>
      </c>
      <c r="F73" s="31"/>
      <c r="G73" s="31"/>
      <c r="H73" s="31"/>
      <c r="I73" s="39"/>
      <c r="J73" s="39"/>
      <c r="K73" s="39"/>
      <c r="L73" s="14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2:12" s="1" customFormat="1" ht="12" customHeight="1">
      <c r="B74" s="20"/>
      <c r="C74" s="31" t="s">
        <v>104</v>
      </c>
      <c r="D74" s="21"/>
      <c r="E74" s="21"/>
      <c r="F74" s="21"/>
      <c r="G74" s="21"/>
      <c r="H74" s="21"/>
      <c r="I74" s="21"/>
      <c r="J74" s="21"/>
      <c r="K74" s="21"/>
      <c r="L74" s="19"/>
    </row>
    <row r="75" spans="1:31" s="2" customFormat="1" ht="16.5" customHeight="1">
      <c r="A75" s="37"/>
      <c r="B75" s="38"/>
      <c r="C75" s="39"/>
      <c r="D75" s="39"/>
      <c r="E75" s="168" t="s">
        <v>105</v>
      </c>
      <c r="F75" s="39"/>
      <c r="G75" s="39"/>
      <c r="H75" s="39"/>
      <c r="I75" s="39"/>
      <c r="J75" s="39"/>
      <c r="K75" s="39"/>
      <c r="L75" s="14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106</v>
      </c>
      <c r="D76" s="39"/>
      <c r="E76" s="39"/>
      <c r="F76" s="39"/>
      <c r="G76" s="39"/>
      <c r="H76" s="39"/>
      <c r="I76" s="39"/>
      <c r="J76" s="39"/>
      <c r="K76" s="39"/>
      <c r="L76" s="14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>
      <c r="A77" s="37"/>
      <c r="B77" s="38"/>
      <c r="C77" s="39"/>
      <c r="D77" s="39"/>
      <c r="E77" s="68" t="str">
        <f>E11</f>
        <v>01 - Svařování</v>
      </c>
      <c r="F77" s="39"/>
      <c r="G77" s="39"/>
      <c r="H77" s="39"/>
      <c r="I77" s="39"/>
      <c r="J77" s="39"/>
      <c r="K77" s="39"/>
      <c r="L77" s="14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4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1" t="s">
        <v>23</v>
      </c>
      <c r="D79" s="39"/>
      <c r="E79" s="39"/>
      <c r="F79" s="26" t="str">
        <f>F14</f>
        <v>Obvod ST Ústí nad Labem</v>
      </c>
      <c r="G79" s="39"/>
      <c r="H79" s="39"/>
      <c r="I79" s="31" t="s">
        <v>25</v>
      </c>
      <c r="J79" s="71" t="str">
        <f>IF(J14="","",J14)</f>
        <v>8. 9. 2022</v>
      </c>
      <c r="K79" s="39"/>
      <c r="L79" s="14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4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15" customHeight="1">
      <c r="A81" s="37"/>
      <c r="B81" s="38"/>
      <c r="C81" s="31" t="s">
        <v>29</v>
      </c>
      <c r="D81" s="39"/>
      <c r="E81" s="39"/>
      <c r="F81" s="26" t="str">
        <f>E17</f>
        <v>SŽDC s.o., OŘ Ústí n.L., ST Ústí n.L.</v>
      </c>
      <c r="G81" s="39"/>
      <c r="H81" s="39"/>
      <c r="I81" s="31" t="s">
        <v>37</v>
      </c>
      <c r="J81" s="35" t="str">
        <f>E23</f>
        <v xml:space="preserve"> </v>
      </c>
      <c r="K81" s="39"/>
      <c r="L81" s="14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5.15" customHeight="1">
      <c r="A82" s="37"/>
      <c r="B82" s="38"/>
      <c r="C82" s="31" t="s">
        <v>35</v>
      </c>
      <c r="D82" s="39"/>
      <c r="E82" s="39"/>
      <c r="F82" s="26" t="str">
        <f>IF(E20="","",E20)</f>
        <v>Vyplň údaj</v>
      </c>
      <c r="G82" s="39"/>
      <c r="H82" s="39"/>
      <c r="I82" s="31" t="s">
        <v>40</v>
      </c>
      <c r="J82" s="35" t="str">
        <f>E26</f>
        <v>Tomáš Šrédl</v>
      </c>
      <c r="K82" s="39"/>
      <c r="L82" s="14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0.3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4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9" customFormat="1" ht="29.25" customHeight="1">
      <c r="A84" s="173"/>
      <c r="B84" s="174"/>
      <c r="C84" s="175" t="s">
        <v>114</v>
      </c>
      <c r="D84" s="176" t="s">
        <v>63</v>
      </c>
      <c r="E84" s="176" t="s">
        <v>59</v>
      </c>
      <c r="F84" s="176" t="s">
        <v>60</v>
      </c>
      <c r="G84" s="176" t="s">
        <v>115</v>
      </c>
      <c r="H84" s="176" t="s">
        <v>116</v>
      </c>
      <c r="I84" s="176" t="s">
        <v>117</v>
      </c>
      <c r="J84" s="176" t="s">
        <v>111</v>
      </c>
      <c r="K84" s="177" t="s">
        <v>118</v>
      </c>
      <c r="L84" s="178"/>
      <c r="M84" s="91" t="s">
        <v>20</v>
      </c>
      <c r="N84" s="92" t="s">
        <v>48</v>
      </c>
      <c r="O84" s="92" t="s">
        <v>119</v>
      </c>
      <c r="P84" s="92" t="s">
        <v>120</v>
      </c>
      <c r="Q84" s="92" t="s">
        <v>121</v>
      </c>
      <c r="R84" s="92" t="s">
        <v>122</v>
      </c>
      <c r="S84" s="92" t="s">
        <v>123</v>
      </c>
      <c r="T84" s="93" t="s">
        <v>124</v>
      </c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</row>
    <row r="85" spans="1:63" s="2" customFormat="1" ht="22.8" customHeight="1">
      <c r="A85" s="37"/>
      <c r="B85" s="38"/>
      <c r="C85" s="98" t="s">
        <v>125</v>
      </c>
      <c r="D85" s="39"/>
      <c r="E85" s="39"/>
      <c r="F85" s="39"/>
      <c r="G85" s="39"/>
      <c r="H85" s="39"/>
      <c r="I85" s="39"/>
      <c r="J85" s="179">
        <f>BK85</f>
        <v>0</v>
      </c>
      <c r="K85" s="39"/>
      <c r="L85" s="43"/>
      <c r="M85" s="94"/>
      <c r="N85" s="180"/>
      <c r="O85" s="95"/>
      <c r="P85" s="181">
        <f>SUM(P86:P389)</f>
        <v>0</v>
      </c>
      <c r="Q85" s="95"/>
      <c r="R85" s="181">
        <f>SUM(R86:R389)</f>
        <v>0</v>
      </c>
      <c r="S85" s="95"/>
      <c r="T85" s="182">
        <f>SUM(T86:T389)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77</v>
      </c>
      <c r="AU85" s="16" t="s">
        <v>112</v>
      </c>
      <c r="BK85" s="183">
        <f>SUM(BK86:BK389)</f>
        <v>0</v>
      </c>
    </row>
    <row r="86" spans="1:65" s="2" customFormat="1" ht="49.05" customHeight="1">
      <c r="A86" s="37"/>
      <c r="B86" s="38"/>
      <c r="C86" s="184" t="s">
        <v>22</v>
      </c>
      <c r="D86" s="184" t="s">
        <v>126</v>
      </c>
      <c r="E86" s="185" t="s">
        <v>127</v>
      </c>
      <c r="F86" s="186" t="s">
        <v>128</v>
      </c>
      <c r="G86" s="187" t="s">
        <v>129</v>
      </c>
      <c r="H86" s="188">
        <v>6</v>
      </c>
      <c r="I86" s="189"/>
      <c r="J86" s="190">
        <f>ROUND(I86*H86,2)</f>
        <v>0</v>
      </c>
      <c r="K86" s="186" t="s">
        <v>130</v>
      </c>
      <c r="L86" s="43"/>
      <c r="M86" s="191" t="s">
        <v>20</v>
      </c>
      <c r="N86" s="192" t="s">
        <v>49</v>
      </c>
      <c r="O86" s="83"/>
      <c r="P86" s="193">
        <f>O86*H86</f>
        <v>0</v>
      </c>
      <c r="Q86" s="193">
        <v>0</v>
      </c>
      <c r="R86" s="193">
        <f>Q86*H86</f>
        <v>0</v>
      </c>
      <c r="S86" s="193">
        <v>0</v>
      </c>
      <c r="T86" s="194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195" t="s">
        <v>131</v>
      </c>
      <c r="AT86" s="195" t="s">
        <v>126</v>
      </c>
      <c r="AU86" s="195" t="s">
        <v>78</v>
      </c>
      <c r="AY86" s="16" t="s">
        <v>132</v>
      </c>
      <c r="BE86" s="196">
        <f>IF(N86="základní",J86,0)</f>
        <v>0</v>
      </c>
      <c r="BF86" s="196">
        <f>IF(N86="snížená",J86,0)</f>
        <v>0</v>
      </c>
      <c r="BG86" s="196">
        <f>IF(N86="zákl. přenesená",J86,0)</f>
        <v>0</v>
      </c>
      <c r="BH86" s="196">
        <f>IF(N86="sníž. přenesená",J86,0)</f>
        <v>0</v>
      </c>
      <c r="BI86" s="196">
        <f>IF(N86="nulová",J86,0)</f>
        <v>0</v>
      </c>
      <c r="BJ86" s="16" t="s">
        <v>22</v>
      </c>
      <c r="BK86" s="196">
        <f>ROUND(I86*H86,2)</f>
        <v>0</v>
      </c>
      <c r="BL86" s="16" t="s">
        <v>131</v>
      </c>
      <c r="BM86" s="195" t="s">
        <v>133</v>
      </c>
    </row>
    <row r="87" spans="1:51" s="10" customFormat="1" ht="12">
      <c r="A87" s="10"/>
      <c r="B87" s="197"/>
      <c r="C87" s="198"/>
      <c r="D87" s="199" t="s">
        <v>134</v>
      </c>
      <c r="E87" s="200" t="s">
        <v>20</v>
      </c>
      <c r="F87" s="201" t="s">
        <v>135</v>
      </c>
      <c r="G87" s="198"/>
      <c r="H87" s="202">
        <v>6</v>
      </c>
      <c r="I87" s="203"/>
      <c r="J87" s="198"/>
      <c r="K87" s="198"/>
      <c r="L87" s="204"/>
      <c r="M87" s="205"/>
      <c r="N87" s="206"/>
      <c r="O87" s="206"/>
      <c r="P87" s="206"/>
      <c r="Q87" s="206"/>
      <c r="R87" s="206"/>
      <c r="S87" s="206"/>
      <c r="T87" s="207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T87" s="208" t="s">
        <v>134</v>
      </c>
      <c r="AU87" s="208" t="s">
        <v>78</v>
      </c>
      <c r="AV87" s="10" t="s">
        <v>86</v>
      </c>
      <c r="AW87" s="10" t="s">
        <v>39</v>
      </c>
      <c r="AX87" s="10" t="s">
        <v>22</v>
      </c>
      <c r="AY87" s="208" t="s">
        <v>132</v>
      </c>
    </row>
    <row r="88" spans="1:65" s="2" customFormat="1" ht="49.05" customHeight="1">
      <c r="A88" s="37"/>
      <c r="B88" s="38"/>
      <c r="C88" s="184" t="s">
        <v>86</v>
      </c>
      <c r="D88" s="184" t="s">
        <v>126</v>
      </c>
      <c r="E88" s="185" t="s">
        <v>136</v>
      </c>
      <c r="F88" s="186" t="s">
        <v>137</v>
      </c>
      <c r="G88" s="187" t="s">
        <v>129</v>
      </c>
      <c r="H88" s="188">
        <v>12</v>
      </c>
      <c r="I88" s="189"/>
      <c r="J88" s="190">
        <f>ROUND(I88*H88,2)</f>
        <v>0</v>
      </c>
      <c r="K88" s="186" t="s">
        <v>130</v>
      </c>
      <c r="L88" s="43"/>
      <c r="M88" s="191" t="s">
        <v>20</v>
      </c>
      <c r="N88" s="192" t="s">
        <v>49</v>
      </c>
      <c r="O88" s="83"/>
      <c r="P88" s="193">
        <f>O88*H88</f>
        <v>0</v>
      </c>
      <c r="Q88" s="193">
        <v>0</v>
      </c>
      <c r="R88" s="193">
        <f>Q88*H88</f>
        <v>0</v>
      </c>
      <c r="S88" s="193">
        <v>0</v>
      </c>
      <c r="T88" s="194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95" t="s">
        <v>131</v>
      </c>
      <c r="AT88" s="195" t="s">
        <v>126</v>
      </c>
      <c r="AU88" s="195" t="s">
        <v>78</v>
      </c>
      <c r="AY88" s="16" t="s">
        <v>132</v>
      </c>
      <c r="BE88" s="196">
        <f>IF(N88="základní",J88,0)</f>
        <v>0</v>
      </c>
      <c r="BF88" s="196">
        <f>IF(N88="snížená",J88,0)</f>
        <v>0</v>
      </c>
      <c r="BG88" s="196">
        <f>IF(N88="zákl. přenesená",J88,0)</f>
        <v>0</v>
      </c>
      <c r="BH88" s="196">
        <f>IF(N88="sníž. přenesená",J88,0)</f>
        <v>0</v>
      </c>
      <c r="BI88" s="196">
        <f>IF(N88="nulová",J88,0)</f>
        <v>0</v>
      </c>
      <c r="BJ88" s="16" t="s">
        <v>22</v>
      </c>
      <c r="BK88" s="196">
        <f>ROUND(I88*H88,2)</f>
        <v>0</v>
      </c>
      <c r="BL88" s="16" t="s">
        <v>131</v>
      </c>
      <c r="BM88" s="195" t="s">
        <v>138</v>
      </c>
    </row>
    <row r="89" spans="1:51" s="10" customFormat="1" ht="12">
      <c r="A89" s="10"/>
      <c r="B89" s="197"/>
      <c r="C89" s="198"/>
      <c r="D89" s="199" t="s">
        <v>134</v>
      </c>
      <c r="E89" s="200" t="s">
        <v>20</v>
      </c>
      <c r="F89" s="201" t="s">
        <v>139</v>
      </c>
      <c r="G89" s="198"/>
      <c r="H89" s="202">
        <v>12</v>
      </c>
      <c r="I89" s="203"/>
      <c r="J89" s="198"/>
      <c r="K89" s="198"/>
      <c r="L89" s="204"/>
      <c r="M89" s="205"/>
      <c r="N89" s="206"/>
      <c r="O89" s="206"/>
      <c r="P89" s="206"/>
      <c r="Q89" s="206"/>
      <c r="R89" s="206"/>
      <c r="S89" s="206"/>
      <c r="T89" s="207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T89" s="208" t="s">
        <v>134</v>
      </c>
      <c r="AU89" s="208" t="s">
        <v>78</v>
      </c>
      <c r="AV89" s="10" t="s">
        <v>86</v>
      </c>
      <c r="AW89" s="10" t="s">
        <v>39</v>
      </c>
      <c r="AX89" s="10" t="s">
        <v>22</v>
      </c>
      <c r="AY89" s="208" t="s">
        <v>132</v>
      </c>
    </row>
    <row r="90" spans="1:65" s="2" customFormat="1" ht="49.05" customHeight="1">
      <c r="A90" s="37"/>
      <c r="B90" s="38"/>
      <c r="C90" s="184" t="s">
        <v>140</v>
      </c>
      <c r="D90" s="184" t="s">
        <v>126</v>
      </c>
      <c r="E90" s="185" t="s">
        <v>141</v>
      </c>
      <c r="F90" s="186" t="s">
        <v>142</v>
      </c>
      <c r="G90" s="187" t="s">
        <v>129</v>
      </c>
      <c r="H90" s="188">
        <v>18</v>
      </c>
      <c r="I90" s="189"/>
      <c r="J90" s="190">
        <f>ROUND(I90*H90,2)</f>
        <v>0</v>
      </c>
      <c r="K90" s="186" t="s">
        <v>130</v>
      </c>
      <c r="L90" s="43"/>
      <c r="M90" s="191" t="s">
        <v>20</v>
      </c>
      <c r="N90" s="192" t="s">
        <v>49</v>
      </c>
      <c r="O90" s="83"/>
      <c r="P90" s="193">
        <f>O90*H90</f>
        <v>0</v>
      </c>
      <c r="Q90" s="193">
        <v>0</v>
      </c>
      <c r="R90" s="193">
        <f>Q90*H90</f>
        <v>0</v>
      </c>
      <c r="S90" s="193">
        <v>0</v>
      </c>
      <c r="T90" s="194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95" t="s">
        <v>131</v>
      </c>
      <c r="AT90" s="195" t="s">
        <v>126</v>
      </c>
      <c r="AU90" s="195" t="s">
        <v>78</v>
      </c>
      <c r="AY90" s="16" t="s">
        <v>132</v>
      </c>
      <c r="BE90" s="196">
        <f>IF(N90="základní",J90,0)</f>
        <v>0</v>
      </c>
      <c r="BF90" s="196">
        <f>IF(N90="snížená",J90,0)</f>
        <v>0</v>
      </c>
      <c r="BG90" s="196">
        <f>IF(N90="zákl. přenesená",J90,0)</f>
        <v>0</v>
      </c>
      <c r="BH90" s="196">
        <f>IF(N90="sníž. přenesená",J90,0)</f>
        <v>0</v>
      </c>
      <c r="BI90" s="196">
        <f>IF(N90="nulová",J90,0)</f>
        <v>0</v>
      </c>
      <c r="BJ90" s="16" t="s">
        <v>22</v>
      </c>
      <c r="BK90" s="196">
        <f>ROUND(I90*H90,2)</f>
        <v>0</v>
      </c>
      <c r="BL90" s="16" t="s">
        <v>131</v>
      </c>
      <c r="BM90" s="195" t="s">
        <v>143</v>
      </c>
    </row>
    <row r="91" spans="1:51" s="10" customFormat="1" ht="12">
      <c r="A91" s="10"/>
      <c r="B91" s="197"/>
      <c r="C91" s="198"/>
      <c r="D91" s="199" t="s">
        <v>134</v>
      </c>
      <c r="E91" s="200" t="s">
        <v>20</v>
      </c>
      <c r="F91" s="201" t="s">
        <v>144</v>
      </c>
      <c r="G91" s="198"/>
      <c r="H91" s="202">
        <v>18</v>
      </c>
      <c r="I91" s="203"/>
      <c r="J91" s="198"/>
      <c r="K91" s="198"/>
      <c r="L91" s="204"/>
      <c r="M91" s="205"/>
      <c r="N91" s="206"/>
      <c r="O91" s="206"/>
      <c r="P91" s="206"/>
      <c r="Q91" s="206"/>
      <c r="R91" s="206"/>
      <c r="S91" s="206"/>
      <c r="T91" s="207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T91" s="208" t="s">
        <v>134</v>
      </c>
      <c r="AU91" s="208" t="s">
        <v>78</v>
      </c>
      <c r="AV91" s="10" t="s">
        <v>86</v>
      </c>
      <c r="AW91" s="10" t="s">
        <v>39</v>
      </c>
      <c r="AX91" s="10" t="s">
        <v>22</v>
      </c>
      <c r="AY91" s="208" t="s">
        <v>132</v>
      </c>
    </row>
    <row r="92" spans="1:65" s="2" customFormat="1" ht="55.5" customHeight="1">
      <c r="A92" s="37"/>
      <c r="B92" s="38"/>
      <c r="C92" s="184" t="s">
        <v>131</v>
      </c>
      <c r="D92" s="184" t="s">
        <v>126</v>
      </c>
      <c r="E92" s="185" t="s">
        <v>145</v>
      </c>
      <c r="F92" s="186" t="s">
        <v>146</v>
      </c>
      <c r="G92" s="187" t="s">
        <v>129</v>
      </c>
      <c r="H92" s="188">
        <v>6</v>
      </c>
      <c r="I92" s="189"/>
      <c r="J92" s="190">
        <f>ROUND(I92*H92,2)</f>
        <v>0</v>
      </c>
      <c r="K92" s="186" t="s">
        <v>130</v>
      </c>
      <c r="L92" s="43"/>
      <c r="M92" s="191" t="s">
        <v>20</v>
      </c>
      <c r="N92" s="192" t="s">
        <v>49</v>
      </c>
      <c r="O92" s="83"/>
      <c r="P92" s="193">
        <f>O92*H92</f>
        <v>0</v>
      </c>
      <c r="Q92" s="193">
        <v>0</v>
      </c>
      <c r="R92" s="193">
        <f>Q92*H92</f>
        <v>0</v>
      </c>
      <c r="S92" s="193">
        <v>0</v>
      </c>
      <c r="T92" s="194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95" t="s">
        <v>131</v>
      </c>
      <c r="AT92" s="195" t="s">
        <v>126</v>
      </c>
      <c r="AU92" s="195" t="s">
        <v>78</v>
      </c>
      <c r="AY92" s="16" t="s">
        <v>132</v>
      </c>
      <c r="BE92" s="196">
        <f>IF(N92="základní",J92,0)</f>
        <v>0</v>
      </c>
      <c r="BF92" s="196">
        <f>IF(N92="snížená",J92,0)</f>
        <v>0</v>
      </c>
      <c r="BG92" s="196">
        <f>IF(N92="zákl. přenesená",J92,0)</f>
        <v>0</v>
      </c>
      <c r="BH92" s="196">
        <f>IF(N92="sníž. přenesená",J92,0)</f>
        <v>0</v>
      </c>
      <c r="BI92" s="196">
        <f>IF(N92="nulová",J92,0)</f>
        <v>0</v>
      </c>
      <c r="BJ92" s="16" t="s">
        <v>22</v>
      </c>
      <c r="BK92" s="196">
        <f>ROUND(I92*H92,2)</f>
        <v>0</v>
      </c>
      <c r="BL92" s="16" t="s">
        <v>131</v>
      </c>
      <c r="BM92" s="195" t="s">
        <v>147</v>
      </c>
    </row>
    <row r="93" spans="1:51" s="10" customFormat="1" ht="12">
      <c r="A93" s="10"/>
      <c r="B93" s="197"/>
      <c r="C93" s="198"/>
      <c r="D93" s="199" t="s">
        <v>134</v>
      </c>
      <c r="E93" s="200" t="s">
        <v>20</v>
      </c>
      <c r="F93" s="201" t="s">
        <v>135</v>
      </c>
      <c r="G93" s="198"/>
      <c r="H93" s="202">
        <v>6</v>
      </c>
      <c r="I93" s="203"/>
      <c r="J93" s="198"/>
      <c r="K93" s="198"/>
      <c r="L93" s="204"/>
      <c r="M93" s="205"/>
      <c r="N93" s="206"/>
      <c r="O93" s="206"/>
      <c r="P93" s="206"/>
      <c r="Q93" s="206"/>
      <c r="R93" s="206"/>
      <c r="S93" s="206"/>
      <c r="T93" s="207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T93" s="208" t="s">
        <v>134</v>
      </c>
      <c r="AU93" s="208" t="s">
        <v>78</v>
      </c>
      <c r="AV93" s="10" t="s">
        <v>86</v>
      </c>
      <c r="AW93" s="10" t="s">
        <v>39</v>
      </c>
      <c r="AX93" s="10" t="s">
        <v>22</v>
      </c>
      <c r="AY93" s="208" t="s">
        <v>132</v>
      </c>
    </row>
    <row r="94" spans="1:65" s="2" customFormat="1" ht="55.5" customHeight="1">
      <c r="A94" s="37"/>
      <c r="B94" s="38"/>
      <c r="C94" s="184" t="s">
        <v>148</v>
      </c>
      <c r="D94" s="184" t="s">
        <v>126</v>
      </c>
      <c r="E94" s="185" t="s">
        <v>149</v>
      </c>
      <c r="F94" s="186" t="s">
        <v>150</v>
      </c>
      <c r="G94" s="187" t="s">
        <v>129</v>
      </c>
      <c r="H94" s="188">
        <v>12</v>
      </c>
      <c r="I94" s="189"/>
      <c r="J94" s="190">
        <f>ROUND(I94*H94,2)</f>
        <v>0</v>
      </c>
      <c r="K94" s="186" t="s">
        <v>130</v>
      </c>
      <c r="L94" s="43"/>
      <c r="M94" s="191" t="s">
        <v>20</v>
      </c>
      <c r="N94" s="192" t="s">
        <v>49</v>
      </c>
      <c r="O94" s="83"/>
      <c r="P94" s="193">
        <f>O94*H94</f>
        <v>0</v>
      </c>
      <c r="Q94" s="193">
        <v>0</v>
      </c>
      <c r="R94" s="193">
        <f>Q94*H94</f>
        <v>0</v>
      </c>
      <c r="S94" s="193">
        <v>0</v>
      </c>
      <c r="T94" s="194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95" t="s">
        <v>131</v>
      </c>
      <c r="AT94" s="195" t="s">
        <v>126</v>
      </c>
      <c r="AU94" s="195" t="s">
        <v>78</v>
      </c>
      <c r="AY94" s="16" t="s">
        <v>132</v>
      </c>
      <c r="BE94" s="196">
        <f>IF(N94="základní",J94,0)</f>
        <v>0</v>
      </c>
      <c r="BF94" s="196">
        <f>IF(N94="snížená",J94,0)</f>
        <v>0</v>
      </c>
      <c r="BG94" s="196">
        <f>IF(N94="zákl. přenesená",J94,0)</f>
        <v>0</v>
      </c>
      <c r="BH94" s="196">
        <f>IF(N94="sníž. přenesená",J94,0)</f>
        <v>0</v>
      </c>
      <c r="BI94" s="196">
        <f>IF(N94="nulová",J94,0)</f>
        <v>0</v>
      </c>
      <c r="BJ94" s="16" t="s">
        <v>22</v>
      </c>
      <c r="BK94" s="196">
        <f>ROUND(I94*H94,2)</f>
        <v>0</v>
      </c>
      <c r="BL94" s="16" t="s">
        <v>131</v>
      </c>
      <c r="BM94" s="195" t="s">
        <v>151</v>
      </c>
    </row>
    <row r="95" spans="1:51" s="10" customFormat="1" ht="12">
      <c r="A95" s="10"/>
      <c r="B95" s="197"/>
      <c r="C95" s="198"/>
      <c r="D95" s="199" t="s">
        <v>134</v>
      </c>
      <c r="E95" s="200" t="s">
        <v>20</v>
      </c>
      <c r="F95" s="201" t="s">
        <v>139</v>
      </c>
      <c r="G95" s="198"/>
      <c r="H95" s="202">
        <v>12</v>
      </c>
      <c r="I95" s="203"/>
      <c r="J95" s="198"/>
      <c r="K95" s="198"/>
      <c r="L95" s="204"/>
      <c r="M95" s="205"/>
      <c r="N95" s="206"/>
      <c r="O95" s="206"/>
      <c r="P95" s="206"/>
      <c r="Q95" s="206"/>
      <c r="R95" s="206"/>
      <c r="S95" s="206"/>
      <c r="T95" s="207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T95" s="208" t="s">
        <v>134</v>
      </c>
      <c r="AU95" s="208" t="s">
        <v>78</v>
      </c>
      <c r="AV95" s="10" t="s">
        <v>86</v>
      </c>
      <c r="AW95" s="10" t="s">
        <v>39</v>
      </c>
      <c r="AX95" s="10" t="s">
        <v>22</v>
      </c>
      <c r="AY95" s="208" t="s">
        <v>132</v>
      </c>
    </row>
    <row r="96" spans="1:65" s="2" customFormat="1" ht="55.5" customHeight="1">
      <c r="A96" s="37"/>
      <c r="B96" s="38"/>
      <c r="C96" s="184" t="s">
        <v>152</v>
      </c>
      <c r="D96" s="184" t="s">
        <v>126</v>
      </c>
      <c r="E96" s="185" t="s">
        <v>153</v>
      </c>
      <c r="F96" s="186" t="s">
        <v>154</v>
      </c>
      <c r="G96" s="187" t="s">
        <v>129</v>
      </c>
      <c r="H96" s="188">
        <v>18</v>
      </c>
      <c r="I96" s="189"/>
      <c r="J96" s="190">
        <f>ROUND(I96*H96,2)</f>
        <v>0</v>
      </c>
      <c r="K96" s="186" t="s">
        <v>130</v>
      </c>
      <c r="L96" s="43"/>
      <c r="M96" s="191" t="s">
        <v>20</v>
      </c>
      <c r="N96" s="192" t="s">
        <v>49</v>
      </c>
      <c r="O96" s="83"/>
      <c r="P96" s="193">
        <f>O96*H96</f>
        <v>0</v>
      </c>
      <c r="Q96" s="193">
        <v>0</v>
      </c>
      <c r="R96" s="193">
        <f>Q96*H96</f>
        <v>0</v>
      </c>
      <c r="S96" s="193">
        <v>0</v>
      </c>
      <c r="T96" s="194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95" t="s">
        <v>131</v>
      </c>
      <c r="AT96" s="195" t="s">
        <v>126</v>
      </c>
      <c r="AU96" s="195" t="s">
        <v>78</v>
      </c>
      <c r="AY96" s="16" t="s">
        <v>132</v>
      </c>
      <c r="BE96" s="196">
        <f>IF(N96="základní",J96,0)</f>
        <v>0</v>
      </c>
      <c r="BF96" s="196">
        <f>IF(N96="snížená",J96,0)</f>
        <v>0</v>
      </c>
      <c r="BG96" s="196">
        <f>IF(N96="zákl. přenesená",J96,0)</f>
        <v>0</v>
      </c>
      <c r="BH96" s="196">
        <f>IF(N96="sníž. přenesená",J96,0)</f>
        <v>0</v>
      </c>
      <c r="BI96" s="196">
        <f>IF(N96="nulová",J96,0)</f>
        <v>0</v>
      </c>
      <c r="BJ96" s="16" t="s">
        <v>22</v>
      </c>
      <c r="BK96" s="196">
        <f>ROUND(I96*H96,2)</f>
        <v>0</v>
      </c>
      <c r="BL96" s="16" t="s">
        <v>131</v>
      </c>
      <c r="BM96" s="195" t="s">
        <v>155</v>
      </c>
    </row>
    <row r="97" spans="1:51" s="10" customFormat="1" ht="12">
      <c r="A97" s="10"/>
      <c r="B97" s="197"/>
      <c r="C97" s="198"/>
      <c r="D97" s="199" t="s">
        <v>134</v>
      </c>
      <c r="E97" s="200" t="s">
        <v>20</v>
      </c>
      <c r="F97" s="201" t="s">
        <v>144</v>
      </c>
      <c r="G97" s="198"/>
      <c r="H97" s="202">
        <v>18</v>
      </c>
      <c r="I97" s="203"/>
      <c r="J97" s="198"/>
      <c r="K97" s="198"/>
      <c r="L97" s="204"/>
      <c r="M97" s="205"/>
      <c r="N97" s="206"/>
      <c r="O97" s="206"/>
      <c r="P97" s="206"/>
      <c r="Q97" s="206"/>
      <c r="R97" s="206"/>
      <c r="S97" s="206"/>
      <c r="T97" s="207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T97" s="208" t="s">
        <v>134</v>
      </c>
      <c r="AU97" s="208" t="s">
        <v>78</v>
      </c>
      <c r="AV97" s="10" t="s">
        <v>86</v>
      </c>
      <c r="AW97" s="10" t="s">
        <v>39</v>
      </c>
      <c r="AX97" s="10" t="s">
        <v>22</v>
      </c>
      <c r="AY97" s="208" t="s">
        <v>132</v>
      </c>
    </row>
    <row r="98" spans="1:65" s="2" customFormat="1" ht="55.5" customHeight="1">
      <c r="A98" s="37"/>
      <c r="B98" s="38"/>
      <c r="C98" s="184" t="s">
        <v>156</v>
      </c>
      <c r="D98" s="184" t="s">
        <v>126</v>
      </c>
      <c r="E98" s="185" t="s">
        <v>157</v>
      </c>
      <c r="F98" s="186" t="s">
        <v>158</v>
      </c>
      <c r="G98" s="187" t="s">
        <v>129</v>
      </c>
      <c r="H98" s="188">
        <v>9</v>
      </c>
      <c r="I98" s="189"/>
      <c r="J98" s="190">
        <f>ROUND(I98*H98,2)</f>
        <v>0</v>
      </c>
      <c r="K98" s="186" t="s">
        <v>130</v>
      </c>
      <c r="L98" s="43"/>
      <c r="M98" s="191" t="s">
        <v>20</v>
      </c>
      <c r="N98" s="192" t="s">
        <v>49</v>
      </c>
      <c r="O98" s="83"/>
      <c r="P98" s="193">
        <f>O98*H98</f>
        <v>0</v>
      </c>
      <c r="Q98" s="193">
        <v>0</v>
      </c>
      <c r="R98" s="193">
        <f>Q98*H98</f>
        <v>0</v>
      </c>
      <c r="S98" s="193">
        <v>0</v>
      </c>
      <c r="T98" s="194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95" t="s">
        <v>131</v>
      </c>
      <c r="AT98" s="195" t="s">
        <v>126</v>
      </c>
      <c r="AU98" s="195" t="s">
        <v>78</v>
      </c>
      <c r="AY98" s="16" t="s">
        <v>132</v>
      </c>
      <c r="BE98" s="196">
        <f>IF(N98="základní",J98,0)</f>
        <v>0</v>
      </c>
      <c r="BF98" s="196">
        <f>IF(N98="snížená",J98,0)</f>
        <v>0</v>
      </c>
      <c r="BG98" s="196">
        <f>IF(N98="zákl. přenesená",J98,0)</f>
        <v>0</v>
      </c>
      <c r="BH98" s="196">
        <f>IF(N98="sníž. přenesená",J98,0)</f>
        <v>0</v>
      </c>
      <c r="BI98" s="196">
        <f>IF(N98="nulová",J98,0)</f>
        <v>0</v>
      </c>
      <c r="BJ98" s="16" t="s">
        <v>22</v>
      </c>
      <c r="BK98" s="196">
        <f>ROUND(I98*H98,2)</f>
        <v>0</v>
      </c>
      <c r="BL98" s="16" t="s">
        <v>131</v>
      </c>
      <c r="BM98" s="195" t="s">
        <v>159</v>
      </c>
    </row>
    <row r="99" spans="1:51" s="10" customFormat="1" ht="12">
      <c r="A99" s="10"/>
      <c r="B99" s="197"/>
      <c r="C99" s="198"/>
      <c r="D99" s="199" t="s">
        <v>134</v>
      </c>
      <c r="E99" s="200" t="s">
        <v>20</v>
      </c>
      <c r="F99" s="201" t="s">
        <v>160</v>
      </c>
      <c r="G99" s="198"/>
      <c r="H99" s="202">
        <v>9</v>
      </c>
      <c r="I99" s="203"/>
      <c r="J99" s="198"/>
      <c r="K99" s="198"/>
      <c r="L99" s="204"/>
      <c r="M99" s="205"/>
      <c r="N99" s="206"/>
      <c r="O99" s="206"/>
      <c r="P99" s="206"/>
      <c r="Q99" s="206"/>
      <c r="R99" s="206"/>
      <c r="S99" s="206"/>
      <c r="T99" s="207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T99" s="208" t="s">
        <v>134</v>
      </c>
      <c r="AU99" s="208" t="s">
        <v>78</v>
      </c>
      <c r="AV99" s="10" t="s">
        <v>86</v>
      </c>
      <c r="AW99" s="10" t="s">
        <v>39</v>
      </c>
      <c r="AX99" s="10" t="s">
        <v>22</v>
      </c>
      <c r="AY99" s="208" t="s">
        <v>132</v>
      </c>
    </row>
    <row r="100" spans="1:65" s="2" customFormat="1" ht="62.7" customHeight="1">
      <c r="A100" s="37"/>
      <c r="B100" s="38"/>
      <c r="C100" s="184" t="s">
        <v>161</v>
      </c>
      <c r="D100" s="184" t="s">
        <v>126</v>
      </c>
      <c r="E100" s="185" t="s">
        <v>162</v>
      </c>
      <c r="F100" s="186" t="s">
        <v>163</v>
      </c>
      <c r="G100" s="187" t="s">
        <v>129</v>
      </c>
      <c r="H100" s="188">
        <v>400</v>
      </c>
      <c r="I100" s="189"/>
      <c r="J100" s="190">
        <f>ROUND(I100*H100,2)</f>
        <v>0</v>
      </c>
      <c r="K100" s="186" t="s">
        <v>130</v>
      </c>
      <c r="L100" s="43"/>
      <c r="M100" s="191" t="s">
        <v>20</v>
      </c>
      <c r="N100" s="192" t="s">
        <v>49</v>
      </c>
      <c r="O100" s="83"/>
      <c r="P100" s="193">
        <f>O100*H100</f>
        <v>0</v>
      </c>
      <c r="Q100" s="193">
        <v>0</v>
      </c>
      <c r="R100" s="193">
        <f>Q100*H100</f>
        <v>0</v>
      </c>
      <c r="S100" s="193">
        <v>0</v>
      </c>
      <c r="T100" s="194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95" t="s">
        <v>131</v>
      </c>
      <c r="AT100" s="195" t="s">
        <v>126</v>
      </c>
      <c r="AU100" s="195" t="s">
        <v>78</v>
      </c>
      <c r="AY100" s="16" t="s">
        <v>132</v>
      </c>
      <c r="BE100" s="196">
        <f>IF(N100="základní",J100,0)</f>
        <v>0</v>
      </c>
      <c r="BF100" s="196">
        <f>IF(N100="snížená",J100,0)</f>
        <v>0</v>
      </c>
      <c r="BG100" s="196">
        <f>IF(N100="zákl. přenesená",J100,0)</f>
        <v>0</v>
      </c>
      <c r="BH100" s="196">
        <f>IF(N100="sníž. přenesená",J100,0)</f>
        <v>0</v>
      </c>
      <c r="BI100" s="196">
        <f>IF(N100="nulová",J100,0)</f>
        <v>0</v>
      </c>
      <c r="BJ100" s="16" t="s">
        <v>22</v>
      </c>
      <c r="BK100" s="196">
        <f>ROUND(I100*H100,2)</f>
        <v>0</v>
      </c>
      <c r="BL100" s="16" t="s">
        <v>131</v>
      </c>
      <c r="BM100" s="195" t="s">
        <v>164</v>
      </c>
    </row>
    <row r="101" spans="1:51" s="10" customFormat="1" ht="12">
      <c r="A101" s="10"/>
      <c r="B101" s="197"/>
      <c r="C101" s="198"/>
      <c r="D101" s="199" t="s">
        <v>134</v>
      </c>
      <c r="E101" s="200" t="s">
        <v>20</v>
      </c>
      <c r="F101" s="201" t="s">
        <v>165</v>
      </c>
      <c r="G101" s="198"/>
      <c r="H101" s="202">
        <v>400</v>
      </c>
      <c r="I101" s="203"/>
      <c r="J101" s="198"/>
      <c r="K101" s="198"/>
      <c r="L101" s="204"/>
      <c r="M101" s="205"/>
      <c r="N101" s="206"/>
      <c r="O101" s="206"/>
      <c r="P101" s="206"/>
      <c r="Q101" s="206"/>
      <c r="R101" s="206"/>
      <c r="S101" s="206"/>
      <c r="T101" s="207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T101" s="208" t="s">
        <v>134</v>
      </c>
      <c r="AU101" s="208" t="s">
        <v>78</v>
      </c>
      <c r="AV101" s="10" t="s">
        <v>86</v>
      </c>
      <c r="AW101" s="10" t="s">
        <v>39</v>
      </c>
      <c r="AX101" s="10" t="s">
        <v>22</v>
      </c>
      <c r="AY101" s="208" t="s">
        <v>132</v>
      </c>
    </row>
    <row r="102" spans="1:65" s="2" customFormat="1" ht="62.7" customHeight="1">
      <c r="A102" s="37"/>
      <c r="B102" s="38"/>
      <c r="C102" s="184" t="s">
        <v>166</v>
      </c>
      <c r="D102" s="184" t="s">
        <v>126</v>
      </c>
      <c r="E102" s="185" t="s">
        <v>167</v>
      </c>
      <c r="F102" s="186" t="s">
        <v>168</v>
      </c>
      <c r="G102" s="187" t="s">
        <v>129</v>
      </c>
      <c r="H102" s="188">
        <v>2100</v>
      </c>
      <c r="I102" s="189"/>
      <c r="J102" s="190">
        <f>ROUND(I102*H102,2)</f>
        <v>0</v>
      </c>
      <c r="K102" s="186" t="s">
        <v>130</v>
      </c>
      <c r="L102" s="43"/>
      <c r="M102" s="191" t="s">
        <v>20</v>
      </c>
      <c r="N102" s="192" t="s">
        <v>49</v>
      </c>
      <c r="O102" s="83"/>
      <c r="P102" s="193">
        <f>O102*H102</f>
        <v>0</v>
      </c>
      <c r="Q102" s="193">
        <v>0</v>
      </c>
      <c r="R102" s="193">
        <f>Q102*H102</f>
        <v>0</v>
      </c>
      <c r="S102" s="193">
        <v>0</v>
      </c>
      <c r="T102" s="194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5" t="s">
        <v>131</v>
      </c>
      <c r="AT102" s="195" t="s">
        <v>126</v>
      </c>
      <c r="AU102" s="195" t="s">
        <v>78</v>
      </c>
      <c r="AY102" s="16" t="s">
        <v>132</v>
      </c>
      <c r="BE102" s="196">
        <f>IF(N102="základní",J102,0)</f>
        <v>0</v>
      </c>
      <c r="BF102" s="196">
        <f>IF(N102="snížená",J102,0)</f>
        <v>0</v>
      </c>
      <c r="BG102" s="196">
        <f>IF(N102="zákl. přenesená",J102,0)</f>
        <v>0</v>
      </c>
      <c r="BH102" s="196">
        <f>IF(N102="sníž. přenesená",J102,0)</f>
        <v>0</v>
      </c>
      <c r="BI102" s="196">
        <f>IF(N102="nulová",J102,0)</f>
        <v>0</v>
      </c>
      <c r="BJ102" s="16" t="s">
        <v>22</v>
      </c>
      <c r="BK102" s="196">
        <f>ROUND(I102*H102,2)</f>
        <v>0</v>
      </c>
      <c r="BL102" s="16" t="s">
        <v>131</v>
      </c>
      <c r="BM102" s="195" t="s">
        <v>169</v>
      </c>
    </row>
    <row r="103" spans="1:51" s="10" customFormat="1" ht="12">
      <c r="A103" s="10"/>
      <c r="B103" s="197"/>
      <c r="C103" s="198"/>
      <c r="D103" s="199" t="s">
        <v>134</v>
      </c>
      <c r="E103" s="200" t="s">
        <v>20</v>
      </c>
      <c r="F103" s="201" t="s">
        <v>170</v>
      </c>
      <c r="G103" s="198"/>
      <c r="H103" s="202">
        <v>2100</v>
      </c>
      <c r="I103" s="203"/>
      <c r="J103" s="198"/>
      <c r="K103" s="198"/>
      <c r="L103" s="204"/>
      <c r="M103" s="205"/>
      <c r="N103" s="206"/>
      <c r="O103" s="206"/>
      <c r="P103" s="206"/>
      <c r="Q103" s="206"/>
      <c r="R103" s="206"/>
      <c r="S103" s="206"/>
      <c r="T103" s="207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T103" s="208" t="s">
        <v>134</v>
      </c>
      <c r="AU103" s="208" t="s">
        <v>78</v>
      </c>
      <c r="AV103" s="10" t="s">
        <v>86</v>
      </c>
      <c r="AW103" s="10" t="s">
        <v>39</v>
      </c>
      <c r="AX103" s="10" t="s">
        <v>22</v>
      </c>
      <c r="AY103" s="208" t="s">
        <v>132</v>
      </c>
    </row>
    <row r="104" spans="1:65" s="2" customFormat="1" ht="62.7" customHeight="1">
      <c r="A104" s="37"/>
      <c r="B104" s="38"/>
      <c r="C104" s="184" t="s">
        <v>27</v>
      </c>
      <c r="D104" s="184" t="s">
        <v>126</v>
      </c>
      <c r="E104" s="185" t="s">
        <v>171</v>
      </c>
      <c r="F104" s="186" t="s">
        <v>172</v>
      </c>
      <c r="G104" s="187" t="s">
        <v>129</v>
      </c>
      <c r="H104" s="188">
        <v>400</v>
      </c>
      <c r="I104" s="189"/>
      <c r="J104" s="190">
        <f>ROUND(I104*H104,2)</f>
        <v>0</v>
      </c>
      <c r="K104" s="186" t="s">
        <v>130</v>
      </c>
      <c r="L104" s="43"/>
      <c r="M104" s="191" t="s">
        <v>20</v>
      </c>
      <c r="N104" s="192" t="s">
        <v>49</v>
      </c>
      <c r="O104" s="83"/>
      <c r="P104" s="193">
        <f>O104*H104</f>
        <v>0</v>
      </c>
      <c r="Q104" s="193">
        <v>0</v>
      </c>
      <c r="R104" s="193">
        <f>Q104*H104</f>
        <v>0</v>
      </c>
      <c r="S104" s="193">
        <v>0</v>
      </c>
      <c r="T104" s="194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5" t="s">
        <v>131</v>
      </c>
      <c r="AT104" s="195" t="s">
        <v>126</v>
      </c>
      <c r="AU104" s="195" t="s">
        <v>78</v>
      </c>
      <c r="AY104" s="16" t="s">
        <v>132</v>
      </c>
      <c r="BE104" s="196">
        <f>IF(N104="základní",J104,0)</f>
        <v>0</v>
      </c>
      <c r="BF104" s="196">
        <f>IF(N104="snížená",J104,0)</f>
        <v>0</v>
      </c>
      <c r="BG104" s="196">
        <f>IF(N104="zákl. přenesená",J104,0)</f>
        <v>0</v>
      </c>
      <c r="BH104" s="196">
        <f>IF(N104="sníž. přenesená",J104,0)</f>
        <v>0</v>
      </c>
      <c r="BI104" s="196">
        <f>IF(N104="nulová",J104,0)</f>
        <v>0</v>
      </c>
      <c r="BJ104" s="16" t="s">
        <v>22</v>
      </c>
      <c r="BK104" s="196">
        <f>ROUND(I104*H104,2)</f>
        <v>0</v>
      </c>
      <c r="BL104" s="16" t="s">
        <v>131</v>
      </c>
      <c r="BM104" s="195" t="s">
        <v>173</v>
      </c>
    </row>
    <row r="105" spans="1:51" s="10" customFormat="1" ht="12">
      <c r="A105" s="10"/>
      <c r="B105" s="197"/>
      <c r="C105" s="198"/>
      <c r="D105" s="199" t="s">
        <v>134</v>
      </c>
      <c r="E105" s="200" t="s">
        <v>20</v>
      </c>
      <c r="F105" s="201" t="s">
        <v>165</v>
      </c>
      <c r="G105" s="198"/>
      <c r="H105" s="202">
        <v>400</v>
      </c>
      <c r="I105" s="203"/>
      <c r="J105" s="198"/>
      <c r="K105" s="198"/>
      <c r="L105" s="204"/>
      <c r="M105" s="205"/>
      <c r="N105" s="206"/>
      <c r="O105" s="206"/>
      <c r="P105" s="206"/>
      <c r="Q105" s="206"/>
      <c r="R105" s="206"/>
      <c r="S105" s="206"/>
      <c r="T105" s="207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T105" s="208" t="s">
        <v>134</v>
      </c>
      <c r="AU105" s="208" t="s">
        <v>78</v>
      </c>
      <c r="AV105" s="10" t="s">
        <v>86</v>
      </c>
      <c r="AW105" s="10" t="s">
        <v>39</v>
      </c>
      <c r="AX105" s="10" t="s">
        <v>22</v>
      </c>
      <c r="AY105" s="208" t="s">
        <v>132</v>
      </c>
    </row>
    <row r="106" spans="1:65" s="2" customFormat="1" ht="62.7" customHeight="1">
      <c r="A106" s="37"/>
      <c r="B106" s="38"/>
      <c r="C106" s="184" t="s">
        <v>174</v>
      </c>
      <c r="D106" s="184" t="s">
        <v>126</v>
      </c>
      <c r="E106" s="185" t="s">
        <v>175</v>
      </c>
      <c r="F106" s="186" t="s">
        <v>176</v>
      </c>
      <c r="G106" s="187" t="s">
        <v>129</v>
      </c>
      <c r="H106" s="188">
        <v>1600</v>
      </c>
      <c r="I106" s="189"/>
      <c r="J106" s="190">
        <f>ROUND(I106*H106,2)</f>
        <v>0</v>
      </c>
      <c r="K106" s="186" t="s">
        <v>130</v>
      </c>
      <c r="L106" s="43"/>
      <c r="M106" s="191" t="s">
        <v>20</v>
      </c>
      <c r="N106" s="192" t="s">
        <v>49</v>
      </c>
      <c r="O106" s="83"/>
      <c r="P106" s="193">
        <f>O106*H106</f>
        <v>0</v>
      </c>
      <c r="Q106" s="193">
        <v>0</v>
      </c>
      <c r="R106" s="193">
        <f>Q106*H106</f>
        <v>0</v>
      </c>
      <c r="S106" s="193">
        <v>0</v>
      </c>
      <c r="T106" s="194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5" t="s">
        <v>131</v>
      </c>
      <c r="AT106" s="195" t="s">
        <v>126</v>
      </c>
      <c r="AU106" s="195" t="s">
        <v>78</v>
      </c>
      <c r="AY106" s="16" t="s">
        <v>132</v>
      </c>
      <c r="BE106" s="196">
        <f>IF(N106="základní",J106,0)</f>
        <v>0</v>
      </c>
      <c r="BF106" s="196">
        <f>IF(N106="snížená",J106,0)</f>
        <v>0</v>
      </c>
      <c r="BG106" s="196">
        <f>IF(N106="zákl. přenesená",J106,0)</f>
        <v>0</v>
      </c>
      <c r="BH106" s="196">
        <f>IF(N106="sníž. přenesená",J106,0)</f>
        <v>0</v>
      </c>
      <c r="BI106" s="196">
        <f>IF(N106="nulová",J106,0)</f>
        <v>0</v>
      </c>
      <c r="BJ106" s="16" t="s">
        <v>22</v>
      </c>
      <c r="BK106" s="196">
        <f>ROUND(I106*H106,2)</f>
        <v>0</v>
      </c>
      <c r="BL106" s="16" t="s">
        <v>131</v>
      </c>
      <c r="BM106" s="195" t="s">
        <v>177</v>
      </c>
    </row>
    <row r="107" spans="1:51" s="10" customFormat="1" ht="12">
      <c r="A107" s="10"/>
      <c r="B107" s="197"/>
      <c r="C107" s="198"/>
      <c r="D107" s="199" t="s">
        <v>134</v>
      </c>
      <c r="E107" s="200" t="s">
        <v>20</v>
      </c>
      <c r="F107" s="201" t="s">
        <v>178</v>
      </c>
      <c r="G107" s="198"/>
      <c r="H107" s="202">
        <v>1600</v>
      </c>
      <c r="I107" s="203"/>
      <c r="J107" s="198"/>
      <c r="K107" s="198"/>
      <c r="L107" s="204"/>
      <c r="M107" s="205"/>
      <c r="N107" s="206"/>
      <c r="O107" s="206"/>
      <c r="P107" s="206"/>
      <c r="Q107" s="206"/>
      <c r="R107" s="206"/>
      <c r="S107" s="206"/>
      <c r="T107" s="207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T107" s="208" t="s">
        <v>134</v>
      </c>
      <c r="AU107" s="208" t="s">
        <v>78</v>
      </c>
      <c r="AV107" s="10" t="s">
        <v>86</v>
      </c>
      <c r="AW107" s="10" t="s">
        <v>39</v>
      </c>
      <c r="AX107" s="10" t="s">
        <v>22</v>
      </c>
      <c r="AY107" s="208" t="s">
        <v>132</v>
      </c>
    </row>
    <row r="108" spans="1:65" s="2" customFormat="1" ht="62.7" customHeight="1">
      <c r="A108" s="37"/>
      <c r="B108" s="38"/>
      <c r="C108" s="184" t="s">
        <v>179</v>
      </c>
      <c r="D108" s="184" t="s">
        <v>126</v>
      </c>
      <c r="E108" s="185" t="s">
        <v>180</v>
      </c>
      <c r="F108" s="186" t="s">
        <v>181</v>
      </c>
      <c r="G108" s="187" t="s">
        <v>129</v>
      </c>
      <c r="H108" s="188">
        <v>100</v>
      </c>
      <c r="I108" s="189"/>
      <c r="J108" s="190">
        <f>ROUND(I108*H108,2)</f>
        <v>0</v>
      </c>
      <c r="K108" s="186" t="s">
        <v>130</v>
      </c>
      <c r="L108" s="43"/>
      <c r="M108" s="191" t="s">
        <v>20</v>
      </c>
      <c r="N108" s="192" t="s">
        <v>49</v>
      </c>
      <c r="O108" s="83"/>
      <c r="P108" s="193">
        <f>O108*H108</f>
        <v>0</v>
      </c>
      <c r="Q108" s="193">
        <v>0</v>
      </c>
      <c r="R108" s="193">
        <f>Q108*H108</f>
        <v>0</v>
      </c>
      <c r="S108" s="193">
        <v>0</v>
      </c>
      <c r="T108" s="194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5" t="s">
        <v>131</v>
      </c>
      <c r="AT108" s="195" t="s">
        <v>126</v>
      </c>
      <c r="AU108" s="195" t="s">
        <v>78</v>
      </c>
      <c r="AY108" s="16" t="s">
        <v>132</v>
      </c>
      <c r="BE108" s="196">
        <f>IF(N108="základní",J108,0)</f>
        <v>0</v>
      </c>
      <c r="BF108" s="196">
        <f>IF(N108="snížená",J108,0)</f>
        <v>0</v>
      </c>
      <c r="BG108" s="196">
        <f>IF(N108="zákl. přenesená",J108,0)</f>
        <v>0</v>
      </c>
      <c r="BH108" s="196">
        <f>IF(N108="sníž. přenesená",J108,0)</f>
        <v>0</v>
      </c>
      <c r="BI108" s="196">
        <f>IF(N108="nulová",J108,0)</f>
        <v>0</v>
      </c>
      <c r="BJ108" s="16" t="s">
        <v>22</v>
      </c>
      <c r="BK108" s="196">
        <f>ROUND(I108*H108,2)</f>
        <v>0</v>
      </c>
      <c r="BL108" s="16" t="s">
        <v>131</v>
      </c>
      <c r="BM108" s="195" t="s">
        <v>182</v>
      </c>
    </row>
    <row r="109" spans="1:65" s="2" customFormat="1" ht="55.5" customHeight="1">
      <c r="A109" s="37"/>
      <c r="B109" s="38"/>
      <c r="C109" s="184" t="s">
        <v>183</v>
      </c>
      <c r="D109" s="184" t="s">
        <v>126</v>
      </c>
      <c r="E109" s="185" t="s">
        <v>184</v>
      </c>
      <c r="F109" s="186" t="s">
        <v>185</v>
      </c>
      <c r="G109" s="187" t="s">
        <v>129</v>
      </c>
      <c r="H109" s="188">
        <v>6</v>
      </c>
      <c r="I109" s="189"/>
      <c r="J109" s="190">
        <f>ROUND(I109*H109,2)</f>
        <v>0</v>
      </c>
      <c r="K109" s="186" t="s">
        <v>130</v>
      </c>
      <c r="L109" s="43"/>
      <c r="M109" s="191" t="s">
        <v>20</v>
      </c>
      <c r="N109" s="192" t="s">
        <v>49</v>
      </c>
      <c r="O109" s="83"/>
      <c r="P109" s="193">
        <f>O109*H109</f>
        <v>0</v>
      </c>
      <c r="Q109" s="193">
        <v>0</v>
      </c>
      <c r="R109" s="193">
        <f>Q109*H109</f>
        <v>0</v>
      </c>
      <c r="S109" s="193">
        <v>0</v>
      </c>
      <c r="T109" s="194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95" t="s">
        <v>131</v>
      </c>
      <c r="AT109" s="195" t="s">
        <v>126</v>
      </c>
      <c r="AU109" s="195" t="s">
        <v>78</v>
      </c>
      <c r="AY109" s="16" t="s">
        <v>132</v>
      </c>
      <c r="BE109" s="196">
        <f>IF(N109="základní",J109,0)</f>
        <v>0</v>
      </c>
      <c r="BF109" s="196">
        <f>IF(N109="snížená",J109,0)</f>
        <v>0</v>
      </c>
      <c r="BG109" s="196">
        <f>IF(N109="zákl. přenesená",J109,0)</f>
        <v>0</v>
      </c>
      <c r="BH109" s="196">
        <f>IF(N109="sníž. přenesená",J109,0)</f>
        <v>0</v>
      </c>
      <c r="BI109" s="196">
        <f>IF(N109="nulová",J109,0)</f>
        <v>0</v>
      </c>
      <c r="BJ109" s="16" t="s">
        <v>22</v>
      </c>
      <c r="BK109" s="196">
        <f>ROUND(I109*H109,2)</f>
        <v>0</v>
      </c>
      <c r="BL109" s="16" t="s">
        <v>131</v>
      </c>
      <c r="BM109" s="195" t="s">
        <v>186</v>
      </c>
    </row>
    <row r="110" spans="1:51" s="10" customFormat="1" ht="12">
      <c r="A110" s="10"/>
      <c r="B110" s="197"/>
      <c r="C110" s="198"/>
      <c r="D110" s="199" t="s">
        <v>134</v>
      </c>
      <c r="E110" s="200" t="s">
        <v>20</v>
      </c>
      <c r="F110" s="201" t="s">
        <v>135</v>
      </c>
      <c r="G110" s="198"/>
      <c r="H110" s="202">
        <v>6</v>
      </c>
      <c r="I110" s="203"/>
      <c r="J110" s="198"/>
      <c r="K110" s="198"/>
      <c r="L110" s="204"/>
      <c r="M110" s="205"/>
      <c r="N110" s="206"/>
      <c r="O110" s="206"/>
      <c r="P110" s="206"/>
      <c r="Q110" s="206"/>
      <c r="R110" s="206"/>
      <c r="S110" s="206"/>
      <c r="T110" s="207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T110" s="208" t="s">
        <v>134</v>
      </c>
      <c r="AU110" s="208" t="s">
        <v>78</v>
      </c>
      <c r="AV110" s="10" t="s">
        <v>86</v>
      </c>
      <c r="AW110" s="10" t="s">
        <v>39</v>
      </c>
      <c r="AX110" s="10" t="s">
        <v>22</v>
      </c>
      <c r="AY110" s="208" t="s">
        <v>132</v>
      </c>
    </row>
    <row r="111" spans="1:65" s="2" customFormat="1" ht="55.5" customHeight="1">
      <c r="A111" s="37"/>
      <c r="B111" s="38"/>
      <c r="C111" s="184" t="s">
        <v>187</v>
      </c>
      <c r="D111" s="184" t="s">
        <v>126</v>
      </c>
      <c r="E111" s="185" t="s">
        <v>188</v>
      </c>
      <c r="F111" s="186" t="s">
        <v>189</v>
      </c>
      <c r="G111" s="187" t="s">
        <v>129</v>
      </c>
      <c r="H111" s="188">
        <v>3</v>
      </c>
      <c r="I111" s="189"/>
      <c r="J111" s="190">
        <f>ROUND(I111*H111,2)</f>
        <v>0</v>
      </c>
      <c r="K111" s="186" t="s">
        <v>130</v>
      </c>
      <c r="L111" s="43"/>
      <c r="M111" s="191" t="s">
        <v>20</v>
      </c>
      <c r="N111" s="192" t="s">
        <v>49</v>
      </c>
      <c r="O111" s="83"/>
      <c r="P111" s="193">
        <f>O111*H111</f>
        <v>0</v>
      </c>
      <c r="Q111" s="193">
        <v>0</v>
      </c>
      <c r="R111" s="193">
        <f>Q111*H111</f>
        <v>0</v>
      </c>
      <c r="S111" s="193">
        <v>0</v>
      </c>
      <c r="T111" s="194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5" t="s">
        <v>131</v>
      </c>
      <c r="AT111" s="195" t="s">
        <v>126</v>
      </c>
      <c r="AU111" s="195" t="s">
        <v>78</v>
      </c>
      <c r="AY111" s="16" t="s">
        <v>132</v>
      </c>
      <c r="BE111" s="196">
        <f>IF(N111="základní",J111,0)</f>
        <v>0</v>
      </c>
      <c r="BF111" s="196">
        <f>IF(N111="snížená",J111,0)</f>
        <v>0</v>
      </c>
      <c r="BG111" s="196">
        <f>IF(N111="zákl. přenesená",J111,0)</f>
        <v>0</v>
      </c>
      <c r="BH111" s="196">
        <f>IF(N111="sníž. přenesená",J111,0)</f>
        <v>0</v>
      </c>
      <c r="BI111" s="196">
        <f>IF(N111="nulová",J111,0)</f>
        <v>0</v>
      </c>
      <c r="BJ111" s="16" t="s">
        <v>22</v>
      </c>
      <c r="BK111" s="196">
        <f>ROUND(I111*H111,2)</f>
        <v>0</v>
      </c>
      <c r="BL111" s="16" t="s">
        <v>131</v>
      </c>
      <c r="BM111" s="195" t="s">
        <v>190</v>
      </c>
    </row>
    <row r="112" spans="1:65" s="2" customFormat="1" ht="24.15" customHeight="1">
      <c r="A112" s="37"/>
      <c r="B112" s="38"/>
      <c r="C112" s="184" t="s">
        <v>8</v>
      </c>
      <c r="D112" s="184" t="s">
        <v>126</v>
      </c>
      <c r="E112" s="185" t="s">
        <v>191</v>
      </c>
      <c r="F112" s="186" t="s">
        <v>192</v>
      </c>
      <c r="G112" s="187" t="s">
        <v>129</v>
      </c>
      <c r="H112" s="188">
        <v>100</v>
      </c>
      <c r="I112" s="189"/>
      <c r="J112" s="190">
        <f>ROUND(I112*H112,2)</f>
        <v>0</v>
      </c>
      <c r="K112" s="186" t="s">
        <v>130</v>
      </c>
      <c r="L112" s="43"/>
      <c r="M112" s="191" t="s">
        <v>20</v>
      </c>
      <c r="N112" s="192" t="s">
        <v>49</v>
      </c>
      <c r="O112" s="83"/>
      <c r="P112" s="193">
        <f>O112*H112</f>
        <v>0</v>
      </c>
      <c r="Q112" s="193">
        <v>0</v>
      </c>
      <c r="R112" s="193">
        <f>Q112*H112</f>
        <v>0</v>
      </c>
      <c r="S112" s="193">
        <v>0</v>
      </c>
      <c r="T112" s="194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5" t="s">
        <v>131</v>
      </c>
      <c r="AT112" s="195" t="s">
        <v>126</v>
      </c>
      <c r="AU112" s="195" t="s">
        <v>78</v>
      </c>
      <c r="AY112" s="16" t="s">
        <v>132</v>
      </c>
      <c r="BE112" s="196">
        <f>IF(N112="základní",J112,0)</f>
        <v>0</v>
      </c>
      <c r="BF112" s="196">
        <f>IF(N112="snížená",J112,0)</f>
        <v>0</v>
      </c>
      <c r="BG112" s="196">
        <f>IF(N112="zákl. přenesená",J112,0)</f>
        <v>0</v>
      </c>
      <c r="BH112" s="196">
        <f>IF(N112="sníž. přenesená",J112,0)</f>
        <v>0</v>
      </c>
      <c r="BI112" s="196">
        <f>IF(N112="nulová",J112,0)</f>
        <v>0</v>
      </c>
      <c r="BJ112" s="16" t="s">
        <v>22</v>
      </c>
      <c r="BK112" s="196">
        <f>ROUND(I112*H112,2)</f>
        <v>0</v>
      </c>
      <c r="BL112" s="16" t="s">
        <v>131</v>
      </c>
      <c r="BM112" s="195" t="s">
        <v>193</v>
      </c>
    </row>
    <row r="113" spans="1:65" s="2" customFormat="1" ht="24.15" customHeight="1">
      <c r="A113" s="37"/>
      <c r="B113" s="38"/>
      <c r="C113" s="184" t="s">
        <v>194</v>
      </c>
      <c r="D113" s="184" t="s">
        <v>126</v>
      </c>
      <c r="E113" s="185" t="s">
        <v>195</v>
      </c>
      <c r="F113" s="186" t="s">
        <v>196</v>
      </c>
      <c r="G113" s="187" t="s">
        <v>129</v>
      </c>
      <c r="H113" s="188">
        <v>100</v>
      </c>
      <c r="I113" s="189"/>
      <c r="J113" s="190">
        <f>ROUND(I113*H113,2)</f>
        <v>0</v>
      </c>
      <c r="K113" s="186" t="s">
        <v>130</v>
      </c>
      <c r="L113" s="43"/>
      <c r="M113" s="191" t="s">
        <v>20</v>
      </c>
      <c r="N113" s="192" t="s">
        <v>49</v>
      </c>
      <c r="O113" s="83"/>
      <c r="P113" s="193">
        <f>O113*H113</f>
        <v>0</v>
      </c>
      <c r="Q113" s="193">
        <v>0</v>
      </c>
      <c r="R113" s="193">
        <f>Q113*H113</f>
        <v>0</v>
      </c>
      <c r="S113" s="193">
        <v>0</v>
      </c>
      <c r="T113" s="194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5" t="s">
        <v>131</v>
      </c>
      <c r="AT113" s="195" t="s">
        <v>126</v>
      </c>
      <c r="AU113" s="195" t="s">
        <v>78</v>
      </c>
      <c r="AY113" s="16" t="s">
        <v>132</v>
      </c>
      <c r="BE113" s="196">
        <f>IF(N113="základní",J113,0)</f>
        <v>0</v>
      </c>
      <c r="BF113" s="196">
        <f>IF(N113="snížená",J113,0)</f>
        <v>0</v>
      </c>
      <c r="BG113" s="196">
        <f>IF(N113="zákl. přenesená",J113,0)</f>
        <v>0</v>
      </c>
      <c r="BH113" s="196">
        <f>IF(N113="sníž. přenesená",J113,0)</f>
        <v>0</v>
      </c>
      <c r="BI113" s="196">
        <f>IF(N113="nulová",J113,0)</f>
        <v>0</v>
      </c>
      <c r="BJ113" s="16" t="s">
        <v>22</v>
      </c>
      <c r="BK113" s="196">
        <f>ROUND(I113*H113,2)</f>
        <v>0</v>
      </c>
      <c r="BL113" s="16" t="s">
        <v>131</v>
      </c>
      <c r="BM113" s="195" t="s">
        <v>197</v>
      </c>
    </row>
    <row r="114" spans="1:65" s="2" customFormat="1" ht="24.15" customHeight="1">
      <c r="A114" s="37"/>
      <c r="B114" s="38"/>
      <c r="C114" s="184" t="s">
        <v>198</v>
      </c>
      <c r="D114" s="184" t="s">
        <v>126</v>
      </c>
      <c r="E114" s="185" t="s">
        <v>199</v>
      </c>
      <c r="F114" s="186" t="s">
        <v>200</v>
      </c>
      <c r="G114" s="187" t="s">
        <v>129</v>
      </c>
      <c r="H114" s="188">
        <v>3</v>
      </c>
      <c r="I114" s="189"/>
      <c r="J114" s="190">
        <f>ROUND(I114*H114,2)</f>
        <v>0</v>
      </c>
      <c r="K114" s="186" t="s">
        <v>130</v>
      </c>
      <c r="L114" s="43"/>
      <c r="M114" s="191" t="s">
        <v>20</v>
      </c>
      <c r="N114" s="192" t="s">
        <v>49</v>
      </c>
      <c r="O114" s="83"/>
      <c r="P114" s="193">
        <f>O114*H114</f>
        <v>0</v>
      </c>
      <c r="Q114" s="193">
        <v>0</v>
      </c>
      <c r="R114" s="193">
        <f>Q114*H114</f>
        <v>0</v>
      </c>
      <c r="S114" s="193">
        <v>0</v>
      </c>
      <c r="T114" s="194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95" t="s">
        <v>131</v>
      </c>
      <c r="AT114" s="195" t="s">
        <v>126</v>
      </c>
      <c r="AU114" s="195" t="s">
        <v>78</v>
      </c>
      <c r="AY114" s="16" t="s">
        <v>132</v>
      </c>
      <c r="BE114" s="196">
        <f>IF(N114="základní",J114,0)</f>
        <v>0</v>
      </c>
      <c r="BF114" s="196">
        <f>IF(N114="snížená",J114,0)</f>
        <v>0</v>
      </c>
      <c r="BG114" s="196">
        <f>IF(N114="zákl. přenesená",J114,0)</f>
        <v>0</v>
      </c>
      <c r="BH114" s="196">
        <f>IF(N114="sníž. přenesená",J114,0)</f>
        <v>0</v>
      </c>
      <c r="BI114" s="196">
        <f>IF(N114="nulová",J114,0)</f>
        <v>0</v>
      </c>
      <c r="BJ114" s="16" t="s">
        <v>22</v>
      </c>
      <c r="BK114" s="196">
        <f>ROUND(I114*H114,2)</f>
        <v>0</v>
      </c>
      <c r="BL114" s="16" t="s">
        <v>131</v>
      </c>
      <c r="BM114" s="195" t="s">
        <v>201</v>
      </c>
    </row>
    <row r="115" spans="1:65" s="2" customFormat="1" ht="24.15" customHeight="1">
      <c r="A115" s="37"/>
      <c r="B115" s="38"/>
      <c r="C115" s="184" t="s">
        <v>202</v>
      </c>
      <c r="D115" s="184" t="s">
        <v>126</v>
      </c>
      <c r="E115" s="185" t="s">
        <v>203</v>
      </c>
      <c r="F115" s="186" t="s">
        <v>204</v>
      </c>
      <c r="G115" s="187" t="s">
        <v>205</v>
      </c>
      <c r="H115" s="188">
        <v>3</v>
      </c>
      <c r="I115" s="189"/>
      <c r="J115" s="190">
        <f>ROUND(I115*H115,2)</f>
        <v>0</v>
      </c>
      <c r="K115" s="186" t="s">
        <v>130</v>
      </c>
      <c r="L115" s="43"/>
      <c r="M115" s="191" t="s">
        <v>20</v>
      </c>
      <c r="N115" s="192" t="s">
        <v>49</v>
      </c>
      <c r="O115" s="83"/>
      <c r="P115" s="193">
        <f>O115*H115</f>
        <v>0</v>
      </c>
      <c r="Q115" s="193">
        <v>0</v>
      </c>
      <c r="R115" s="193">
        <f>Q115*H115</f>
        <v>0</v>
      </c>
      <c r="S115" s="193">
        <v>0</v>
      </c>
      <c r="T115" s="194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5" t="s">
        <v>131</v>
      </c>
      <c r="AT115" s="195" t="s">
        <v>126</v>
      </c>
      <c r="AU115" s="195" t="s">
        <v>78</v>
      </c>
      <c r="AY115" s="16" t="s">
        <v>132</v>
      </c>
      <c r="BE115" s="196">
        <f>IF(N115="základní",J115,0)</f>
        <v>0</v>
      </c>
      <c r="BF115" s="196">
        <f>IF(N115="snížená",J115,0)</f>
        <v>0</v>
      </c>
      <c r="BG115" s="196">
        <f>IF(N115="zákl. přenesená",J115,0)</f>
        <v>0</v>
      </c>
      <c r="BH115" s="196">
        <f>IF(N115="sníž. přenesená",J115,0)</f>
        <v>0</v>
      </c>
      <c r="BI115" s="196">
        <f>IF(N115="nulová",J115,0)</f>
        <v>0</v>
      </c>
      <c r="BJ115" s="16" t="s">
        <v>22</v>
      </c>
      <c r="BK115" s="196">
        <f>ROUND(I115*H115,2)</f>
        <v>0</v>
      </c>
      <c r="BL115" s="16" t="s">
        <v>131</v>
      </c>
      <c r="BM115" s="195" t="s">
        <v>206</v>
      </c>
    </row>
    <row r="116" spans="1:65" s="2" customFormat="1" ht="24.15" customHeight="1">
      <c r="A116" s="37"/>
      <c r="B116" s="38"/>
      <c r="C116" s="184" t="s">
        <v>207</v>
      </c>
      <c r="D116" s="184" t="s">
        <v>126</v>
      </c>
      <c r="E116" s="185" t="s">
        <v>208</v>
      </c>
      <c r="F116" s="186" t="s">
        <v>209</v>
      </c>
      <c r="G116" s="187" t="s">
        <v>205</v>
      </c>
      <c r="H116" s="188">
        <v>3</v>
      </c>
      <c r="I116" s="189"/>
      <c r="J116" s="190">
        <f>ROUND(I116*H116,2)</f>
        <v>0</v>
      </c>
      <c r="K116" s="186" t="s">
        <v>130</v>
      </c>
      <c r="L116" s="43"/>
      <c r="M116" s="191" t="s">
        <v>20</v>
      </c>
      <c r="N116" s="192" t="s">
        <v>49</v>
      </c>
      <c r="O116" s="83"/>
      <c r="P116" s="193">
        <f>O116*H116</f>
        <v>0</v>
      </c>
      <c r="Q116" s="193">
        <v>0</v>
      </c>
      <c r="R116" s="193">
        <f>Q116*H116</f>
        <v>0</v>
      </c>
      <c r="S116" s="193">
        <v>0</v>
      </c>
      <c r="T116" s="194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5" t="s">
        <v>131</v>
      </c>
      <c r="AT116" s="195" t="s">
        <v>126</v>
      </c>
      <c r="AU116" s="195" t="s">
        <v>78</v>
      </c>
      <c r="AY116" s="16" t="s">
        <v>132</v>
      </c>
      <c r="BE116" s="196">
        <f>IF(N116="základní",J116,0)</f>
        <v>0</v>
      </c>
      <c r="BF116" s="196">
        <f>IF(N116="snížená",J116,0)</f>
        <v>0</v>
      </c>
      <c r="BG116" s="196">
        <f>IF(N116="zákl. přenesená",J116,0)</f>
        <v>0</v>
      </c>
      <c r="BH116" s="196">
        <f>IF(N116="sníž. přenesená",J116,0)</f>
        <v>0</v>
      </c>
      <c r="BI116" s="196">
        <f>IF(N116="nulová",J116,0)</f>
        <v>0</v>
      </c>
      <c r="BJ116" s="16" t="s">
        <v>22</v>
      </c>
      <c r="BK116" s="196">
        <f>ROUND(I116*H116,2)</f>
        <v>0</v>
      </c>
      <c r="BL116" s="16" t="s">
        <v>131</v>
      </c>
      <c r="BM116" s="195" t="s">
        <v>210</v>
      </c>
    </row>
    <row r="117" spans="1:65" s="2" customFormat="1" ht="24.15" customHeight="1">
      <c r="A117" s="37"/>
      <c r="B117" s="38"/>
      <c r="C117" s="184" t="s">
        <v>211</v>
      </c>
      <c r="D117" s="184" t="s">
        <v>126</v>
      </c>
      <c r="E117" s="185" t="s">
        <v>212</v>
      </c>
      <c r="F117" s="186" t="s">
        <v>213</v>
      </c>
      <c r="G117" s="187" t="s">
        <v>205</v>
      </c>
      <c r="H117" s="188">
        <v>3</v>
      </c>
      <c r="I117" s="189"/>
      <c r="J117" s="190">
        <f>ROUND(I117*H117,2)</f>
        <v>0</v>
      </c>
      <c r="K117" s="186" t="s">
        <v>130</v>
      </c>
      <c r="L117" s="43"/>
      <c r="M117" s="191" t="s">
        <v>20</v>
      </c>
      <c r="N117" s="192" t="s">
        <v>49</v>
      </c>
      <c r="O117" s="83"/>
      <c r="P117" s="193">
        <f>O117*H117</f>
        <v>0</v>
      </c>
      <c r="Q117" s="193">
        <v>0</v>
      </c>
      <c r="R117" s="193">
        <f>Q117*H117</f>
        <v>0</v>
      </c>
      <c r="S117" s="193">
        <v>0</v>
      </c>
      <c r="T117" s="194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5" t="s">
        <v>131</v>
      </c>
      <c r="AT117" s="195" t="s">
        <v>126</v>
      </c>
      <c r="AU117" s="195" t="s">
        <v>78</v>
      </c>
      <c r="AY117" s="16" t="s">
        <v>132</v>
      </c>
      <c r="BE117" s="196">
        <f>IF(N117="základní",J117,0)</f>
        <v>0</v>
      </c>
      <c r="BF117" s="196">
        <f>IF(N117="snížená",J117,0)</f>
        <v>0</v>
      </c>
      <c r="BG117" s="196">
        <f>IF(N117="zákl. přenesená",J117,0)</f>
        <v>0</v>
      </c>
      <c r="BH117" s="196">
        <f>IF(N117="sníž. přenesená",J117,0)</f>
        <v>0</v>
      </c>
      <c r="BI117" s="196">
        <f>IF(N117="nulová",J117,0)</f>
        <v>0</v>
      </c>
      <c r="BJ117" s="16" t="s">
        <v>22</v>
      </c>
      <c r="BK117" s="196">
        <f>ROUND(I117*H117,2)</f>
        <v>0</v>
      </c>
      <c r="BL117" s="16" t="s">
        <v>131</v>
      </c>
      <c r="BM117" s="195" t="s">
        <v>214</v>
      </c>
    </row>
    <row r="118" spans="1:65" s="2" customFormat="1" ht="24.15" customHeight="1">
      <c r="A118" s="37"/>
      <c r="B118" s="38"/>
      <c r="C118" s="184" t="s">
        <v>7</v>
      </c>
      <c r="D118" s="184" t="s">
        <v>126</v>
      </c>
      <c r="E118" s="185" t="s">
        <v>215</v>
      </c>
      <c r="F118" s="186" t="s">
        <v>216</v>
      </c>
      <c r="G118" s="187" t="s">
        <v>205</v>
      </c>
      <c r="H118" s="188">
        <v>3</v>
      </c>
      <c r="I118" s="189"/>
      <c r="J118" s="190">
        <f>ROUND(I118*H118,2)</f>
        <v>0</v>
      </c>
      <c r="K118" s="186" t="s">
        <v>130</v>
      </c>
      <c r="L118" s="43"/>
      <c r="M118" s="191" t="s">
        <v>20</v>
      </c>
      <c r="N118" s="192" t="s">
        <v>49</v>
      </c>
      <c r="O118" s="83"/>
      <c r="P118" s="193">
        <f>O118*H118</f>
        <v>0</v>
      </c>
      <c r="Q118" s="193">
        <v>0</v>
      </c>
      <c r="R118" s="193">
        <f>Q118*H118</f>
        <v>0</v>
      </c>
      <c r="S118" s="193">
        <v>0</v>
      </c>
      <c r="T118" s="194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5" t="s">
        <v>131</v>
      </c>
      <c r="AT118" s="195" t="s">
        <v>126</v>
      </c>
      <c r="AU118" s="195" t="s">
        <v>78</v>
      </c>
      <c r="AY118" s="16" t="s">
        <v>132</v>
      </c>
      <c r="BE118" s="196">
        <f>IF(N118="základní",J118,0)</f>
        <v>0</v>
      </c>
      <c r="BF118" s="196">
        <f>IF(N118="snížená",J118,0)</f>
        <v>0</v>
      </c>
      <c r="BG118" s="196">
        <f>IF(N118="zákl. přenesená",J118,0)</f>
        <v>0</v>
      </c>
      <c r="BH118" s="196">
        <f>IF(N118="sníž. přenesená",J118,0)</f>
        <v>0</v>
      </c>
      <c r="BI118" s="196">
        <f>IF(N118="nulová",J118,0)</f>
        <v>0</v>
      </c>
      <c r="BJ118" s="16" t="s">
        <v>22</v>
      </c>
      <c r="BK118" s="196">
        <f>ROUND(I118*H118,2)</f>
        <v>0</v>
      </c>
      <c r="BL118" s="16" t="s">
        <v>131</v>
      </c>
      <c r="BM118" s="195" t="s">
        <v>217</v>
      </c>
    </row>
    <row r="119" spans="1:65" s="2" customFormat="1" ht="24.15" customHeight="1">
      <c r="A119" s="37"/>
      <c r="B119" s="38"/>
      <c r="C119" s="184" t="s">
        <v>218</v>
      </c>
      <c r="D119" s="184" t="s">
        <v>126</v>
      </c>
      <c r="E119" s="185" t="s">
        <v>219</v>
      </c>
      <c r="F119" s="186" t="s">
        <v>220</v>
      </c>
      <c r="G119" s="187" t="s">
        <v>205</v>
      </c>
      <c r="H119" s="188">
        <v>3</v>
      </c>
      <c r="I119" s="189"/>
      <c r="J119" s="190">
        <f>ROUND(I119*H119,2)</f>
        <v>0</v>
      </c>
      <c r="K119" s="186" t="s">
        <v>130</v>
      </c>
      <c r="L119" s="43"/>
      <c r="M119" s="191" t="s">
        <v>20</v>
      </c>
      <c r="N119" s="192" t="s">
        <v>49</v>
      </c>
      <c r="O119" s="83"/>
      <c r="P119" s="193">
        <f>O119*H119</f>
        <v>0</v>
      </c>
      <c r="Q119" s="193">
        <v>0</v>
      </c>
      <c r="R119" s="193">
        <f>Q119*H119</f>
        <v>0</v>
      </c>
      <c r="S119" s="193">
        <v>0</v>
      </c>
      <c r="T119" s="194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95" t="s">
        <v>131</v>
      </c>
      <c r="AT119" s="195" t="s">
        <v>126</v>
      </c>
      <c r="AU119" s="195" t="s">
        <v>78</v>
      </c>
      <c r="AY119" s="16" t="s">
        <v>132</v>
      </c>
      <c r="BE119" s="196">
        <f>IF(N119="základní",J119,0)</f>
        <v>0</v>
      </c>
      <c r="BF119" s="196">
        <f>IF(N119="snížená",J119,0)</f>
        <v>0</v>
      </c>
      <c r="BG119" s="196">
        <f>IF(N119="zákl. přenesená",J119,0)</f>
        <v>0</v>
      </c>
      <c r="BH119" s="196">
        <f>IF(N119="sníž. přenesená",J119,0)</f>
        <v>0</v>
      </c>
      <c r="BI119" s="196">
        <f>IF(N119="nulová",J119,0)</f>
        <v>0</v>
      </c>
      <c r="BJ119" s="16" t="s">
        <v>22</v>
      </c>
      <c r="BK119" s="196">
        <f>ROUND(I119*H119,2)</f>
        <v>0</v>
      </c>
      <c r="BL119" s="16" t="s">
        <v>131</v>
      </c>
      <c r="BM119" s="195" t="s">
        <v>221</v>
      </c>
    </row>
    <row r="120" spans="1:65" s="2" customFormat="1" ht="24.15" customHeight="1">
      <c r="A120" s="37"/>
      <c r="B120" s="38"/>
      <c r="C120" s="184" t="s">
        <v>222</v>
      </c>
      <c r="D120" s="184" t="s">
        <v>126</v>
      </c>
      <c r="E120" s="185" t="s">
        <v>223</v>
      </c>
      <c r="F120" s="186" t="s">
        <v>224</v>
      </c>
      <c r="G120" s="187" t="s">
        <v>205</v>
      </c>
      <c r="H120" s="188">
        <v>3</v>
      </c>
      <c r="I120" s="189"/>
      <c r="J120" s="190">
        <f>ROUND(I120*H120,2)</f>
        <v>0</v>
      </c>
      <c r="K120" s="186" t="s">
        <v>130</v>
      </c>
      <c r="L120" s="43"/>
      <c r="M120" s="191" t="s">
        <v>20</v>
      </c>
      <c r="N120" s="192" t="s">
        <v>49</v>
      </c>
      <c r="O120" s="83"/>
      <c r="P120" s="193">
        <f>O120*H120</f>
        <v>0</v>
      </c>
      <c r="Q120" s="193">
        <v>0</v>
      </c>
      <c r="R120" s="193">
        <f>Q120*H120</f>
        <v>0</v>
      </c>
      <c r="S120" s="193">
        <v>0</v>
      </c>
      <c r="T120" s="194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5" t="s">
        <v>131</v>
      </c>
      <c r="AT120" s="195" t="s">
        <v>126</v>
      </c>
      <c r="AU120" s="195" t="s">
        <v>78</v>
      </c>
      <c r="AY120" s="16" t="s">
        <v>132</v>
      </c>
      <c r="BE120" s="196">
        <f>IF(N120="základní",J120,0)</f>
        <v>0</v>
      </c>
      <c r="BF120" s="196">
        <f>IF(N120="snížená",J120,0)</f>
        <v>0</v>
      </c>
      <c r="BG120" s="196">
        <f>IF(N120="zákl. přenesená",J120,0)</f>
        <v>0</v>
      </c>
      <c r="BH120" s="196">
        <f>IF(N120="sníž. přenesená",J120,0)</f>
        <v>0</v>
      </c>
      <c r="BI120" s="196">
        <f>IF(N120="nulová",J120,0)</f>
        <v>0</v>
      </c>
      <c r="BJ120" s="16" t="s">
        <v>22</v>
      </c>
      <c r="BK120" s="196">
        <f>ROUND(I120*H120,2)</f>
        <v>0</v>
      </c>
      <c r="BL120" s="16" t="s">
        <v>131</v>
      </c>
      <c r="BM120" s="195" t="s">
        <v>225</v>
      </c>
    </row>
    <row r="121" spans="1:65" s="2" customFormat="1" ht="24.15" customHeight="1">
      <c r="A121" s="37"/>
      <c r="B121" s="38"/>
      <c r="C121" s="184" t="s">
        <v>226</v>
      </c>
      <c r="D121" s="184" t="s">
        <v>126</v>
      </c>
      <c r="E121" s="185" t="s">
        <v>227</v>
      </c>
      <c r="F121" s="186" t="s">
        <v>228</v>
      </c>
      <c r="G121" s="187" t="s">
        <v>205</v>
      </c>
      <c r="H121" s="188">
        <v>3</v>
      </c>
      <c r="I121" s="189"/>
      <c r="J121" s="190">
        <f>ROUND(I121*H121,2)</f>
        <v>0</v>
      </c>
      <c r="K121" s="186" t="s">
        <v>130</v>
      </c>
      <c r="L121" s="43"/>
      <c r="M121" s="191" t="s">
        <v>20</v>
      </c>
      <c r="N121" s="192" t="s">
        <v>49</v>
      </c>
      <c r="O121" s="83"/>
      <c r="P121" s="193">
        <f>O121*H121</f>
        <v>0</v>
      </c>
      <c r="Q121" s="193">
        <v>0</v>
      </c>
      <c r="R121" s="193">
        <f>Q121*H121</f>
        <v>0</v>
      </c>
      <c r="S121" s="193">
        <v>0</v>
      </c>
      <c r="T121" s="194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5" t="s">
        <v>131</v>
      </c>
      <c r="AT121" s="195" t="s">
        <v>126</v>
      </c>
      <c r="AU121" s="195" t="s">
        <v>78</v>
      </c>
      <c r="AY121" s="16" t="s">
        <v>132</v>
      </c>
      <c r="BE121" s="196">
        <f>IF(N121="základní",J121,0)</f>
        <v>0</v>
      </c>
      <c r="BF121" s="196">
        <f>IF(N121="snížená",J121,0)</f>
        <v>0</v>
      </c>
      <c r="BG121" s="196">
        <f>IF(N121="zákl. přenesená",J121,0)</f>
        <v>0</v>
      </c>
      <c r="BH121" s="196">
        <f>IF(N121="sníž. přenesená",J121,0)</f>
        <v>0</v>
      </c>
      <c r="BI121" s="196">
        <f>IF(N121="nulová",J121,0)</f>
        <v>0</v>
      </c>
      <c r="BJ121" s="16" t="s">
        <v>22</v>
      </c>
      <c r="BK121" s="196">
        <f>ROUND(I121*H121,2)</f>
        <v>0</v>
      </c>
      <c r="BL121" s="16" t="s">
        <v>131</v>
      </c>
      <c r="BM121" s="195" t="s">
        <v>229</v>
      </c>
    </row>
    <row r="122" spans="1:65" s="2" customFormat="1" ht="24.15" customHeight="1">
      <c r="A122" s="37"/>
      <c r="B122" s="38"/>
      <c r="C122" s="184" t="s">
        <v>230</v>
      </c>
      <c r="D122" s="184" t="s">
        <v>126</v>
      </c>
      <c r="E122" s="185" t="s">
        <v>231</v>
      </c>
      <c r="F122" s="186" t="s">
        <v>232</v>
      </c>
      <c r="G122" s="187" t="s">
        <v>205</v>
      </c>
      <c r="H122" s="188">
        <v>3</v>
      </c>
      <c r="I122" s="189"/>
      <c r="J122" s="190">
        <f>ROUND(I122*H122,2)</f>
        <v>0</v>
      </c>
      <c r="K122" s="186" t="s">
        <v>130</v>
      </c>
      <c r="L122" s="43"/>
      <c r="M122" s="191" t="s">
        <v>20</v>
      </c>
      <c r="N122" s="192" t="s">
        <v>49</v>
      </c>
      <c r="O122" s="83"/>
      <c r="P122" s="193">
        <f>O122*H122</f>
        <v>0</v>
      </c>
      <c r="Q122" s="193">
        <v>0</v>
      </c>
      <c r="R122" s="193">
        <f>Q122*H122</f>
        <v>0</v>
      </c>
      <c r="S122" s="193">
        <v>0</v>
      </c>
      <c r="T122" s="194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5" t="s">
        <v>131</v>
      </c>
      <c r="AT122" s="195" t="s">
        <v>126</v>
      </c>
      <c r="AU122" s="195" t="s">
        <v>78</v>
      </c>
      <c r="AY122" s="16" t="s">
        <v>132</v>
      </c>
      <c r="BE122" s="196">
        <f>IF(N122="základní",J122,0)</f>
        <v>0</v>
      </c>
      <c r="BF122" s="196">
        <f>IF(N122="snížená",J122,0)</f>
        <v>0</v>
      </c>
      <c r="BG122" s="196">
        <f>IF(N122="zákl. přenesená",J122,0)</f>
        <v>0</v>
      </c>
      <c r="BH122" s="196">
        <f>IF(N122="sníž. přenesená",J122,0)</f>
        <v>0</v>
      </c>
      <c r="BI122" s="196">
        <f>IF(N122="nulová",J122,0)</f>
        <v>0</v>
      </c>
      <c r="BJ122" s="16" t="s">
        <v>22</v>
      </c>
      <c r="BK122" s="196">
        <f>ROUND(I122*H122,2)</f>
        <v>0</v>
      </c>
      <c r="BL122" s="16" t="s">
        <v>131</v>
      </c>
      <c r="BM122" s="195" t="s">
        <v>233</v>
      </c>
    </row>
    <row r="123" spans="1:65" s="2" customFormat="1" ht="24.15" customHeight="1">
      <c r="A123" s="37"/>
      <c r="B123" s="38"/>
      <c r="C123" s="184" t="s">
        <v>234</v>
      </c>
      <c r="D123" s="184" t="s">
        <v>126</v>
      </c>
      <c r="E123" s="185" t="s">
        <v>235</v>
      </c>
      <c r="F123" s="186" t="s">
        <v>236</v>
      </c>
      <c r="G123" s="187" t="s">
        <v>205</v>
      </c>
      <c r="H123" s="188">
        <v>3</v>
      </c>
      <c r="I123" s="189"/>
      <c r="J123" s="190">
        <f>ROUND(I123*H123,2)</f>
        <v>0</v>
      </c>
      <c r="K123" s="186" t="s">
        <v>130</v>
      </c>
      <c r="L123" s="43"/>
      <c r="M123" s="191" t="s">
        <v>20</v>
      </c>
      <c r="N123" s="192" t="s">
        <v>49</v>
      </c>
      <c r="O123" s="83"/>
      <c r="P123" s="193">
        <f>O123*H123</f>
        <v>0</v>
      </c>
      <c r="Q123" s="193">
        <v>0</v>
      </c>
      <c r="R123" s="193">
        <f>Q123*H123</f>
        <v>0</v>
      </c>
      <c r="S123" s="193">
        <v>0</v>
      </c>
      <c r="T123" s="194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5" t="s">
        <v>131</v>
      </c>
      <c r="AT123" s="195" t="s">
        <v>126</v>
      </c>
      <c r="AU123" s="195" t="s">
        <v>78</v>
      </c>
      <c r="AY123" s="16" t="s">
        <v>132</v>
      </c>
      <c r="BE123" s="196">
        <f>IF(N123="základní",J123,0)</f>
        <v>0</v>
      </c>
      <c r="BF123" s="196">
        <f>IF(N123="snížená",J123,0)</f>
        <v>0</v>
      </c>
      <c r="BG123" s="196">
        <f>IF(N123="zákl. přenesená",J123,0)</f>
        <v>0</v>
      </c>
      <c r="BH123" s="196">
        <f>IF(N123="sníž. přenesená",J123,0)</f>
        <v>0</v>
      </c>
      <c r="BI123" s="196">
        <f>IF(N123="nulová",J123,0)</f>
        <v>0</v>
      </c>
      <c r="BJ123" s="16" t="s">
        <v>22</v>
      </c>
      <c r="BK123" s="196">
        <f>ROUND(I123*H123,2)</f>
        <v>0</v>
      </c>
      <c r="BL123" s="16" t="s">
        <v>131</v>
      </c>
      <c r="BM123" s="195" t="s">
        <v>237</v>
      </c>
    </row>
    <row r="124" spans="1:65" s="2" customFormat="1" ht="49.05" customHeight="1">
      <c r="A124" s="37"/>
      <c r="B124" s="38"/>
      <c r="C124" s="184" t="s">
        <v>238</v>
      </c>
      <c r="D124" s="184" t="s">
        <v>126</v>
      </c>
      <c r="E124" s="185" t="s">
        <v>239</v>
      </c>
      <c r="F124" s="186" t="s">
        <v>240</v>
      </c>
      <c r="G124" s="187" t="s">
        <v>241</v>
      </c>
      <c r="H124" s="188">
        <v>2</v>
      </c>
      <c r="I124" s="189"/>
      <c r="J124" s="190">
        <f>ROUND(I124*H124,2)</f>
        <v>0</v>
      </c>
      <c r="K124" s="186" t="s">
        <v>130</v>
      </c>
      <c r="L124" s="43"/>
      <c r="M124" s="191" t="s">
        <v>20</v>
      </c>
      <c r="N124" s="192" t="s">
        <v>49</v>
      </c>
      <c r="O124" s="83"/>
      <c r="P124" s="193">
        <f>O124*H124</f>
        <v>0</v>
      </c>
      <c r="Q124" s="193">
        <v>0</v>
      </c>
      <c r="R124" s="193">
        <f>Q124*H124</f>
        <v>0</v>
      </c>
      <c r="S124" s="193">
        <v>0</v>
      </c>
      <c r="T124" s="194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5" t="s">
        <v>131</v>
      </c>
      <c r="AT124" s="195" t="s">
        <v>126</v>
      </c>
      <c r="AU124" s="195" t="s">
        <v>78</v>
      </c>
      <c r="AY124" s="16" t="s">
        <v>132</v>
      </c>
      <c r="BE124" s="196">
        <f>IF(N124="základní",J124,0)</f>
        <v>0</v>
      </c>
      <c r="BF124" s="196">
        <f>IF(N124="snížená",J124,0)</f>
        <v>0</v>
      </c>
      <c r="BG124" s="196">
        <f>IF(N124="zákl. přenesená",J124,0)</f>
        <v>0</v>
      </c>
      <c r="BH124" s="196">
        <f>IF(N124="sníž. přenesená",J124,0)</f>
        <v>0</v>
      </c>
      <c r="BI124" s="196">
        <f>IF(N124="nulová",J124,0)</f>
        <v>0</v>
      </c>
      <c r="BJ124" s="16" t="s">
        <v>22</v>
      </c>
      <c r="BK124" s="196">
        <f>ROUND(I124*H124,2)</f>
        <v>0</v>
      </c>
      <c r="BL124" s="16" t="s">
        <v>131</v>
      </c>
      <c r="BM124" s="195" t="s">
        <v>242</v>
      </c>
    </row>
    <row r="125" spans="1:65" s="2" customFormat="1" ht="49.05" customHeight="1">
      <c r="A125" s="37"/>
      <c r="B125" s="38"/>
      <c r="C125" s="184" t="s">
        <v>243</v>
      </c>
      <c r="D125" s="184" t="s">
        <v>126</v>
      </c>
      <c r="E125" s="185" t="s">
        <v>244</v>
      </c>
      <c r="F125" s="186" t="s">
        <v>245</v>
      </c>
      <c r="G125" s="187" t="s">
        <v>241</v>
      </c>
      <c r="H125" s="188">
        <v>2</v>
      </c>
      <c r="I125" s="189"/>
      <c r="J125" s="190">
        <f>ROUND(I125*H125,2)</f>
        <v>0</v>
      </c>
      <c r="K125" s="186" t="s">
        <v>130</v>
      </c>
      <c r="L125" s="43"/>
      <c r="M125" s="191" t="s">
        <v>20</v>
      </c>
      <c r="N125" s="192" t="s">
        <v>49</v>
      </c>
      <c r="O125" s="83"/>
      <c r="P125" s="193">
        <f>O125*H125</f>
        <v>0</v>
      </c>
      <c r="Q125" s="193">
        <v>0</v>
      </c>
      <c r="R125" s="193">
        <f>Q125*H125</f>
        <v>0</v>
      </c>
      <c r="S125" s="193">
        <v>0</v>
      </c>
      <c r="T125" s="19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5" t="s">
        <v>131</v>
      </c>
      <c r="AT125" s="195" t="s">
        <v>126</v>
      </c>
      <c r="AU125" s="195" t="s">
        <v>78</v>
      </c>
      <c r="AY125" s="16" t="s">
        <v>132</v>
      </c>
      <c r="BE125" s="196">
        <f>IF(N125="základní",J125,0)</f>
        <v>0</v>
      </c>
      <c r="BF125" s="196">
        <f>IF(N125="snížená",J125,0)</f>
        <v>0</v>
      </c>
      <c r="BG125" s="196">
        <f>IF(N125="zákl. přenesená",J125,0)</f>
        <v>0</v>
      </c>
      <c r="BH125" s="196">
        <f>IF(N125="sníž. přenesená",J125,0)</f>
        <v>0</v>
      </c>
      <c r="BI125" s="196">
        <f>IF(N125="nulová",J125,0)</f>
        <v>0</v>
      </c>
      <c r="BJ125" s="16" t="s">
        <v>22</v>
      </c>
      <c r="BK125" s="196">
        <f>ROUND(I125*H125,2)</f>
        <v>0</v>
      </c>
      <c r="BL125" s="16" t="s">
        <v>131</v>
      </c>
      <c r="BM125" s="195" t="s">
        <v>246</v>
      </c>
    </row>
    <row r="126" spans="1:65" s="2" customFormat="1" ht="49.05" customHeight="1">
      <c r="A126" s="37"/>
      <c r="B126" s="38"/>
      <c r="C126" s="184" t="s">
        <v>247</v>
      </c>
      <c r="D126" s="184" t="s">
        <v>126</v>
      </c>
      <c r="E126" s="185" t="s">
        <v>248</v>
      </c>
      <c r="F126" s="186" t="s">
        <v>249</v>
      </c>
      <c r="G126" s="187" t="s">
        <v>241</v>
      </c>
      <c r="H126" s="188">
        <v>2</v>
      </c>
      <c r="I126" s="189"/>
      <c r="J126" s="190">
        <f>ROUND(I126*H126,2)</f>
        <v>0</v>
      </c>
      <c r="K126" s="186" t="s">
        <v>130</v>
      </c>
      <c r="L126" s="43"/>
      <c r="M126" s="191" t="s">
        <v>20</v>
      </c>
      <c r="N126" s="192" t="s">
        <v>49</v>
      </c>
      <c r="O126" s="83"/>
      <c r="P126" s="193">
        <f>O126*H126</f>
        <v>0</v>
      </c>
      <c r="Q126" s="193">
        <v>0</v>
      </c>
      <c r="R126" s="193">
        <f>Q126*H126</f>
        <v>0</v>
      </c>
      <c r="S126" s="193">
        <v>0</v>
      </c>
      <c r="T126" s="19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5" t="s">
        <v>131</v>
      </c>
      <c r="AT126" s="195" t="s">
        <v>126</v>
      </c>
      <c r="AU126" s="195" t="s">
        <v>78</v>
      </c>
      <c r="AY126" s="16" t="s">
        <v>132</v>
      </c>
      <c r="BE126" s="196">
        <f>IF(N126="základní",J126,0)</f>
        <v>0</v>
      </c>
      <c r="BF126" s="196">
        <f>IF(N126="snížená",J126,0)</f>
        <v>0</v>
      </c>
      <c r="BG126" s="196">
        <f>IF(N126="zákl. přenesená",J126,0)</f>
        <v>0</v>
      </c>
      <c r="BH126" s="196">
        <f>IF(N126="sníž. přenesená",J126,0)</f>
        <v>0</v>
      </c>
      <c r="BI126" s="196">
        <f>IF(N126="nulová",J126,0)</f>
        <v>0</v>
      </c>
      <c r="BJ126" s="16" t="s">
        <v>22</v>
      </c>
      <c r="BK126" s="196">
        <f>ROUND(I126*H126,2)</f>
        <v>0</v>
      </c>
      <c r="BL126" s="16" t="s">
        <v>131</v>
      </c>
      <c r="BM126" s="195" t="s">
        <v>250</v>
      </c>
    </row>
    <row r="127" spans="1:65" s="2" customFormat="1" ht="55.5" customHeight="1">
      <c r="A127" s="37"/>
      <c r="B127" s="38"/>
      <c r="C127" s="184" t="s">
        <v>251</v>
      </c>
      <c r="D127" s="184" t="s">
        <v>126</v>
      </c>
      <c r="E127" s="185" t="s">
        <v>252</v>
      </c>
      <c r="F127" s="186" t="s">
        <v>253</v>
      </c>
      <c r="G127" s="187" t="s">
        <v>241</v>
      </c>
      <c r="H127" s="188">
        <v>2</v>
      </c>
      <c r="I127" s="189"/>
      <c r="J127" s="190">
        <f>ROUND(I127*H127,2)</f>
        <v>0</v>
      </c>
      <c r="K127" s="186" t="s">
        <v>130</v>
      </c>
      <c r="L127" s="43"/>
      <c r="M127" s="191" t="s">
        <v>20</v>
      </c>
      <c r="N127" s="192" t="s">
        <v>49</v>
      </c>
      <c r="O127" s="83"/>
      <c r="P127" s="193">
        <f>O127*H127</f>
        <v>0</v>
      </c>
      <c r="Q127" s="193">
        <v>0</v>
      </c>
      <c r="R127" s="193">
        <f>Q127*H127</f>
        <v>0</v>
      </c>
      <c r="S127" s="193">
        <v>0</v>
      </c>
      <c r="T127" s="194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5" t="s">
        <v>131</v>
      </c>
      <c r="AT127" s="195" t="s">
        <v>126</v>
      </c>
      <c r="AU127" s="195" t="s">
        <v>78</v>
      </c>
      <c r="AY127" s="16" t="s">
        <v>132</v>
      </c>
      <c r="BE127" s="196">
        <f>IF(N127="základní",J127,0)</f>
        <v>0</v>
      </c>
      <c r="BF127" s="196">
        <f>IF(N127="snížená",J127,0)</f>
        <v>0</v>
      </c>
      <c r="BG127" s="196">
        <f>IF(N127="zákl. přenesená",J127,0)</f>
        <v>0</v>
      </c>
      <c r="BH127" s="196">
        <f>IF(N127="sníž. přenesená",J127,0)</f>
        <v>0</v>
      </c>
      <c r="BI127" s="196">
        <f>IF(N127="nulová",J127,0)</f>
        <v>0</v>
      </c>
      <c r="BJ127" s="16" t="s">
        <v>22</v>
      </c>
      <c r="BK127" s="196">
        <f>ROUND(I127*H127,2)</f>
        <v>0</v>
      </c>
      <c r="BL127" s="16" t="s">
        <v>131</v>
      </c>
      <c r="BM127" s="195" t="s">
        <v>254</v>
      </c>
    </row>
    <row r="128" spans="1:65" s="2" customFormat="1" ht="55.5" customHeight="1">
      <c r="A128" s="37"/>
      <c r="B128" s="38"/>
      <c r="C128" s="184" t="s">
        <v>255</v>
      </c>
      <c r="D128" s="184" t="s">
        <v>126</v>
      </c>
      <c r="E128" s="185" t="s">
        <v>256</v>
      </c>
      <c r="F128" s="186" t="s">
        <v>257</v>
      </c>
      <c r="G128" s="187" t="s">
        <v>241</v>
      </c>
      <c r="H128" s="188">
        <v>4</v>
      </c>
      <c r="I128" s="189"/>
      <c r="J128" s="190">
        <f>ROUND(I128*H128,2)</f>
        <v>0</v>
      </c>
      <c r="K128" s="186" t="s">
        <v>130</v>
      </c>
      <c r="L128" s="43"/>
      <c r="M128" s="191" t="s">
        <v>20</v>
      </c>
      <c r="N128" s="192" t="s">
        <v>49</v>
      </c>
      <c r="O128" s="83"/>
      <c r="P128" s="193">
        <f>O128*H128</f>
        <v>0</v>
      </c>
      <c r="Q128" s="193">
        <v>0</v>
      </c>
      <c r="R128" s="193">
        <f>Q128*H128</f>
        <v>0</v>
      </c>
      <c r="S128" s="193">
        <v>0</v>
      </c>
      <c r="T128" s="194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5" t="s">
        <v>131</v>
      </c>
      <c r="AT128" s="195" t="s">
        <v>126</v>
      </c>
      <c r="AU128" s="195" t="s">
        <v>78</v>
      </c>
      <c r="AY128" s="16" t="s">
        <v>132</v>
      </c>
      <c r="BE128" s="196">
        <f>IF(N128="základní",J128,0)</f>
        <v>0</v>
      </c>
      <c r="BF128" s="196">
        <f>IF(N128="snížená",J128,0)</f>
        <v>0</v>
      </c>
      <c r="BG128" s="196">
        <f>IF(N128="zákl. přenesená",J128,0)</f>
        <v>0</v>
      </c>
      <c r="BH128" s="196">
        <f>IF(N128="sníž. přenesená",J128,0)</f>
        <v>0</v>
      </c>
      <c r="BI128" s="196">
        <f>IF(N128="nulová",J128,0)</f>
        <v>0</v>
      </c>
      <c r="BJ128" s="16" t="s">
        <v>22</v>
      </c>
      <c r="BK128" s="196">
        <f>ROUND(I128*H128,2)</f>
        <v>0</v>
      </c>
      <c r="BL128" s="16" t="s">
        <v>131</v>
      </c>
      <c r="BM128" s="195" t="s">
        <v>258</v>
      </c>
    </row>
    <row r="129" spans="1:65" s="2" customFormat="1" ht="55.5" customHeight="1">
      <c r="A129" s="37"/>
      <c r="B129" s="38"/>
      <c r="C129" s="184" t="s">
        <v>259</v>
      </c>
      <c r="D129" s="184" t="s">
        <v>126</v>
      </c>
      <c r="E129" s="185" t="s">
        <v>260</v>
      </c>
      <c r="F129" s="186" t="s">
        <v>261</v>
      </c>
      <c r="G129" s="187" t="s">
        <v>241</v>
      </c>
      <c r="H129" s="188">
        <v>4</v>
      </c>
      <c r="I129" s="189"/>
      <c r="J129" s="190">
        <f>ROUND(I129*H129,2)</f>
        <v>0</v>
      </c>
      <c r="K129" s="186" t="s">
        <v>130</v>
      </c>
      <c r="L129" s="43"/>
      <c r="M129" s="191" t="s">
        <v>20</v>
      </c>
      <c r="N129" s="192" t="s">
        <v>49</v>
      </c>
      <c r="O129" s="83"/>
      <c r="P129" s="193">
        <f>O129*H129</f>
        <v>0</v>
      </c>
      <c r="Q129" s="193">
        <v>0</v>
      </c>
      <c r="R129" s="193">
        <f>Q129*H129</f>
        <v>0</v>
      </c>
      <c r="S129" s="193">
        <v>0</v>
      </c>
      <c r="T129" s="194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5" t="s">
        <v>131</v>
      </c>
      <c r="AT129" s="195" t="s">
        <v>126</v>
      </c>
      <c r="AU129" s="195" t="s">
        <v>78</v>
      </c>
      <c r="AY129" s="16" t="s">
        <v>132</v>
      </c>
      <c r="BE129" s="196">
        <f>IF(N129="základní",J129,0)</f>
        <v>0</v>
      </c>
      <c r="BF129" s="196">
        <f>IF(N129="snížená",J129,0)</f>
        <v>0</v>
      </c>
      <c r="BG129" s="196">
        <f>IF(N129="zákl. přenesená",J129,0)</f>
        <v>0</v>
      </c>
      <c r="BH129" s="196">
        <f>IF(N129="sníž. přenesená",J129,0)</f>
        <v>0</v>
      </c>
      <c r="BI129" s="196">
        <f>IF(N129="nulová",J129,0)</f>
        <v>0</v>
      </c>
      <c r="BJ129" s="16" t="s">
        <v>22</v>
      </c>
      <c r="BK129" s="196">
        <f>ROUND(I129*H129,2)</f>
        <v>0</v>
      </c>
      <c r="BL129" s="16" t="s">
        <v>131</v>
      </c>
      <c r="BM129" s="195" t="s">
        <v>262</v>
      </c>
    </row>
    <row r="130" spans="1:65" s="2" customFormat="1" ht="37.8" customHeight="1">
      <c r="A130" s="37"/>
      <c r="B130" s="38"/>
      <c r="C130" s="184" t="s">
        <v>263</v>
      </c>
      <c r="D130" s="184" t="s">
        <v>126</v>
      </c>
      <c r="E130" s="185" t="s">
        <v>264</v>
      </c>
      <c r="F130" s="186" t="s">
        <v>265</v>
      </c>
      <c r="G130" s="187" t="s">
        <v>205</v>
      </c>
      <c r="H130" s="188">
        <v>3</v>
      </c>
      <c r="I130" s="189"/>
      <c r="J130" s="190">
        <f>ROUND(I130*H130,2)</f>
        <v>0</v>
      </c>
      <c r="K130" s="186" t="s">
        <v>130</v>
      </c>
      <c r="L130" s="43"/>
      <c r="M130" s="191" t="s">
        <v>20</v>
      </c>
      <c r="N130" s="192" t="s">
        <v>49</v>
      </c>
      <c r="O130" s="83"/>
      <c r="P130" s="193">
        <f>O130*H130</f>
        <v>0</v>
      </c>
      <c r="Q130" s="193">
        <v>0</v>
      </c>
      <c r="R130" s="193">
        <f>Q130*H130</f>
        <v>0</v>
      </c>
      <c r="S130" s="193">
        <v>0</v>
      </c>
      <c r="T130" s="19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5" t="s">
        <v>131</v>
      </c>
      <c r="AT130" s="195" t="s">
        <v>126</v>
      </c>
      <c r="AU130" s="195" t="s">
        <v>78</v>
      </c>
      <c r="AY130" s="16" t="s">
        <v>132</v>
      </c>
      <c r="BE130" s="196">
        <f>IF(N130="základní",J130,0)</f>
        <v>0</v>
      </c>
      <c r="BF130" s="196">
        <f>IF(N130="snížená",J130,0)</f>
        <v>0</v>
      </c>
      <c r="BG130" s="196">
        <f>IF(N130="zákl. přenesená",J130,0)</f>
        <v>0</v>
      </c>
      <c r="BH130" s="196">
        <f>IF(N130="sníž. přenesená",J130,0)</f>
        <v>0</v>
      </c>
      <c r="BI130" s="196">
        <f>IF(N130="nulová",J130,0)</f>
        <v>0</v>
      </c>
      <c r="BJ130" s="16" t="s">
        <v>22</v>
      </c>
      <c r="BK130" s="196">
        <f>ROUND(I130*H130,2)</f>
        <v>0</v>
      </c>
      <c r="BL130" s="16" t="s">
        <v>131</v>
      </c>
      <c r="BM130" s="195" t="s">
        <v>266</v>
      </c>
    </row>
    <row r="131" spans="1:65" s="2" customFormat="1" ht="37.8" customHeight="1">
      <c r="A131" s="37"/>
      <c r="B131" s="38"/>
      <c r="C131" s="184" t="s">
        <v>267</v>
      </c>
      <c r="D131" s="184" t="s">
        <v>126</v>
      </c>
      <c r="E131" s="185" t="s">
        <v>268</v>
      </c>
      <c r="F131" s="186" t="s">
        <v>269</v>
      </c>
      <c r="G131" s="187" t="s">
        <v>205</v>
      </c>
      <c r="H131" s="188">
        <v>3</v>
      </c>
      <c r="I131" s="189"/>
      <c r="J131" s="190">
        <f>ROUND(I131*H131,2)</f>
        <v>0</v>
      </c>
      <c r="K131" s="186" t="s">
        <v>130</v>
      </c>
      <c r="L131" s="43"/>
      <c r="M131" s="191" t="s">
        <v>20</v>
      </c>
      <c r="N131" s="192" t="s">
        <v>49</v>
      </c>
      <c r="O131" s="83"/>
      <c r="P131" s="193">
        <f>O131*H131</f>
        <v>0</v>
      </c>
      <c r="Q131" s="193">
        <v>0</v>
      </c>
      <c r="R131" s="193">
        <f>Q131*H131</f>
        <v>0</v>
      </c>
      <c r="S131" s="193">
        <v>0</v>
      </c>
      <c r="T131" s="19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5" t="s">
        <v>131</v>
      </c>
      <c r="AT131" s="195" t="s">
        <v>126</v>
      </c>
      <c r="AU131" s="195" t="s">
        <v>78</v>
      </c>
      <c r="AY131" s="16" t="s">
        <v>132</v>
      </c>
      <c r="BE131" s="196">
        <f>IF(N131="základní",J131,0)</f>
        <v>0</v>
      </c>
      <c r="BF131" s="196">
        <f>IF(N131="snížená",J131,0)</f>
        <v>0</v>
      </c>
      <c r="BG131" s="196">
        <f>IF(N131="zákl. přenesená",J131,0)</f>
        <v>0</v>
      </c>
      <c r="BH131" s="196">
        <f>IF(N131="sníž. přenesená",J131,0)</f>
        <v>0</v>
      </c>
      <c r="BI131" s="196">
        <f>IF(N131="nulová",J131,0)</f>
        <v>0</v>
      </c>
      <c r="BJ131" s="16" t="s">
        <v>22</v>
      </c>
      <c r="BK131" s="196">
        <f>ROUND(I131*H131,2)</f>
        <v>0</v>
      </c>
      <c r="BL131" s="16" t="s">
        <v>131</v>
      </c>
      <c r="BM131" s="195" t="s">
        <v>270</v>
      </c>
    </row>
    <row r="132" spans="1:65" s="2" customFormat="1" ht="37.8" customHeight="1">
      <c r="A132" s="37"/>
      <c r="B132" s="38"/>
      <c r="C132" s="184" t="s">
        <v>271</v>
      </c>
      <c r="D132" s="184" t="s">
        <v>126</v>
      </c>
      <c r="E132" s="185" t="s">
        <v>272</v>
      </c>
      <c r="F132" s="186" t="s">
        <v>273</v>
      </c>
      <c r="G132" s="187" t="s">
        <v>205</v>
      </c>
      <c r="H132" s="188">
        <v>3</v>
      </c>
      <c r="I132" s="189"/>
      <c r="J132" s="190">
        <f>ROUND(I132*H132,2)</f>
        <v>0</v>
      </c>
      <c r="K132" s="186" t="s">
        <v>130</v>
      </c>
      <c r="L132" s="43"/>
      <c r="M132" s="191" t="s">
        <v>20</v>
      </c>
      <c r="N132" s="192" t="s">
        <v>49</v>
      </c>
      <c r="O132" s="83"/>
      <c r="P132" s="193">
        <f>O132*H132</f>
        <v>0</v>
      </c>
      <c r="Q132" s="193">
        <v>0</v>
      </c>
      <c r="R132" s="193">
        <f>Q132*H132</f>
        <v>0</v>
      </c>
      <c r="S132" s="193">
        <v>0</v>
      </c>
      <c r="T132" s="194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5" t="s">
        <v>131</v>
      </c>
      <c r="AT132" s="195" t="s">
        <v>126</v>
      </c>
      <c r="AU132" s="195" t="s">
        <v>78</v>
      </c>
      <c r="AY132" s="16" t="s">
        <v>132</v>
      </c>
      <c r="BE132" s="196">
        <f>IF(N132="základní",J132,0)</f>
        <v>0</v>
      </c>
      <c r="BF132" s="196">
        <f>IF(N132="snížená",J132,0)</f>
        <v>0</v>
      </c>
      <c r="BG132" s="196">
        <f>IF(N132="zákl. přenesená",J132,0)</f>
        <v>0</v>
      </c>
      <c r="BH132" s="196">
        <f>IF(N132="sníž. přenesená",J132,0)</f>
        <v>0</v>
      </c>
      <c r="BI132" s="196">
        <f>IF(N132="nulová",J132,0)</f>
        <v>0</v>
      </c>
      <c r="BJ132" s="16" t="s">
        <v>22</v>
      </c>
      <c r="BK132" s="196">
        <f>ROUND(I132*H132,2)</f>
        <v>0</v>
      </c>
      <c r="BL132" s="16" t="s">
        <v>131</v>
      </c>
      <c r="BM132" s="195" t="s">
        <v>274</v>
      </c>
    </row>
    <row r="133" spans="1:65" s="2" customFormat="1" ht="37.8" customHeight="1">
      <c r="A133" s="37"/>
      <c r="B133" s="38"/>
      <c r="C133" s="184" t="s">
        <v>275</v>
      </c>
      <c r="D133" s="184" t="s">
        <v>126</v>
      </c>
      <c r="E133" s="185" t="s">
        <v>276</v>
      </c>
      <c r="F133" s="186" t="s">
        <v>277</v>
      </c>
      <c r="G133" s="187" t="s">
        <v>205</v>
      </c>
      <c r="H133" s="188">
        <v>3</v>
      </c>
      <c r="I133" s="189"/>
      <c r="J133" s="190">
        <f>ROUND(I133*H133,2)</f>
        <v>0</v>
      </c>
      <c r="K133" s="186" t="s">
        <v>130</v>
      </c>
      <c r="L133" s="43"/>
      <c r="M133" s="191" t="s">
        <v>20</v>
      </c>
      <c r="N133" s="192" t="s">
        <v>49</v>
      </c>
      <c r="O133" s="83"/>
      <c r="P133" s="193">
        <f>O133*H133</f>
        <v>0</v>
      </c>
      <c r="Q133" s="193">
        <v>0</v>
      </c>
      <c r="R133" s="193">
        <f>Q133*H133</f>
        <v>0</v>
      </c>
      <c r="S133" s="193">
        <v>0</v>
      </c>
      <c r="T133" s="19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5" t="s">
        <v>131</v>
      </c>
      <c r="AT133" s="195" t="s">
        <v>126</v>
      </c>
      <c r="AU133" s="195" t="s">
        <v>78</v>
      </c>
      <c r="AY133" s="16" t="s">
        <v>132</v>
      </c>
      <c r="BE133" s="196">
        <f>IF(N133="základní",J133,0)</f>
        <v>0</v>
      </c>
      <c r="BF133" s="196">
        <f>IF(N133="snížená",J133,0)</f>
        <v>0</v>
      </c>
      <c r="BG133" s="196">
        <f>IF(N133="zákl. přenesená",J133,0)</f>
        <v>0</v>
      </c>
      <c r="BH133" s="196">
        <f>IF(N133="sníž. přenesená",J133,0)</f>
        <v>0</v>
      </c>
      <c r="BI133" s="196">
        <f>IF(N133="nulová",J133,0)</f>
        <v>0</v>
      </c>
      <c r="BJ133" s="16" t="s">
        <v>22</v>
      </c>
      <c r="BK133" s="196">
        <f>ROUND(I133*H133,2)</f>
        <v>0</v>
      </c>
      <c r="BL133" s="16" t="s">
        <v>131</v>
      </c>
      <c r="BM133" s="195" t="s">
        <v>278</v>
      </c>
    </row>
    <row r="134" spans="1:65" s="2" customFormat="1" ht="37.8" customHeight="1">
      <c r="A134" s="37"/>
      <c r="B134" s="38"/>
      <c r="C134" s="184" t="s">
        <v>279</v>
      </c>
      <c r="D134" s="184" t="s">
        <v>126</v>
      </c>
      <c r="E134" s="185" t="s">
        <v>280</v>
      </c>
      <c r="F134" s="186" t="s">
        <v>281</v>
      </c>
      <c r="G134" s="187" t="s">
        <v>205</v>
      </c>
      <c r="H134" s="188">
        <v>3</v>
      </c>
      <c r="I134" s="189"/>
      <c r="J134" s="190">
        <f>ROUND(I134*H134,2)</f>
        <v>0</v>
      </c>
      <c r="K134" s="186" t="s">
        <v>130</v>
      </c>
      <c r="L134" s="43"/>
      <c r="M134" s="191" t="s">
        <v>20</v>
      </c>
      <c r="N134" s="192" t="s">
        <v>49</v>
      </c>
      <c r="O134" s="83"/>
      <c r="P134" s="193">
        <f>O134*H134</f>
        <v>0</v>
      </c>
      <c r="Q134" s="193">
        <v>0</v>
      </c>
      <c r="R134" s="193">
        <f>Q134*H134</f>
        <v>0</v>
      </c>
      <c r="S134" s="193">
        <v>0</v>
      </c>
      <c r="T134" s="19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5" t="s">
        <v>131</v>
      </c>
      <c r="AT134" s="195" t="s">
        <v>126</v>
      </c>
      <c r="AU134" s="195" t="s">
        <v>78</v>
      </c>
      <c r="AY134" s="16" t="s">
        <v>132</v>
      </c>
      <c r="BE134" s="196">
        <f>IF(N134="základní",J134,0)</f>
        <v>0</v>
      </c>
      <c r="BF134" s="196">
        <f>IF(N134="snížená",J134,0)</f>
        <v>0</v>
      </c>
      <c r="BG134" s="196">
        <f>IF(N134="zákl. přenesená",J134,0)</f>
        <v>0</v>
      </c>
      <c r="BH134" s="196">
        <f>IF(N134="sníž. přenesená",J134,0)</f>
        <v>0</v>
      </c>
      <c r="BI134" s="196">
        <f>IF(N134="nulová",J134,0)</f>
        <v>0</v>
      </c>
      <c r="BJ134" s="16" t="s">
        <v>22</v>
      </c>
      <c r="BK134" s="196">
        <f>ROUND(I134*H134,2)</f>
        <v>0</v>
      </c>
      <c r="BL134" s="16" t="s">
        <v>131</v>
      </c>
      <c r="BM134" s="195" t="s">
        <v>282</v>
      </c>
    </row>
    <row r="135" spans="1:65" s="2" customFormat="1" ht="37.8" customHeight="1">
      <c r="A135" s="37"/>
      <c r="B135" s="38"/>
      <c r="C135" s="184" t="s">
        <v>283</v>
      </c>
      <c r="D135" s="184" t="s">
        <v>126</v>
      </c>
      <c r="E135" s="185" t="s">
        <v>284</v>
      </c>
      <c r="F135" s="186" t="s">
        <v>285</v>
      </c>
      <c r="G135" s="187" t="s">
        <v>205</v>
      </c>
      <c r="H135" s="188">
        <v>3</v>
      </c>
      <c r="I135" s="189"/>
      <c r="J135" s="190">
        <f>ROUND(I135*H135,2)</f>
        <v>0</v>
      </c>
      <c r="K135" s="186" t="s">
        <v>130</v>
      </c>
      <c r="L135" s="43"/>
      <c r="M135" s="191" t="s">
        <v>20</v>
      </c>
      <c r="N135" s="192" t="s">
        <v>49</v>
      </c>
      <c r="O135" s="83"/>
      <c r="P135" s="193">
        <f>O135*H135</f>
        <v>0</v>
      </c>
      <c r="Q135" s="193">
        <v>0</v>
      </c>
      <c r="R135" s="193">
        <f>Q135*H135</f>
        <v>0</v>
      </c>
      <c r="S135" s="193">
        <v>0</v>
      </c>
      <c r="T135" s="19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5" t="s">
        <v>131</v>
      </c>
      <c r="AT135" s="195" t="s">
        <v>126</v>
      </c>
      <c r="AU135" s="195" t="s">
        <v>78</v>
      </c>
      <c r="AY135" s="16" t="s">
        <v>132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16" t="s">
        <v>22</v>
      </c>
      <c r="BK135" s="196">
        <f>ROUND(I135*H135,2)</f>
        <v>0</v>
      </c>
      <c r="BL135" s="16" t="s">
        <v>131</v>
      </c>
      <c r="BM135" s="195" t="s">
        <v>286</v>
      </c>
    </row>
    <row r="136" spans="1:65" s="2" customFormat="1" ht="44.25" customHeight="1">
      <c r="A136" s="37"/>
      <c r="B136" s="38"/>
      <c r="C136" s="184" t="s">
        <v>287</v>
      </c>
      <c r="D136" s="184" t="s">
        <v>126</v>
      </c>
      <c r="E136" s="185" t="s">
        <v>288</v>
      </c>
      <c r="F136" s="186" t="s">
        <v>289</v>
      </c>
      <c r="G136" s="187" t="s">
        <v>205</v>
      </c>
      <c r="H136" s="188">
        <v>3</v>
      </c>
      <c r="I136" s="189"/>
      <c r="J136" s="190">
        <f>ROUND(I136*H136,2)</f>
        <v>0</v>
      </c>
      <c r="K136" s="186" t="s">
        <v>130</v>
      </c>
      <c r="L136" s="43"/>
      <c r="M136" s="191" t="s">
        <v>20</v>
      </c>
      <c r="N136" s="192" t="s">
        <v>49</v>
      </c>
      <c r="O136" s="83"/>
      <c r="P136" s="193">
        <f>O136*H136</f>
        <v>0</v>
      </c>
      <c r="Q136" s="193">
        <v>0</v>
      </c>
      <c r="R136" s="193">
        <f>Q136*H136</f>
        <v>0</v>
      </c>
      <c r="S136" s="193">
        <v>0</v>
      </c>
      <c r="T136" s="19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5" t="s">
        <v>131</v>
      </c>
      <c r="AT136" s="195" t="s">
        <v>126</v>
      </c>
      <c r="AU136" s="195" t="s">
        <v>78</v>
      </c>
      <c r="AY136" s="16" t="s">
        <v>132</v>
      </c>
      <c r="BE136" s="196">
        <f>IF(N136="základní",J136,0)</f>
        <v>0</v>
      </c>
      <c r="BF136" s="196">
        <f>IF(N136="snížená",J136,0)</f>
        <v>0</v>
      </c>
      <c r="BG136" s="196">
        <f>IF(N136="zákl. přenesená",J136,0)</f>
        <v>0</v>
      </c>
      <c r="BH136" s="196">
        <f>IF(N136="sníž. přenesená",J136,0)</f>
        <v>0</v>
      </c>
      <c r="BI136" s="196">
        <f>IF(N136="nulová",J136,0)</f>
        <v>0</v>
      </c>
      <c r="BJ136" s="16" t="s">
        <v>22</v>
      </c>
      <c r="BK136" s="196">
        <f>ROUND(I136*H136,2)</f>
        <v>0</v>
      </c>
      <c r="BL136" s="16" t="s">
        <v>131</v>
      </c>
      <c r="BM136" s="195" t="s">
        <v>290</v>
      </c>
    </row>
    <row r="137" spans="1:65" s="2" customFormat="1" ht="37.8" customHeight="1">
      <c r="A137" s="37"/>
      <c r="B137" s="38"/>
      <c r="C137" s="184" t="s">
        <v>291</v>
      </c>
      <c r="D137" s="184" t="s">
        <v>126</v>
      </c>
      <c r="E137" s="185" t="s">
        <v>292</v>
      </c>
      <c r="F137" s="186" t="s">
        <v>293</v>
      </c>
      <c r="G137" s="187" t="s">
        <v>205</v>
      </c>
      <c r="H137" s="188">
        <v>3</v>
      </c>
      <c r="I137" s="189"/>
      <c r="J137" s="190">
        <f>ROUND(I137*H137,2)</f>
        <v>0</v>
      </c>
      <c r="K137" s="186" t="s">
        <v>130</v>
      </c>
      <c r="L137" s="43"/>
      <c r="M137" s="191" t="s">
        <v>20</v>
      </c>
      <c r="N137" s="192" t="s">
        <v>49</v>
      </c>
      <c r="O137" s="83"/>
      <c r="P137" s="193">
        <f>O137*H137</f>
        <v>0</v>
      </c>
      <c r="Q137" s="193">
        <v>0</v>
      </c>
      <c r="R137" s="193">
        <f>Q137*H137</f>
        <v>0</v>
      </c>
      <c r="S137" s="193">
        <v>0</v>
      </c>
      <c r="T137" s="19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5" t="s">
        <v>131</v>
      </c>
      <c r="AT137" s="195" t="s">
        <v>126</v>
      </c>
      <c r="AU137" s="195" t="s">
        <v>78</v>
      </c>
      <c r="AY137" s="16" t="s">
        <v>132</v>
      </c>
      <c r="BE137" s="196">
        <f>IF(N137="základní",J137,0)</f>
        <v>0</v>
      </c>
      <c r="BF137" s="196">
        <f>IF(N137="snížená",J137,0)</f>
        <v>0</v>
      </c>
      <c r="BG137" s="196">
        <f>IF(N137="zákl. přenesená",J137,0)</f>
        <v>0</v>
      </c>
      <c r="BH137" s="196">
        <f>IF(N137="sníž. přenesená",J137,0)</f>
        <v>0</v>
      </c>
      <c r="BI137" s="196">
        <f>IF(N137="nulová",J137,0)</f>
        <v>0</v>
      </c>
      <c r="BJ137" s="16" t="s">
        <v>22</v>
      </c>
      <c r="BK137" s="196">
        <f>ROUND(I137*H137,2)</f>
        <v>0</v>
      </c>
      <c r="BL137" s="16" t="s">
        <v>131</v>
      </c>
      <c r="BM137" s="195" t="s">
        <v>294</v>
      </c>
    </row>
    <row r="138" spans="1:65" s="2" customFormat="1" ht="44.25" customHeight="1">
      <c r="A138" s="37"/>
      <c r="B138" s="38"/>
      <c r="C138" s="184" t="s">
        <v>295</v>
      </c>
      <c r="D138" s="184" t="s">
        <v>126</v>
      </c>
      <c r="E138" s="185" t="s">
        <v>296</v>
      </c>
      <c r="F138" s="186" t="s">
        <v>297</v>
      </c>
      <c r="G138" s="187" t="s">
        <v>205</v>
      </c>
      <c r="H138" s="188">
        <v>3</v>
      </c>
      <c r="I138" s="189"/>
      <c r="J138" s="190">
        <f>ROUND(I138*H138,2)</f>
        <v>0</v>
      </c>
      <c r="K138" s="186" t="s">
        <v>130</v>
      </c>
      <c r="L138" s="43"/>
      <c r="M138" s="191" t="s">
        <v>20</v>
      </c>
      <c r="N138" s="192" t="s">
        <v>49</v>
      </c>
      <c r="O138" s="83"/>
      <c r="P138" s="193">
        <f>O138*H138</f>
        <v>0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5" t="s">
        <v>131</v>
      </c>
      <c r="AT138" s="195" t="s">
        <v>126</v>
      </c>
      <c r="AU138" s="195" t="s">
        <v>78</v>
      </c>
      <c r="AY138" s="16" t="s">
        <v>132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16" t="s">
        <v>22</v>
      </c>
      <c r="BK138" s="196">
        <f>ROUND(I138*H138,2)</f>
        <v>0</v>
      </c>
      <c r="BL138" s="16" t="s">
        <v>131</v>
      </c>
      <c r="BM138" s="195" t="s">
        <v>298</v>
      </c>
    </row>
    <row r="139" spans="1:65" s="2" customFormat="1" ht="44.25" customHeight="1">
      <c r="A139" s="37"/>
      <c r="B139" s="38"/>
      <c r="C139" s="184" t="s">
        <v>299</v>
      </c>
      <c r="D139" s="184" t="s">
        <v>126</v>
      </c>
      <c r="E139" s="185" t="s">
        <v>300</v>
      </c>
      <c r="F139" s="186" t="s">
        <v>301</v>
      </c>
      <c r="G139" s="187" t="s">
        <v>205</v>
      </c>
      <c r="H139" s="188">
        <v>3</v>
      </c>
      <c r="I139" s="189"/>
      <c r="J139" s="190">
        <f>ROUND(I139*H139,2)</f>
        <v>0</v>
      </c>
      <c r="K139" s="186" t="s">
        <v>130</v>
      </c>
      <c r="L139" s="43"/>
      <c r="M139" s="191" t="s">
        <v>20</v>
      </c>
      <c r="N139" s="192" t="s">
        <v>49</v>
      </c>
      <c r="O139" s="83"/>
      <c r="P139" s="193">
        <f>O139*H139</f>
        <v>0</v>
      </c>
      <c r="Q139" s="193">
        <v>0</v>
      </c>
      <c r="R139" s="193">
        <f>Q139*H139</f>
        <v>0</v>
      </c>
      <c r="S139" s="193">
        <v>0</v>
      </c>
      <c r="T139" s="19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5" t="s">
        <v>131</v>
      </c>
      <c r="AT139" s="195" t="s">
        <v>126</v>
      </c>
      <c r="AU139" s="195" t="s">
        <v>78</v>
      </c>
      <c r="AY139" s="16" t="s">
        <v>132</v>
      </c>
      <c r="BE139" s="196">
        <f>IF(N139="základní",J139,0)</f>
        <v>0</v>
      </c>
      <c r="BF139" s="196">
        <f>IF(N139="snížená",J139,0)</f>
        <v>0</v>
      </c>
      <c r="BG139" s="196">
        <f>IF(N139="zákl. přenesená",J139,0)</f>
        <v>0</v>
      </c>
      <c r="BH139" s="196">
        <f>IF(N139="sníž. přenesená",J139,0)</f>
        <v>0</v>
      </c>
      <c r="BI139" s="196">
        <f>IF(N139="nulová",J139,0)</f>
        <v>0</v>
      </c>
      <c r="BJ139" s="16" t="s">
        <v>22</v>
      </c>
      <c r="BK139" s="196">
        <f>ROUND(I139*H139,2)</f>
        <v>0</v>
      </c>
      <c r="BL139" s="16" t="s">
        <v>131</v>
      </c>
      <c r="BM139" s="195" t="s">
        <v>302</v>
      </c>
    </row>
    <row r="140" spans="1:65" s="2" customFormat="1" ht="44.25" customHeight="1">
      <c r="A140" s="37"/>
      <c r="B140" s="38"/>
      <c r="C140" s="184" t="s">
        <v>303</v>
      </c>
      <c r="D140" s="184" t="s">
        <v>126</v>
      </c>
      <c r="E140" s="185" t="s">
        <v>304</v>
      </c>
      <c r="F140" s="186" t="s">
        <v>305</v>
      </c>
      <c r="G140" s="187" t="s">
        <v>205</v>
      </c>
      <c r="H140" s="188">
        <v>3</v>
      </c>
      <c r="I140" s="189"/>
      <c r="J140" s="190">
        <f>ROUND(I140*H140,2)</f>
        <v>0</v>
      </c>
      <c r="K140" s="186" t="s">
        <v>130</v>
      </c>
      <c r="L140" s="43"/>
      <c r="M140" s="191" t="s">
        <v>20</v>
      </c>
      <c r="N140" s="192" t="s">
        <v>49</v>
      </c>
      <c r="O140" s="83"/>
      <c r="P140" s="193">
        <f>O140*H140</f>
        <v>0</v>
      </c>
      <c r="Q140" s="193">
        <v>0</v>
      </c>
      <c r="R140" s="193">
        <f>Q140*H140</f>
        <v>0</v>
      </c>
      <c r="S140" s="193">
        <v>0</v>
      </c>
      <c r="T140" s="19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5" t="s">
        <v>131</v>
      </c>
      <c r="AT140" s="195" t="s">
        <v>126</v>
      </c>
      <c r="AU140" s="195" t="s">
        <v>78</v>
      </c>
      <c r="AY140" s="16" t="s">
        <v>132</v>
      </c>
      <c r="BE140" s="196">
        <f>IF(N140="základní",J140,0)</f>
        <v>0</v>
      </c>
      <c r="BF140" s="196">
        <f>IF(N140="snížená",J140,0)</f>
        <v>0</v>
      </c>
      <c r="BG140" s="196">
        <f>IF(N140="zákl. přenesená",J140,0)</f>
        <v>0</v>
      </c>
      <c r="BH140" s="196">
        <f>IF(N140="sníž. přenesená",J140,0)</f>
        <v>0</v>
      </c>
      <c r="BI140" s="196">
        <f>IF(N140="nulová",J140,0)</f>
        <v>0</v>
      </c>
      <c r="BJ140" s="16" t="s">
        <v>22</v>
      </c>
      <c r="BK140" s="196">
        <f>ROUND(I140*H140,2)</f>
        <v>0</v>
      </c>
      <c r="BL140" s="16" t="s">
        <v>131</v>
      </c>
      <c r="BM140" s="195" t="s">
        <v>306</v>
      </c>
    </row>
    <row r="141" spans="1:65" s="2" customFormat="1" ht="44.25" customHeight="1">
      <c r="A141" s="37"/>
      <c r="B141" s="38"/>
      <c r="C141" s="184" t="s">
        <v>307</v>
      </c>
      <c r="D141" s="184" t="s">
        <v>126</v>
      </c>
      <c r="E141" s="185" t="s">
        <v>308</v>
      </c>
      <c r="F141" s="186" t="s">
        <v>309</v>
      </c>
      <c r="G141" s="187" t="s">
        <v>205</v>
      </c>
      <c r="H141" s="188">
        <v>3</v>
      </c>
      <c r="I141" s="189"/>
      <c r="J141" s="190">
        <f>ROUND(I141*H141,2)</f>
        <v>0</v>
      </c>
      <c r="K141" s="186" t="s">
        <v>130</v>
      </c>
      <c r="L141" s="43"/>
      <c r="M141" s="191" t="s">
        <v>20</v>
      </c>
      <c r="N141" s="192" t="s">
        <v>49</v>
      </c>
      <c r="O141" s="83"/>
      <c r="P141" s="193">
        <f>O141*H141</f>
        <v>0</v>
      </c>
      <c r="Q141" s="193">
        <v>0</v>
      </c>
      <c r="R141" s="193">
        <f>Q141*H141</f>
        <v>0</v>
      </c>
      <c r="S141" s="193">
        <v>0</v>
      </c>
      <c r="T141" s="19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5" t="s">
        <v>131</v>
      </c>
      <c r="AT141" s="195" t="s">
        <v>126</v>
      </c>
      <c r="AU141" s="195" t="s">
        <v>78</v>
      </c>
      <c r="AY141" s="16" t="s">
        <v>132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16" t="s">
        <v>22</v>
      </c>
      <c r="BK141" s="196">
        <f>ROUND(I141*H141,2)</f>
        <v>0</v>
      </c>
      <c r="BL141" s="16" t="s">
        <v>131</v>
      </c>
      <c r="BM141" s="195" t="s">
        <v>310</v>
      </c>
    </row>
    <row r="142" spans="1:65" s="2" customFormat="1" ht="44.25" customHeight="1">
      <c r="A142" s="37"/>
      <c r="B142" s="38"/>
      <c r="C142" s="184" t="s">
        <v>311</v>
      </c>
      <c r="D142" s="184" t="s">
        <v>126</v>
      </c>
      <c r="E142" s="185" t="s">
        <v>312</v>
      </c>
      <c r="F142" s="186" t="s">
        <v>313</v>
      </c>
      <c r="G142" s="187" t="s">
        <v>205</v>
      </c>
      <c r="H142" s="188">
        <v>3</v>
      </c>
      <c r="I142" s="189"/>
      <c r="J142" s="190">
        <f>ROUND(I142*H142,2)</f>
        <v>0</v>
      </c>
      <c r="K142" s="186" t="s">
        <v>130</v>
      </c>
      <c r="L142" s="43"/>
      <c r="M142" s="191" t="s">
        <v>20</v>
      </c>
      <c r="N142" s="192" t="s">
        <v>49</v>
      </c>
      <c r="O142" s="83"/>
      <c r="P142" s="193">
        <f>O142*H142</f>
        <v>0</v>
      </c>
      <c r="Q142" s="193">
        <v>0</v>
      </c>
      <c r="R142" s="193">
        <f>Q142*H142</f>
        <v>0</v>
      </c>
      <c r="S142" s="193">
        <v>0</v>
      </c>
      <c r="T142" s="19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5" t="s">
        <v>131</v>
      </c>
      <c r="AT142" s="195" t="s">
        <v>126</v>
      </c>
      <c r="AU142" s="195" t="s">
        <v>78</v>
      </c>
      <c r="AY142" s="16" t="s">
        <v>132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16" t="s">
        <v>22</v>
      </c>
      <c r="BK142" s="196">
        <f>ROUND(I142*H142,2)</f>
        <v>0</v>
      </c>
      <c r="BL142" s="16" t="s">
        <v>131</v>
      </c>
      <c r="BM142" s="195" t="s">
        <v>314</v>
      </c>
    </row>
    <row r="143" spans="1:65" s="2" customFormat="1" ht="44.25" customHeight="1">
      <c r="A143" s="37"/>
      <c r="B143" s="38"/>
      <c r="C143" s="184" t="s">
        <v>315</v>
      </c>
      <c r="D143" s="184" t="s">
        <v>126</v>
      </c>
      <c r="E143" s="185" t="s">
        <v>316</v>
      </c>
      <c r="F143" s="186" t="s">
        <v>317</v>
      </c>
      <c r="G143" s="187" t="s">
        <v>205</v>
      </c>
      <c r="H143" s="188">
        <v>3</v>
      </c>
      <c r="I143" s="189"/>
      <c r="J143" s="190">
        <f>ROUND(I143*H143,2)</f>
        <v>0</v>
      </c>
      <c r="K143" s="186" t="s">
        <v>130</v>
      </c>
      <c r="L143" s="43"/>
      <c r="M143" s="191" t="s">
        <v>20</v>
      </c>
      <c r="N143" s="192" t="s">
        <v>49</v>
      </c>
      <c r="O143" s="83"/>
      <c r="P143" s="193">
        <f>O143*H143</f>
        <v>0</v>
      </c>
      <c r="Q143" s="193">
        <v>0</v>
      </c>
      <c r="R143" s="193">
        <f>Q143*H143</f>
        <v>0</v>
      </c>
      <c r="S143" s="193">
        <v>0</v>
      </c>
      <c r="T143" s="19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5" t="s">
        <v>131</v>
      </c>
      <c r="AT143" s="195" t="s">
        <v>126</v>
      </c>
      <c r="AU143" s="195" t="s">
        <v>78</v>
      </c>
      <c r="AY143" s="16" t="s">
        <v>132</v>
      </c>
      <c r="BE143" s="196">
        <f>IF(N143="základní",J143,0)</f>
        <v>0</v>
      </c>
      <c r="BF143" s="196">
        <f>IF(N143="snížená",J143,0)</f>
        <v>0</v>
      </c>
      <c r="BG143" s="196">
        <f>IF(N143="zákl. přenesená",J143,0)</f>
        <v>0</v>
      </c>
      <c r="BH143" s="196">
        <f>IF(N143="sníž. přenesená",J143,0)</f>
        <v>0</v>
      </c>
      <c r="BI143" s="196">
        <f>IF(N143="nulová",J143,0)</f>
        <v>0</v>
      </c>
      <c r="BJ143" s="16" t="s">
        <v>22</v>
      </c>
      <c r="BK143" s="196">
        <f>ROUND(I143*H143,2)</f>
        <v>0</v>
      </c>
      <c r="BL143" s="16" t="s">
        <v>131</v>
      </c>
      <c r="BM143" s="195" t="s">
        <v>318</v>
      </c>
    </row>
    <row r="144" spans="1:65" s="2" customFormat="1" ht="37.8" customHeight="1">
      <c r="A144" s="37"/>
      <c r="B144" s="38"/>
      <c r="C144" s="184" t="s">
        <v>319</v>
      </c>
      <c r="D144" s="184" t="s">
        <v>126</v>
      </c>
      <c r="E144" s="185" t="s">
        <v>320</v>
      </c>
      <c r="F144" s="186" t="s">
        <v>321</v>
      </c>
      <c r="G144" s="187" t="s">
        <v>205</v>
      </c>
      <c r="H144" s="188">
        <v>3</v>
      </c>
      <c r="I144" s="189"/>
      <c r="J144" s="190">
        <f>ROUND(I144*H144,2)</f>
        <v>0</v>
      </c>
      <c r="K144" s="186" t="s">
        <v>130</v>
      </c>
      <c r="L144" s="43"/>
      <c r="M144" s="191" t="s">
        <v>20</v>
      </c>
      <c r="N144" s="192" t="s">
        <v>49</v>
      </c>
      <c r="O144" s="83"/>
      <c r="P144" s="193">
        <f>O144*H144</f>
        <v>0</v>
      </c>
      <c r="Q144" s="193">
        <v>0</v>
      </c>
      <c r="R144" s="193">
        <f>Q144*H144</f>
        <v>0</v>
      </c>
      <c r="S144" s="193">
        <v>0</v>
      </c>
      <c r="T144" s="194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5" t="s">
        <v>131</v>
      </c>
      <c r="AT144" s="195" t="s">
        <v>126</v>
      </c>
      <c r="AU144" s="195" t="s">
        <v>78</v>
      </c>
      <c r="AY144" s="16" t="s">
        <v>132</v>
      </c>
      <c r="BE144" s="196">
        <f>IF(N144="základní",J144,0)</f>
        <v>0</v>
      </c>
      <c r="BF144" s="196">
        <f>IF(N144="snížená",J144,0)</f>
        <v>0</v>
      </c>
      <c r="BG144" s="196">
        <f>IF(N144="zákl. přenesená",J144,0)</f>
        <v>0</v>
      </c>
      <c r="BH144" s="196">
        <f>IF(N144="sníž. přenesená",J144,0)</f>
        <v>0</v>
      </c>
      <c r="BI144" s="196">
        <f>IF(N144="nulová",J144,0)</f>
        <v>0</v>
      </c>
      <c r="BJ144" s="16" t="s">
        <v>22</v>
      </c>
      <c r="BK144" s="196">
        <f>ROUND(I144*H144,2)</f>
        <v>0</v>
      </c>
      <c r="BL144" s="16" t="s">
        <v>131</v>
      </c>
      <c r="BM144" s="195" t="s">
        <v>322</v>
      </c>
    </row>
    <row r="145" spans="1:65" s="2" customFormat="1" ht="44.25" customHeight="1">
      <c r="A145" s="37"/>
      <c r="B145" s="38"/>
      <c r="C145" s="184" t="s">
        <v>323</v>
      </c>
      <c r="D145" s="184" t="s">
        <v>126</v>
      </c>
      <c r="E145" s="185" t="s">
        <v>324</v>
      </c>
      <c r="F145" s="186" t="s">
        <v>325</v>
      </c>
      <c r="G145" s="187" t="s">
        <v>205</v>
      </c>
      <c r="H145" s="188">
        <v>3</v>
      </c>
      <c r="I145" s="189"/>
      <c r="J145" s="190">
        <f>ROUND(I145*H145,2)</f>
        <v>0</v>
      </c>
      <c r="K145" s="186" t="s">
        <v>130</v>
      </c>
      <c r="L145" s="43"/>
      <c r="M145" s="191" t="s">
        <v>20</v>
      </c>
      <c r="N145" s="192" t="s">
        <v>49</v>
      </c>
      <c r="O145" s="83"/>
      <c r="P145" s="193">
        <f>O145*H145</f>
        <v>0</v>
      </c>
      <c r="Q145" s="193">
        <v>0</v>
      </c>
      <c r="R145" s="193">
        <f>Q145*H145</f>
        <v>0</v>
      </c>
      <c r="S145" s="193">
        <v>0</v>
      </c>
      <c r="T145" s="19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5" t="s">
        <v>131</v>
      </c>
      <c r="AT145" s="195" t="s">
        <v>126</v>
      </c>
      <c r="AU145" s="195" t="s">
        <v>78</v>
      </c>
      <c r="AY145" s="16" t="s">
        <v>132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16" t="s">
        <v>22</v>
      </c>
      <c r="BK145" s="196">
        <f>ROUND(I145*H145,2)</f>
        <v>0</v>
      </c>
      <c r="BL145" s="16" t="s">
        <v>131</v>
      </c>
      <c r="BM145" s="195" t="s">
        <v>326</v>
      </c>
    </row>
    <row r="146" spans="1:65" s="2" customFormat="1" ht="37.8" customHeight="1">
      <c r="A146" s="37"/>
      <c r="B146" s="38"/>
      <c r="C146" s="184" t="s">
        <v>327</v>
      </c>
      <c r="D146" s="184" t="s">
        <v>126</v>
      </c>
      <c r="E146" s="185" t="s">
        <v>328</v>
      </c>
      <c r="F146" s="186" t="s">
        <v>329</v>
      </c>
      <c r="G146" s="187" t="s">
        <v>205</v>
      </c>
      <c r="H146" s="188">
        <v>3</v>
      </c>
      <c r="I146" s="189"/>
      <c r="J146" s="190">
        <f>ROUND(I146*H146,2)</f>
        <v>0</v>
      </c>
      <c r="K146" s="186" t="s">
        <v>130</v>
      </c>
      <c r="L146" s="43"/>
      <c r="M146" s="191" t="s">
        <v>20</v>
      </c>
      <c r="N146" s="192" t="s">
        <v>49</v>
      </c>
      <c r="O146" s="83"/>
      <c r="P146" s="193">
        <f>O146*H146</f>
        <v>0</v>
      </c>
      <c r="Q146" s="193">
        <v>0</v>
      </c>
      <c r="R146" s="193">
        <f>Q146*H146</f>
        <v>0</v>
      </c>
      <c r="S146" s="193">
        <v>0</v>
      </c>
      <c r="T146" s="19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5" t="s">
        <v>131</v>
      </c>
      <c r="AT146" s="195" t="s">
        <v>126</v>
      </c>
      <c r="AU146" s="195" t="s">
        <v>78</v>
      </c>
      <c r="AY146" s="16" t="s">
        <v>132</v>
      </c>
      <c r="BE146" s="196">
        <f>IF(N146="základní",J146,0)</f>
        <v>0</v>
      </c>
      <c r="BF146" s="196">
        <f>IF(N146="snížená",J146,0)</f>
        <v>0</v>
      </c>
      <c r="BG146" s="196">
        <f>IF(N146="zákl. přenesená",J146,0)</f>
        <v>0</v>
      </c>
      <c r="BH146" s="196">
        <f>IF(N146="sníž. přenesená",J146,0)</f>
        <v>0</v>
      </c>
      <c r="BI146" s="196">
        <f>IF(N146="nulová",J146,0)</f>
        <v>0</v>
      </c>
      <c r="BJ146" s="16" t="s">
        <v>22</v>
      </c>
      <c r="BK146" s="196">
        <f>ROUND(I146*H146,2)</f>
        <v>0</v>
      </c>
      <c r="BL146" s="16" t="s">
        <v>131</v>
      </c>
      <c r="BM146" s="195" t="s">
        <v>330</v>
      </c>
    </row>
    <row r="147" spans="1:65" s="2" customFormat="1" ht="16.5" customHeight="1">
      <c r="A147" s="37"/>
      <c r="B147" s="38"/>
      <c r="C147" s="184" t="s">
        <v>331</v>
      </c>
      <c r="D147" s="184" t="s">
        <v>126</v>
      </c>
      <c r="E147" s="185" t="s">
        <v>332</v>
      </c>
      <c r="F147" s="186" t="s">
        <v>333</v>
      </c>
      <c r="G147" s="187" t="s">
        <v>205</v>
      </c>
      <c r="H147" s="188">
        <v>3</v>
      </c>
      <c r="I147" s="189"/>
      <c r="J147" s="190">
        <f>ROUND(I147*H147,2)</f>
        <v>0</v>
      </c>
      <c r="K147" s="186" t="s">
        <v>130</v>
      </c>
      <c r="L147" s="43"/>
      <c r="M147" s="191" t="s">
        <v>20</v>
      </c>
      <c r="N147" s="192" t="s">
        <v>49</v>
      </c>
      <c r="O147" s="83"/>
      <c r="P147" s="193">
        <f>O147*H147</f>
        <v>0</v>
      </c>
      <c r="Q147" s="193">
        <v>0</v>
      </c>
      <c r="R147" s="193">
        <f>Q147*H147</f>
        <v>0</v>
      </c>
      <c r="S147" s="193">
        <v>0</v>
      </c>
      <c r="T147" s="19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5" t="s">
        <v>131</v>
      </c>
      <c r="AT147" s="195" t="s">
        <v>126</v>
      </c>
      <c r="AU147" s="195" t="s">
        <v>78</v>
      </c>
      <c r="AY147" s="16" t="s">
        <v>132</v>
      </c>
      <c r="BE147" s="196">
        <f>IF(N147="základní",J147,0)</f>
        <v>0</v>
      </c>
      <c r="BF147" s="196">
        <f>IF(N147="snížená",J147,0)</f>
        <v>0</v>
      </c>
      <c r="BG147" s="196">
        <f>IF(N147="zákl. přenesená",J147,0)</f>
        <v>0</v>
      </c>
      <c r="BH147" s="196">
        <f>IF(N147="sníž. přenesená",J147,0)</f>
        <v>0</v>
      </c>
      <c r="BI147" s="196">
        <f>IF(N147="nulová",J147,0)</f>
        <v>0</v>
      </c>
      <c r="BJ147" s="16" t="s">
        <v>22</v>
      </c>
      <c r="BK147" s="196">
        <f>ROUND(I147*H147,2)</f>
        <v>0</v>
      </c>
      <c r="BL147" s="16" t="s">
        <v>131</v>
      </c>
      <c r="BM147" s="195" t="s">
        <v>334</v>
      </c>
    </row>
    <row r="148" spans="1:65" s="2" customFormat="1" ht="90" customHeight="1">
      <c r="A148" s="37"/>
      <c r="B148" s="38"/>
      <c r="C148" s="184" t="s">
        <v>335</v>
      </c>
      <c r="D148" s="184" t="s">
        <v>126</v>
      </c>
      <c r="E148" s="185" t="s">
        <v>336</v>
      </c>
      <c r="F148" s="186" t="s">
        <v>337</v>
      </c>
      <c r="G148" s="187" t="s">
        <v>129</v>
      </c>
      <c r="H148" s="188">
        <v>400</v>
      </c>
      <c r="I148" s="189"/>
      <c r="J148" s="190">
        <f>ROUND(I148*H148,2)</f>
        <v>0</v>
      </c>
      <c r="K148" s="186" t="s">
        <v>130</v>
      </c>
      <c r="L148" s="43"/>
      <c r="M148" s="191" t="s">
        <v>20</v>
      </c>
      <c r="N148" s="192" t="s">
        <v>49</v>
      </c>
      <c r="O148" s="83"/>
      <c r="P148" s="193">
        <f>O148*H148</f>
        <v>0</v>
      </c>
      <c r="Q148" s="193">
        <v>0</v>
      </c>
      <c r="R148" s="193">
        <f>Q148*H148</f>
        <v>0</v>
      </c>
      <c r="S148" s="193">
        <v>0</v>
      </c>
      <c r="T148" s="194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5" t="s">
        <v>131</v>
      </c>
      <c r="AT148" s="195" t="s">
        <v>126</v>
      </c>
      <c r="AU148" s="195" t="s">
        <v>78</v>
      </c>
      <c r="AY148" s="16" t="s">
        <v>132</v>
      </c>
      <c r="BE148" s="196">
        <f>IF(N148="základní",J148,0)</f>
        <v>0</v>
      </c>
      <c r="BF148" s="196">
        <f>IF(N148="snížená",J148,0)</f>
        <v>0</v>
      </c>
      <c r="BG148" s="196">
        <f>IF(N148="zákl. přenesená",J148,0)</f>
        <v>0</v>
      </c>
      <c r="BH148" s="196">
        <f>IF(N148="sníž. přenesená",J148,0)</f>
        <v>0</v>
      </c>
      <c r="BI148" s="196">
        <f>IF(N148="nulová",J148,0)</f>
        <v>0</v>
      </c>
      <c r="BJ148" s="16" t="s">
        <v>22</v>
      </c>
      <c r="BK148" s="196">
        <f>ROUND(I148*H148,2)</f>
        <v>0</v>
      </c>
      <c r="BL148" s="16" t="s">
        <v>131</v>
      </c>
      <c r="BM148" s="195" t="s">
        <v>338</v>
      </c>
    </row>
    <row r="149" spans="1:65" s="2" customFormat="1" ht="90" customHeight="1">
      <c r="A149" s="37"/>
      <c r="B149" s="38"/>
      <c r="C149" s="184" t="s">
        <v>339</v>
      </c>
      <c r="D149" s="184" t="s">
        <v>126</v>
      </c>
      <c r="E149" s="185" t="s">
        <v>340</v>
      </c>
      <c r="F149" s="186" t="s">
        <v>341</v>
      </c>
      <c r="G149" s="187" t="s">
        <v>129</v>
      </c>
      <c r="H149" s="188">
        <v>1200</v>
      </c>
      <c r="I149" s="189"/>
      <c r="J149" s="190">
        <f>ROUND(I149*H149,2)</f>
        <v>0</v>
      </c>
      <c r="K149" s="186" t="s">
        <v>130</v>
      </c>
      <c r="L149" s="43"/>
      <c r="M149" s="191" t="s">
        <v>20</v>
      </c>
      <c r="N149" s="192" t="s">
        <v>49</v>
      </c>
      <c r="O149" s="83"/>
      <c r="P149" s="193">
        <f>O149*H149</f>
        <v>0</v>
      </c>
      <c r="Q149" s="193">
        <v>0</v>
      </c>
      <c r="R149" s="193">
        <f>Q149*H149</f>
        <v>0</v>
      </c>
      <c r="S149" s="193">
        <v>0</v>
      </c>
      <c r="T149" s="194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5" t="s">
        <v>131</v>
      </c>
      <c r="AT149" s="195" t="s">
        <v>126</v>
      </c>
      <c r="AU149" s="195" t="s">
        <v>78</v>
      </c>
      <c r="AY149" s="16" t="s">
        <v>132</v>
      </c>
      <c r="BE149" s="196">
        <f>IF(N149="základní",J149,0)</f>
        <v>0</v>
      </c>
      <c r="BF149" s="196">
        <f>IF(N149="snížená",J149,0)</f>
        <v>0</v>
      </c>
      <c r="BG149" s="196">
        <f>IF(N149="zákl. přenesená",J149,0)</f>
        <v>0</v>
      </c>
      <c r="BH149" s="196">
        <f>IF(N149="sníž. přenesená",J149,0)</f>
        <v>0</v>
      </c>
      <c r="BI149" s="196">
        <f>IF(N149="nulová",J149,0)</f>
        <v>0</v>
      </c>
      <c r="BJ149" s="16" t="s">
        <v>22</v>
      </c>
      <c r="BK149" s="196">
        <f>ROUND(I149*H149,2)</f>
        <v>0</v>
      </c>
      <c r="BL149" s="16" t="s">
        <v>131</v>
      </c>
      <c r="BM149" s="195" t="s">
        <v>342</v>
      </c>
    </row>
    <row r="150" spans="1:65" s="2" customFormat="1" ht="100.5" customHeight="1">
      <c r="A150" s="37"/>
      <c r="B150" s="38"/>
      <c r="C150" s="184" t="s">
        <v>343</v>
      </c>
      <c r="D150" s="184" t="s">
        <v>126</v>
      </c>
      <c r="E150" s="185" t="s">
        <v>344</v>
      </c>
      <c r="F150" s="186" t="s">
        <v>345</v>
      </c>
      <c r="G150" s="187" t="s">
        <v>129</v>
      </c>
      <c r="H150" s="188">
        <v>400</v>
      </c>
      <c r="I150" s="189"/>
      <c r="J150" s="190">
        <f>ROUND(I150*H150,2)</f>
        <v>0</v>
      </c>
      <c r="K150" s="186" t="s">
        <v>130</v>
      </c>
      <c r="L150" s="43"/>
      <c r="M150" s="191" t="s">
        <v>20</v>
      </c>
      <c r="N150" s="192" t="s">
        <v>49</v>
      </c>
      <c r="O150" s="83"/>
      <c r="P150" s="193">
        <f>O150*H150</f>
        <v>0</v>
      </c>
      <c r="Q150" s="193">
        <v>0</v>
      </c>
      <c r="R150" s="193">
        <f>Q150*H150</f>
        <v>0</v>
      </c>
      <c r="S150" s="193">
        <v>0</v>
      </c>
      <c r="T150" s="19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5" t="s">
        <v>131</v>
      </c>
      <c r="AT150" s="195" t="s">
        <v>126</v>
      </c>
      <c r="AU150" s="195" t="s">
        <v>78</v>
      </c>
      <c r="AY150" s="16" t="s">
        <v>132</v>
      </c>
      <c r="BE150" s="196">
        <f>IF(N150="základní",J150,0)</f>
        <v>0</v>
      </c>
      <c r="BF150" s="196">
        <f>IF(N150="snížená",J150,0)</f>
        <v>0</v>
      </c>
      <c r="BG150" s="196">
        <f>IF(N150="zákl. přenesená",J150,0)</f>
        <v>0</v>
      </c>
      <c r="BH150" s="196">
        <f>IF(N150="sníž. přenesená",J150,0)</f>
        <v>0</v>
      </c>
      <c r="BI150" s="196">
        <f>IF(N150="nulová",J150,0)</f>
        <v>0</v>
      </c>
      <c r="BJ150" s="16" t="s">
        <v>22</v>
      </c>
      <c r="BK150" s="196">
        <f>ROUND(I150*H150,2)</f>
        <v>0</v>
      </c>
      <c r="BL150" s="16" t="s">
        <v>131</v>
      </c>
      <c r="BM150" s="195" t="s">
        <v>346</v>
      </c>
    </row>
    <row r="151" spans="1:65" s="2" customFormat="1" ht="100.5" customHeight="1">
      <c r="A151" s="37"/>
      <c r="B151" s="38"/>
      <c r="C151" s="184" t="s">
        <v>347</v>
      </c>
      <c r="D151" s="184" t="s">
        <v>126</v>
      </c>
      <c r="E151" s="185" t="s">
        <v>348</v>
      </c>
      <c r="F151" s="186" t="s">
        <v>349</v>
      </c>
      <c r="G151" s="187" t="s">
        <v>129</v>
      </c>
      <c r="H151" s="188">
        <v>1200</v>
      </c>
      <c r="I151" s="189"/>
      <c r="J151" s="190">
        <f>ROUND(I151*H151,2)</f>
        <v>0</v>
      </c>
      <c r="K151" s="186" t="s">
        <v>130</v>
      </c>
      <c r="L151" s="43"/>
      <c r="M151" s="191" t="s">
        <v>20</v>
      </c>
      <c r="N151" s="192" t="s">
        <v>49</v>
      </c>
      <c r="O151" s="83"/>
      <c r="P151" s="193">
        <f>O151*H151</f>
        <v>0</v>
      </c>
      <c r="Q151" s="193">
        <v>0</v>
      </c>
      <c r="R151" s="193">
        <f>Q151*H151</f>
        <v>0</v>
      </c>
      <c r="S151" s="193">
        <v>0</v>
      </c>
      <c r="T151" s="194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5" t="s">
        <v>131</v>
      </c>
      <c r="AT151" s="195" t="s">
        <v>126</v>
      </c>
      <c r="AU151" s="195" t="s">
        <v>78</v>
      </c>
      <c r="AY151" s="16" t="s">
        <v>132</v>
      </c>
      <c r="BE151" s="196">
        <f>IF(N151="základní",J151,0)</f>
        <v>0</v>
      </c>
      <c r="BF151" s="196">
        <f>IF(N151="snížená",J151,0)</f>
        <v>0</v>
      </c>
      <c r="BG151" s="196">
        <f>IF(N151="zákl. přenesená",J151,0)</f>
        <v>0</v>
      </c>
      <c r="BH151" s="196">
        <f>IF(N151="sníž. přenesená",J151,0)</f>
        <v>0</v>
      </c>
      <c r="BI151" s="196">
        <f>IF(N151="nulová",J151,0)</f>
        <v>0</v>
      </c>
      <c r="BJ151" s="16" t="s">
        <v>22</v>
      </c>
      <c r="BK151" s="196">
        <f>ROUND(I151*H151,2)</f>
        <v>0</v>
      </c>
      <c r="BL151" s="16" t="s">
        <v>131</v>
      </c>
      <c r="BM151" s="195" t="s">
        <v>350</v>
      </c>
    </row>
    <row r="152" spans="1:65" s="2" customFormat="1" ht="76.35" customHeight="1">
      <c r="A152" s="37"/>
      <c r="B152" s="38"/>
      <c r="C152" s="184" t="s">
        <v>351</v>
      </c>
      <c r="D152" s="184" t="s">
        <v>126</v>
      </c>
      <c r="E152" s="185" t="s">
        <v>352</v>
      </c>
      <c r="F152" s="186" t="s">
        <v>353</v>
      </c>
      <c r="G152" s="187" t="s">
        <v>354</v>
      </c>
      <c r="H152" s="188">
        <v>8</v>
      </c>
      <c r="I152" s="189"/>
      <c r="J152" s="190">
        <f>ROUND(I152*H152,2)</f>
        <v>0</v>
      </c>
      <c r="K152" s="186" t="s">
        <v>130</v>
      </c>
      <c r="L152" s="43"/>
      <c r="M152" s="191" t="s">
        <v>20</v>
      </c>
      <c r="N152" s="192" t="s">
        <v>49</v>
      </c>
      <c r="O152" s="83"/>
      <c r="P152" s="193">
        <f>O152*H152</f>
        <v>0</v>
      </c>
      <c r="Q152" s="193">
        <v>0</v>
      </c>
      <c r="R152" s="193">
        <f>Q152*H152</f>
        <v>0</v>
      </c>
      <c r="S152" s="193">
        <v>0</v>
      </c>
      <c r="T152" s="19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5" t="s">
        <v>131</v>
      </c>
      <c r="AT152" s="195" t="s">
        <v>126</v>
      </c>
      <c r="AU152" s="195" t="s">
        <v>78</v>
      </c>
      <c r="AY152" s="16" t="s">
        <v>132</v>
      </c>
      <c r="BE152" s="196">
        <f>IF(N152="základní",J152,0)</f>
        <v>0</v>
      </c>
      <c r="BF152" s="196">
        <f>IF(N152="snížená",J152,0)</f>
        <v>0</v>
      </c>
      <c r="BG152" s="196">
        <f>IF(N152="zákl. přenesená",J152,0)</f>
        <v>0</v>
      </c>
      <c r="BH152" s="196">
        <f>IF(N152="sníž. přenesená",J152,0)</f>
        <v>0</v>
      </c>
      <c r="BI152" s="196">
        <f>IF(N152="nulová",J152,0)</f>
        <v>0</v>
      </c>
      <c r="BJ152" s="16" t="s">
        <v>22</v>
      </c>
      <c r="BK152" s="196">
        <f>ROUND(I152*H152,2)</f>
        <v>0</v>
      </c>
      <c r="BL152" s="16" t="s">
        <v>131</v>
      </c>
      <c r="BM152" s="195" t="s">
        <v>355</v>
      </c>
    </row>
    <row r="153" spans="1:65" s="2" customFormat="1" ht="76.35" customHeight="1">
      <c r="A153" s="37"/>
      <c r="B153" s="38"/>
      <c r="C153" s="184" t="s">
        <v>356</v>
      </c>
      <c r="D153" s="184" t="s">
        <v>126</v>
      </c>
      <c r="E153" s="185" t="s">
        <v>357</v>
      </c>
      <c r="F153" s="186" t="s">
        <v>358</v>
      </c>
      <c r="G153" s="187" t="s">
        <v>354</v>
      </c>
      <c r="H153" s="188">
        <v>4</v>
      </c>
      <c r="I153" s="189"/>
      <c r="J153" s="190">
        <f>ROUND(I153*H153,2)</f>
        <v>0</v>
      </c>
      <c r="K153" s="186" t="s">
        <v>130</v>
      </c>
      <c r="L153" s="43"/>
      <c r="M153" s="191" t="s">
        <v>20</v>
      </c>
      <c r="N153" s="192" t="s">
        <v>49</v>
      </c>
      <c r="O153" s="83"/>
      <c r="P153" s="193">
        <f>O153*H153</f>
        <v>0</v>
      </c>
      <c r="Q153" s="193">
        <v>0</v>
      </c>
      <c r="R153" s="193">
        <f>Q153*H153</f>
        <v>0</v>
      </c>
      <c r="S153" s="193">
        <v>0</v>
      </c>
      <c r="T153" s="194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5" t="s">
        <v>131</v>
      </c>
      <c r="AT153" s="195" t="s">
        <v>126</v>
      </c>
      <c r="AU153" s="195" t="s">
        <v>78</v>
      </c>
      <c r="AY153" s="16" t="s">
        <v>132</v>
      </c>
      <c r="BE153" s="196">
        <f>IF(N153="základní",J153,0)</f>
        <v>0</v>
      </c>
      <c r="BF153" s="196">
        <f>IF(N153="snížená",J153,0)</f>
        <v>0</v>
      </c>
      <c r="BG153" s="196">
        <f>IF(N153="zákl. přenesená",J153,0)</f>
        <v>0</v>
      </c>
      <c r="BH153" s="196">
        <f>IF(N153="sníž. přenesená",J153,0)</f>
        <v>0</v>
      </c>
      <c r="BI153" s="196">
        <f>IF(N153="nulová",J153,0)</f>
        <v>0</v>
      </c>
      <c r="BJ153" s="16" t="s">
        <v>22</v>
      </c>
      <c r="BK153" s="196">
        <f>ROUND(I153*H153,2)</f>
        <v>0</v>
      </c>
      <c r="BL153" s="16" t="s">
        <v>131</v>
      </c>
      <c r="BM153" s="195" t="s">
        <v>359</v>
      </c>
    </row>
    <row r="154" spans="1:65" s="2" customFormat="1" ht="76.35" customHeight="1">
      <c r="A154" s="37"/>
      <c r="B154" s="38"/>
      <c r="C154" s="184" t="s">
        <v>360</v>
      </c>
      <c r="D154" s="184" t="s">
        <v>126</v>
      </c>
      <c r="E154" s="185" t="s">
        <v>361</v>
      </c>
      <c r="F154" s="186" t="s">
        <v>362</v>
      </c>
      <c r="G154" s="187" t="s">
        <v>354</v>
      </c>
      <c r="H154" s="188">
        <v>2</v>
      </c>
      <c r="I154" s="189"/>
      <c r="J154" s="190">
        <f>ROUND(I154*H154,2)</f>
        <v>0</v>
      </c>
      <c r="K154" s="186" t="s">
        <v>130</v>
      </c>
      <c r="L154" s="43"/>
      <c r="M154" s="191" t="s">
        <v>20</v>
      </c>
      <c r="N154" s="192" t="s">
        <v>49</v>
      </c>
      <c r="O154" s="83"/>
      <c r="P154" s="193">
        <f>O154*H154</f>
        <v>0</v>
      </c>
      <c r="Q154" s="193">
        <v>0</v>
      </c>
      <c r="R154" s="193">
        <f>Q154*H154</f>
        <v>0</v>
      </c>
      <c r="S154" s="193">
        <v>0</v>
      </c>
      <c r="T154" s="194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5" t="s">
        <v>131</v>
      </c>
      <c r="AT154" s="195" t="s">
        <v>126</v>
      </c>
      <c r="AU154" s="195" t="s">
        <v>78</v>
      </c>
      <c r="AY154" s="16" t="s">
        <v>132</v>
      </c>
      <c r="BE154" s="196">
        <f>IF(N154="základní",J154,0)</f>
        <v>0</v>
      </c>
      <c r="BF154" s="196">
        <f>IF(N154="snížená",J154,0)</f>
        <v>0</v>
      </c>
      <c r="BG154" s="196">
        <f>IF(N154="zákl. přenesená",J154,0)</f>
        <v>0</v>
      </c>
      <c r="BH154" s="196">
        <f>IF(N154="sníž. přenesená",J154,0)</f>
        <v>0</v>
      </c>
      <c r="BI154" s="196">
        <f>IF(N154="nulová",J154,0)</f>
        <v>0</v>
      </c>
      <c r="BJ154" s="16" t="s">
        <v>22</v>
      </c>
      <c r="BK154" s="196">
        <f>ROUND(I154*H154,2)</f>
        <v>0</v>
      </c>
      <c r="BL154" s="16" t="s">
        <v>131</v>
      </c>
      <c r="BM154" s="195" t="s">
        <v>363</v>
      </c>
    </row>
    <row r="155" spans="1:65" s="2" customFormat="1" ht="76.35" customHeight="1">
      <c r="A155" s="37"/>
      <c r="B155" s="38"/>
      <c r="C155" s="184" t="s">
        <v>364</v>
      </c>
      <c r="D155" s="184" t="s">
        <v>126</v>
      </c>
      <c r="E155" s="185" t="s">
        <v>365</v>
      </c>
      <c r="F155" s="186" t="s">
        <v>366</v>
      </c>
      <c r="G155" s="187" t="s">
        <v>354</v>
      </c>
      <c r="H155" s="188">
        <v>2</v>
      </c>
      <c r="I155" s="189"/>
      <c r="J155" s="190">
        <f>ROUND(I155*H155,2)</f>
        <v>0</v>
      </c>
      <c r="K155" s="186" t="s">
        <v>130</v>
      </c>
      <c r="L155" s="43"/>
      <c r="M155" s="191" t="s">
        <v>20</v>
      </c>
      <c r="N155" s="192" t="s">
        <v>49</v>
      </c>
      <c r="O155" s="83"/>
      <c r="P155" s="193">
        <f>O155*H155</f>
        <v>0</v>
      </c>
      <c r="Q155" s="193">
        <v>0</v>
      </c>
      <c r="R155" s="193">
        <f>Q155*H155</f>
        <v>0</v>
      </c>
      <c r="S155" s="193">
        <v>0</v>
      </c>
      <c r="T155" s="19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5" t="s">
        <v>131</v>
      </c>
      <c r="AT155" s="195" t="s">
        <v>126</v>
      </c>
      <c r="AU155" s="195" t="s">
        <v>78</v>
      </c>
      <c r="AY155" s="16" t="s">
        <v>132</v>
      </c>
      <c r="BE155" s="196">
        <f>IF(N155="základní",J155,0)</f>
        <v>0</v>
      </c>
      <c r="BF155" s="196">
        <f>IF(N155="snížená",J155,0)</f>
        <v>0</v>
      </c>
      <c r="BG155" s="196">
        <f>IF(N155="zákl. přenesená",J155,0)</f>
        <v>0</v>
      </c>
      <c r="BH155" s="196">
        <f>IF(N155="sníž. přenesená",J155,0)</f>
        <v>0</v>
      </c>
      <c r="BI155" s="196">
        <f>IF(N155="nulová",J155,0)</f>
        <v>0</v>
      </c>
      <c r="BJ155" s="16" t="s">
        <v>22</v>
      </c>
      <c r="BK155" s="196">
        <f>ROUND(I155*H155,2)</f>
        <v>0</v>
      </c>
      <c r="BL155" s="16" t="s">
        <v>131</v>
      </c>
      <c r="BM155" s="195" t="s">
        <v>367</v>
      </c>
    </row>
    <row r="156" spans="1:65" s="2" customFormat="1" ht="66.75" customHeight="1">
      <c r="A156" s="37"/>
      <c r="B156" s="38"/>
      <c r="C156" s="184" t="s">
        <v>368</v>
      </c>
      <c r="D156" s="184" t="s">
        <v>126</v>
      </c>
      <c r="E156" s="185" t="s">
        <v>369</v>
      </c>
      <c r="F156" s="186" t="s">
        <v>370</v>
      </c>
      <c r="G156" s="187" t="s">
        <v>354</v>
      </c>
      <c r="H156" s="188">
        <v>3</v>
      </c>
      <c r="I156" s="189"/>
      <c r="J156" s="190">
        <f>ROUND(I156*H156,2)</f>
        <v>0</v>
      </c>
      <c r="K156" s="186" t="s">
        <v>130</v>
      </c>
      <c r="L156" s="43"/>
      <c r="M156" s="191" t="s">
        <v>20</v>
      </c>
      <c r="N156" s="192" t="s">
        <v>49</v>
      </c>
      <c r="O156" s="83"/>
      <c r="P156" s="193">
        <f>O156*H156</f>
        <v>0</v>
      </c>
      <c r="Q156" s="193">
        <v>0</v>
      </c>
      <c r="R156" s="193">
        <f>Q156*H156</f>
        <v>0</v>
      </c>
      <c r="S156" s="193">
        <v>0</v>
      </c>
      <c r="T156" s="19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5" t="s">
        <v>131</v>
      </c>
      <c r="AT156" s="195" t="s">
        <v>126</v>
      </c>
      <c r="AU156" s="195" t="s">
        <v>78</v>
      </c>
      <c r="AY156" s="16" t="s">
        <v>132</v>
      </c>
      <c r="BE156" s="196">
        <f>IF(N156="základní",J156,0)</f>
        <v>0</v>
      </c>
      <c r="BF156" s="196">
        <f>IF(N156="snížená",J156,0)</f>
        <v>0</v>
      </c>
      <c r="BG156" s="196">
        <f>IF(N156="zákl. přenesená",J156,0)</f>
        <v>0</v>
      </c>
      <c r="BH156" s="196">
        <f>IF(N156="sníž. přenesená",J156,0)</f>
        <v>0</v>
      </c>
      <c r="BI156" s="196">
        <f>IF(N156="nulová",J156,0)</f>
        <v>0</v>
      </c>
      <c r="BJ156" s="16" t="s">
        <v>22</v>
      </c>
      <c r="BK156" s="196">
        <f>ROUND(I156*H156,2)</f>
        <v>0</v>
      </c>
      <c r="BL156" s="16" t="s">
        <v>131</v>
      </c>
      <c r="BM156" s="195" t="s">
        <v>371</v>
      </c>
    </row>
    <row r="157" spans="1:65" s="2" customFormat="1" ht="66.75" customHeight="1">
      <c r="A157" s="37"/>
      <c r="B157" s="38"/>
      <c r="C157" s="184" t="s">
        <v>372</v>
      </c>
      <c r="D157" s="184" t="s">
        <v>126</v>
      </c>
      <c r="E157" s="185" t="s">
        <v>373</v>
      </c>
      <c r="F157" s="186" t="s">
        <v>374</v>
      </c>
      <c r="G157" s="187" t="s">
        <v>354</v>
      </c>
      <c r="H157" s="188">
        <v>3</v>
      </c>
      <c r="I157" s="189"/>
      <c r="J157" s="190">
        <f>ROUND(I157*H157,2)</f>
        <v>0</v>
      </c>
      <c r="K157" s="186" t="s">
        <v>130</v>
      </c>
      <c r="L157" s="43"/>
      <c r="M157" s="191" t="s">
        <v>20</v>
      </c>
      <c r="N157" s="192" t="s">
        <v>49</v>
      </c>
      <c r="O157" s="83"/>
      <c r="P157" s="193">
        <f>O157*H157</f>
        <v>0</v>
      </c>
      <c r="Q157" s="193">
        <v>0</v>
      </c>
      <c r="R157" s="193">
        <f>Q157*H157</f>
        <v>0</v>
      </c>
      <c r="S157" s="193">
        <v>0</v>
      </c>
      <c r="T157" s="194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5" t="s">
        <v>131</v>
      </c>
      <c r="AT157" s="195" t="s">
        <v>126</v>
      </c>
      <c r="AU157" s="195" t="s">
        <v>78</v>
      </c>
      <c r="AY157" s="16" t="s">
        <v>132</v>
      </c>
      <c r="BE157" s="196">
        <f>IF(N157="základní",J157,0)</f>
        <v>0</v>
      </c>
      <c r="BF157" s="196">
        <f>IF(N157="snížená",J157,0)</f>
        <v>0</v>
      </c>
      <c r="BG157" s="196">
        <f>IF(N157="zákl. přenesená",J157,0)</f>
        <v>0</v>
      </c>
      <c r="BH157" s="196">
        <f>IF(N157="sníž. přenesená",J157,0)</f>
        <v>0</v>
      </c>
      <c r="BI157" s="196">
        <f>IF(N157="nulová",J157,0)</f>
        <v>0</v>
      </c>
      <c r="BJ157" s="16" t="s">
        <v>22</v>
      </c>
      <c r="BK157" s="196">
        <f>ROUND(I157*H157,2)</f>
        <v>0</v>
      </c>
      <c r="BL157" s="16" t="s">
        <v>131</v>
      </c>
      <c r="BM157" s="195" t="s">
        <v>375</v>
      </c>
    </row>
    <row r="158" spans="1:65" s="2" customFormat="1" ht="66.75" customHeight="1">
      <c r="A158" s="37"/>
      <c r="B158" s="38"/>
      <c r="C158" s="184" t="s">
        <v>376</v>
      </c>
      <c r="D158" s="184" t="s">
        <v>126</v>
      </c>
      <c r="E158" s="185" t="s">
        <v>377</v>
      </c>
      <c r="F158" s="186" t="s">
        <v>378</v>
      </c>
      <c r="G158" s="187" t="s">
        <v>354</v>
      </c>
      <c r="H158" s="188">
        <v>3</v>
      </c>
      <c r="I158" s="189"/>
      <c r="J158" s="190">
        <f>ROUND(I158*H158,2)</f>
        <v>0</v>
      </c>
      <c r="K158" s="186" t="s">
        <v>130</v>
      </c>
      <c r="L158" s="43"/>
      <c r="M158" s="191" t="s">
        <v>20</v>
      </c>
      <c r="N158" s="192" t="s">
        <v>49</v>
      </c>
      <c r="O158" s="83"/>
      <c r="P158" s="193">
        <f>O158*H158</f>
        <v>0</v>
      </c>
      <c r="Q158" s="193">
        <v>0</v>
      </c>
      <c r="R158" s="193">
        <f>Q158*H158</f>
        <v>0</v>
      </c>
      <c r="S158" s="193">
        <v>0</v>
      </c>
      <c r="T158" s="194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5" t="s">
        <v>131</v>
      </c>
      <c r="AT158" s="195" t="s">
        <v>126</v>
      </c>
      <c r="AU158" s="195" t="s">
        <v>78</v>
      </c>
      <c r="AY158" s="16" t="s">
        <v>132</v>
      </c>
      <c r="BE158" s="196">
        <f>IF(N158="základní",J158,0)</f>
        <v>0</v>
      </c>
      <c r="BF158" s="196">
        <f>IF(N158="snížená",J158,0)</f>
        <v>0</v>
      </c>
      <c r="BG158" s="196">
        <f>IF(N158="zákl. přenesená",J158,0)</f>
        <v>0</v>
      </c>
      <c r="BH158" s="196">
        <f>IF(N158="sníž. přenesená",J158,0)</f>
        <v>0</v>
      </c>
      <c r="BI158" s="196">
        <f>IF(N158="nulová",J158,0)</f>
        <v>0</v>
      </c>
      <c r="BJ158" s="16" t="s">
        <v>22</v>
      </c>
      <c r="BK158" s="196">
        <f>ROUND(I158*H158,2)</f>
        <v>0</v>
      </c>
      <c r="BL158" s="16" t="s">
        <v>131</v>
      </c>
      <c r="BM158" s="195" t="s">
        <v>379</v>
      </c>
    </row>
    <row r="159" spans="1:65" s="2" customFormat="1" ht="66.75" customHeight="1">
      <c r="A159" s="37"/>
      <c r="B159" s="38"/>
      <c r="C159" s="184" t="s">
        <v>380</v>
      </c>
      <c r="D159" s="184" t="s">
        <v>126</v>
      </c>
      <c r="E159" s="185" t="s">
        <v>381</v>
      </c>
      <c r="F159" s="186" t="s">
        <v>382</v>
      </c>
      <c r="G159" s="187" t="s">
        <v>354</v>
      </c>
      <c r="H159" s="188">
        <v>3</v>
      </c>
      <c r="I159" s="189"/>
      <c r="J159" s="190">
        <f>ROUND(I159*H159,2)</f>
        <v>0</v>
      </c>
      <c r="K159" s="186" t="s">
        <v>130</v>
      </c>
      <c r="L159" s="43"/>
      <c r="M159" s="191" t="s">
        <v>20</v>
      </c>
      <c r="N159" s="192" t="s">
        <v>49</v>
      </c>
      <c r="O159" s="83"/>
      <c r="P159" s="193">
        <f>O159*H159</f>
        <v>0</v>
      </c>
      <c r="Q159" s="193">
        <v>0</v>
      </c>
      <c r="R159" s="193">
        <f>Q159*H159</f>
        <v>0</v>
      </c>
      <c r="S159" s="193">
        <v>0</v>
      </c>
      <c r="T159" s="194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5" t="s">
        <v>131</v>
      </c>
      <c r="AT159" s="195" t="s">
        <v>126</v>
      </c>
      <c r="AU159" s="195" t="s">
        <v>78</v>
      </c>
      <c r="AY159" s="16" t="s">
        <v>132</v>
      </c>
      <c r="BE159" s="196">
        <f>IF(N159="základní",J159,0)</f>
        <v>0</v>
      </c>
      <c r="BF159" s="196">
        <f>IF(N159="snížená",J159,0)</f>
        <v>0</v>
      </c>
      <c r="BG159" s="196">
        <f>IF(N159="zákl. přenesená",J159,0)</f>
        <v>0</v>
      </c>
      <c r="BH159" s="196">
        <f>IF(N159="sníž. přenesená",J159,0)</f>
        <v>0</v>
      </c>
      <c r="BI159" s="196">
        <f>IF(N159="nulová",J159,0)</f>
        <v>0</v>
      </c>
      <c r="BJ159" s="16" t="s">
        <v>22</v>
      </c>
      <c r="BK159" s="196">
        <f>ROUND(I159*H159,2)</f>
        <v>0</v>
      </c>
      <c r="BL159" s="16" t="s">
        <v>131</v>
      </c>
      <c r="BM159" s="195" t="s">
        <v>383</v>
      </c>
    </row>
    <row r="160" spans="1:65" s="2" customFormat="1" ht="66.75" customHeight="1">
      <c r="A160" s="37"/>
      <c r="B160" s="38"/>
      <c r="C160" s="184" t="s">
        <v>384</v>
      </c>
      <c r="D160" s="184" t="s">
        <v>126</v>
      </c>
      <c r="E160" s="185" t="s">
        <v>385</v>
      </c>
      <c r="F160" s="186" t="s">
        <v>386</v>
      </c>
      <c r="G160" s="187" t="s">
        <v>354</v>
      </c>
      <c r="H160" s="188">
        <v>3</v>
      </c>
      <c r="I160" s="189"/>
      <c r="J160" s="190">
        <f>ROUND(I160*H160,2)</f>
        <v>0</v>
      </c>
      <c r="K160" s="186" t="s">
        <v>130</v>
      </c>
      <c r="L160" s="43"/>
      <c r="M160" s="191" t="s">
        <v>20</v>
      </c>
      <c r="N160" s="192" t="s">
        <v>49</v>
      </c>
      <c r="O160" s="83"/>
      <c r="P160" s="193">
        <f>O160*H160</f>
        <v>0</v>
      </c>
      <c r="Q160" s="193">
        <v>0</v>
      </c>
      <c r="R160" s="193">
        <f>Q160*H160</f>
        <v>0</v>
      </c>
      <c r="S160" s="193">
        <v>0</v>
      </c>
      <c r="T160" s="19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5" t="s">
        <v>131</v>
      </c>
      <c r="AT160" s="195" t="s">
        <v>126</v>
      </c>
      <c r="AU160" s="195" t="s">
        <v>78</v>
      </c>
      <c r="AY160" s="16" t="s">
        <v>132</v>
      </c>
      <c r="BE160" s="196">
        <f>IF(N160="základní",J160,0)</f>
        <v>0</v>
      </c>
      <c r="BF160" s="196">
        <f>IF(N160="snížená",J160,0)</f>
        <v>0</v>
      </c>
      <c r="BG160" s="196">
        <f>IF(N160="zákl. přenesená",J160,0)</f>
        <v>0</v>
      </c>
      <c r="BH160" s="196">
        <f>IF(N160="sníž. přenesená",J160,0)</f>
        <v>0</v>
      </c>
      <c r="BI160" s="196">
        <f>IF(N160="nulová",J160,0)</f>
        <v>0</v>
      </c>
      <c r="BJ160" s="16" t="s">
        <v>22</v>
      </c>
      <c r="BK160" s="196">
        <f>ROUND(I160*H160,2)</f>
        <v>0</v>
      </c>
      <c r="BL160" s="16" t="s">
        <v>131</v>
      </c>
      <c r="BM160" s="195" t="s">
        <v>387</v>
      </c>
    </row>
    <row r="161" spans="1:65" s="2" customFormat="1" ht="66.75" customHeight="1">
      <c r="A161" s="37"/>
      <c r="B161" s="38"/>
      <c r="C161" s="184" t="s">
        <v>388</v>
      </c>
      <c r="D161" s="184" t="s">
        <v>126</v>
      </c>
      <c r="E161" s="185" t="s">
        <v>389</v>
      </c>
      <c r="F161" s="186" t="s">
        <v>390</v>
      </c>
      <c r="G161" s="187" t="s">
        <v>354</v>
      </c>
      <c r="H161" s="188">
        <v>3</v>
      </c>
      <c r="I161" s="189"/>
      <c r="J161" s="190">
        <f>ROUND(I161*H161,2)</f>
        <v>0</v>
      </c>
      <c r="K161" s="186" t="s">
        <v>130</v>
      </c>
      <c r="L161" s="43"/>
      <c r="M161" s="191" t="s">
        <v>20</v>
      </c>
      <c r="N161" s="192" t="s">
        <v>49</v>
      </c>
      <c r="O161" s="83"/>
      <c r="P161" s="193">
        <f>O161*H161</f>
        <v>0</v>
      </c>
      <c r="Q161" s="193">
        <v>0</v>
      </c>
      <c r="R161" s="193">
        <f>Q161*H161</f>
        <v>0</v>
      </c>
      <c r="S161" s="193">
        <v>0</v>
      </c>
      <c r="T161" s="19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5" t="s">
        <v>131</v>
      </c>
      <c r="AT161" s="195" t="s">
        <v>126</v>
      </c>
      <c r="AU161" s="195" t="s">
        <v>78</v>
      </c>
      <c r="AY161" s="16" t="s">
        <v>132</v>
      </c>
      <c r="BE161" s="196">
        <f>IF(N161="základní",J161,0)</f>
        <v>0</v>
      </c>
      <c r="BF161" s="196">
        <f>IF(N161="snížená",J161,0)</f>
        <v>0</v>
      </c>
      <c r="BG161" s="196">
        <f>IF(N161="zákl. přenesená",J161,0)</f>
        <v>0</v>
      </c>
      <c r="BH161" s="196">
        <f>IF(N161="sníž. přenesená",J161,0)</f>
        <v>0</v>
      </c>
      <c r="BI161" s="196">
        <f>IF(N161="nulová",J161,0)</f>
        <v>0</v>
      </c>
      <c r="BJ161" s="16" t="s">
        <v>22</v>
      </c>
      <c r="BK161" s="196">
        <f>ROUND(I161*H161,2)</f>
        <v>0</v>
      </c>
      <c r="BL161" s="16" t="s">
        <v>131</v>
      </c>
      <c r="BM161" s="195" t="s">
        <v>391</v>
      </c>
    </row>
    <row r="162" spans="1:65" s="2" customFormat="1" ht="66.75" customHeight="1">
      <c r="A162" s="37"/>
      <c r="B162" s="38"/>
      <c r="C162" s="184" t="s">
        <v>392</v>
      </c>
      <c r="D162" s="184" t="s">
        <v>126</v>
      </c>
      <c r="E162" s="185" t="s">
        <v>393</v>
      </c>
      <c r="F162" s="186" t="s">
        <v>394</v>
      </c>
      <c r="G162" s="187" t="s">
        <v>354</v>
      </c>
      <c r="H162" s="188">
        <v>3</v>
      </c>
      <c r="I162" s="189"/>
      <c r="J162" s="190">
        <f>ROUND(I162*H162,2)</f>
        <v>0</v>
      </c>
      <c r="K162" s="186" t="s">
        <v>130</v>
      </c>
      <c r="L162" s="43"/>
      <c r="M162" s="191" t="s">
        <v>20</v>
      </c>
      <c r="N162" s="192" t="s">
        <v>49</v>
      </c>
      <c r="O162" s="83"/>
      <c r="P162" s="193">
        <f>O162*H162</f>
        <v>0</v>
      </c>
      <c r="Q162" s="193">
        <v>0</v>
      </c>
      <c r="R162" s="193">
        <f>Q162*H162</f>
        <v>0</v>
      </c>
      <c r="S162" s="193">
        <v>0</v>
      </c>
      <c r="T162" s="19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95" t="s">
        <v>131</v>
      </c>
      <c r="AT162" s="195" t="s">
        <v>126</v>
      </c>
      <c r="AU162" s="195" t="s">
        <v>78</v>
      </c>
      <c r="AY162" s="16" t="s">
        <v>132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16" t="s">
        <v>22</v>
      </c>
      <c r="BK162" s="196">
        <f>ROUND(I162*H162,2)</f>
        <v>0</v>
      </c>
      <c r="BL162" s="16" t="s">
        <v>131</v>
      </c>
      <c r="BM162" s="195" t="s">
        <v>395</v>
      </c>
    </row>
    <row r="163" spans="1:65" s="2" customFormat="1" ht="66.75" customHeight="1">
      <c r="A163" s="37"/>
      <c r="B163" s="38"/>
      <c r="C163" s="184" t="s">
        <v>396</v>
      </c>
      <c r="D163" s="184" t="s">
        <v>126</v>
      </c>
      <c r="E163" s="185" t="s">
        <v>397</v>
      </c>
      <c r="F163" s="186" t="s">
        <v>398</v>
      </c>
      <c r="G163" s="187" t="s">
        <v>354</v>
      </c>
      <c r="H163" s="188">
        <v>3</v>
      </c>
      <c r="I163" s="189"/>
      <c r="J163" s="190">
        <f>ROUND(I163*H163,2)</f>
        <v>0</v>
      </c>
      <c r="K163" s="186" t="s">
        <v>130</v>
      </c>
      <c r="L163" s="43"/>
      <c r="M163" s="191" t="s">
        <v>20</v>
      </c>
      <c r="N163" s="192" t="s">
        <v>49</v>
      </c>
      <c r="O163" s="83"/>
      <c r="P163" s="193">
        <f>O163*H163</f>
        <v>0</v>
      </c>
      <c r="Q163" s="193">
        <v>0</v>
      </c>
      <c r="R163" s="193">
        <f>Q163*H163</f>
        <v>0</v>
      </c>
      <c r="S163" s="193">
        <v>0</v>
      </c>
      <c r="T163" s="19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5" t="s">
        <v>131</v>
      </c>
      <c r="AT163" s="195" t="s">
        <v>126</v>
      </c>
      <c r="AU163" s="195" t="s">
        <v>78</v>
      </c>
      <c r="AY163" s="16" t="s">
        <v>132</v>
      </c>
      <c r="BE163" s="196">
        <f>IF(N163="základní",J163,0)</f>
        <v>0</v>
      </c>
      <c r="BF163" s="196">
        <f>IF(N163="snížená",J163,0)</f>
        <v>0</v>
      </c>
      <c r="BG163" s="196">
        <f>IF(N163="zákl. přenesená",J163,0)</f>
        <v>0</v>
      </c>
      <c r="BH163" s="196">
        <f>IF(N163="sníž. přenesená",J163,0)</f>
        <v>0</v>
      </c>
      <c r="BI163" s="196">
        <f>IF(N163="nulová",J163,0)</f>
        <v>0</v>
      </c>
      <c r="BJ163" s="16" t="s">
        <v>22</v>
      </c>
      <c r="BK163" s="196">
        <f>ROUND(I163*H163,2)</f>
        <v>0</v>
      </c>
      <c r="BL163" s="16" t="s">
        <v>131</v>
      </c>
      <c r="BM163" s="195" t="s">
        <v>399</v>
      </c>
    </row>
    <row r="164" spans="1:65" s="2" customFormat="1" ht="66.75" customHeight="1">
      <c r="A164" s="37"/>
      <c r="B164" s="38"/>
      <c r="C164" s="184" t="s">
        <v>400</v>
      </c>
      <c r="D164" s="184" t="s">
        <v>126</v>
      </c>
      <c r="E164" s="185" t="s">
        <v>401</v>
      </c>
      <c r="F164" s="186" t="s">
        <v>402</v>
      </c>
      <c r="G164" s="187" t="s">
        <v>354</v>
      </c>
      <c r="H164" s="188">
        <v>3</v>
      </c>
      <c r="I164" s="189"/>
      <c r="J164" s="190">
        <f>ROUND(I164*H164,2)</f>
        <v>0</v>
      </c>
      <c r="K164" s="186" t="s">
        <v>130</v>
      </c>
      <c r="L164" s="43"/>
      <c r="M164" s="191" t="s">
        <v>20</v>
      </c>
      <c r="N164" s="192" t="s">
        <v>49</v>
      </c>
      <c r="O164" s="83"/>
      <c r="P164" s="193">
        <f>O164*H164</f>
        <v>0</v>
      </c>
      <c r="Q164" s="193">
        <v>0</v>
      </c>
      <c r="R164" s="193">
        <f>Q164*H164</f>
        <v>0</v>
      </c>
      <c r="S164" s="193">
        <v>0</v>
      </c>
      <c r="T164" s="194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5" t="s">
        <v>131</v>
      </c>
      <c r="AT164" s="195" t="s">
        <v>126</v>
      </c>
      <c r="AU164" s="195" t="s">
        <v>78</v>
      </c>
      <c r="AY164" s="16" t="s">
        <v>132</v>
      </c>
      <c r="BE164" s="196">
        <f>IF(N164="základní",J164,0)</f>
        <v>0</v>
      </c>
      <c r="BF164" s="196">
        <f>IF(N164="snížená",J164,0)</f>
        <v>0</v>
      </c>
      <c r="BG164" s="196">
        <f>IF(N164="zákl. přenesená",J164,0)</f>
        <v>0</v>
      </c>
      <c r="BH164" s="196">
        <f>IF(N164="sníž. přenesená",J164,0)</f>
        <v>0</v>
      </c>
      <c r="BI164" s="196">
        <f>IF(N164="nulová",J164,0)</f>
        <v>0</v>
      </c>
      <c r="BJ164" s="16" t="s">
        <v>22</v>
      </c>
      <c r="BK164" s="196">
        <f>ROUND(I164*H164,2)</f>
        <v>0</v>
      </c>
      <c r="BL164" s="16" t="s">
        <v>131</v>
      </c>
      <c r="BM164" s="195" t="s">
        <v>403</v>
      </c>
    </row>
    <row r="165" spans="1:65" s="2" customFormat="1" ht="66.75" customHeight="1">
      <c r="A165" s="37"/>
      <c r="B165" s="38"/>
      <c r="C165" s="184" t="s">
        <v>404</v>
      </c>
      <c r="D165" s="184" t="s">
        <v>126</v>
      </c>
      <c r="E165" s="185" t="s">
        <v>405</v>
      </c>
      <c r="F165" s="186" t="s">
        <v>406</v>
      </c>
      <c r="G165" s="187" t="s">
        <v>354</v>
      </c>
      <c r="H165" s="188">
        <v>3</v>
      </c>
      <c r="I165" s="189"/>
      <c r="J165" s="190">
        <f>ROUND(I165*H165,2)</f>
        <v>0</v>
      </c>
      <c r="K165" s="186" t="s">
        <v>130</v>
      </c>
      <c r="L165" s="43"/>
      <c r="M165" s="191" t="s">
        <v>20</v>
      </c>
      <c r="N165" s="192" t="s">
        <v>49</v>
      </c>
      <c r="O165" s="83"/>
      <c r="P165" s="193">
        <f>O165*H165</f>
        <v>0</v>
      </c>
      <c r="Q165" s="193">
        <v>0</v>
      </c>
      <c r="R165" s="193">
        <f>Q165*H165</f>
        <v>0</v>
      </c>
      <c r="S165" s="193">
        <v>0</v>
      </c>
      <c r="T165" s="19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5" t="s">
        <v>131</v>
      </c>
      <c r="AT165" s="195" t="s">
        <v>126</v>
      </c>
      <c r="AU165" s="195" t="s">
        <v>78</v>
      </c>
      <c r="AY165" s="16" t="s">
        <v>132</v>
      </c>
      <c r="BE165" s="196">
        <f>IF(N165="základní",J165,0)</f>
        <v>0</v>
      </c>
      <c r="BF165" s="196">
        <f>IF(N165="snížená",J165,0)</f>
        <v>0</v>
      </c>
      <c r="BG165" s="196">
        <f>IF(N165="zákl. přenesená",J165,0)</f>
        <v>0</v>
      </c>
      <c r="BH165" s="196">
        <f>IF(N165="sníž. přenesená",J165,0)</f>
        <v>0</v>
      </c>
      <c r="BI165" s="196">
        <f>IF(N165="nulová",J165,0)</f>
        <v>0</v>
      </c>
      <c r="BJ165" s="16" t="s">
        <v>22</v>
      </c>
      <c r="BK165" s="196">
        <f>ROUND(I165*H165,2)</f>
        <v>0</v>
      </c>
      <c r="BL165" s="16" t="s">
        <v>131</v>
      </c>
      <c r="BM165" s="195" t="s">
        <v>407</v>
      </c>
    </row>
    <row r="166" spans="1:65" s="2" customFormat="1" ht="66.75" customHeight="1">
      <c r="A166" s="37"/>
      <c r="B166" s="38"/>
      <c r="C166" s="184" t="s">
        <v>408</v>
      </c>
      <c r="D166" s="184" t="s">
        <v>126</v>
      </c>
      <c r="E166" s="185" t="s">
        <v>409</v>
      </c>
      <c r="F166" s="186" t="s">
        <v>410</v>
      </c>
      <c r="G166" s="187" t="s">
        <v>354</v>
      </c>
      <c r="H166" s="188">
        <v>3</v>
      </c>
      <c r="I166" s="189"/>
      <c r="J166" s="190">
        <f>ROUND(I166*H166,2)</f>
        <v>0</v>
      </c>
      <c r="K166" s="186" t="s">
        <v>130</v>
      </c>
      <c r="L166" s="43"/>
      <c r="M166" s="191" t="s">
        <v>20</v>
      </c>
      <c r="N166" s="192" t="s">
        <v>49</v>
      </c>
      <c r="O166" s="83"/>
      <c r="P166" s="193">
        <f>O166*H166</f>
        <v>0</v>
      </c>
      <c r="Q166" s="193">
        <v>0</v>
      </c>
      <c r="R166" s="193">
        <f>Q166*H166</f>
        <v>0</v>
      </c>
      <c r="S166" s="193">
        <v>0</v>
      </c>
      <c r="T166" s="19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95" t="s">
        <v>131</v>
      </c>
      <c r="AT166" s="195" t="s">
        <v>126</v>
      </c>
      <c r="AU166" s="195" t="s">
        <v>78</v>
      </c>
      <c r="AY166" s="16" t="s">
        <v>132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16" t="s">
        <v>22</v>
      </c>
      <c r="BK166" s="196">
        <f>ROUND(I166*H166,2)</f>
        <v>0</v>
      </c>
      <c r="BL166" s="16" t="s">
        <v>131</v>
      </c>
      <c r="BM166" s="195" t="s">
        <v>411</v>
      </c>
    </row>
    <row r="167" spans="1:65" s="2" customFormat="1" ht="66.75" customHeight="1">
      <c r="A167" s="37"/>
      <c r="B167" s="38"/>
      <c r="C167" s="184" t="s">
        <v>412</v>
      </c>
      <c r="D167" s="184" t="s">
        <v>126</v>
      </c>
      <c r="E167" s="185" t="s">
        <v>413</v>
      </c>
      <c r="F167" s="186" t="s">
        <v>414</v>
      </c>
      <c r="G167" s="187" t="s">
        <v>354</v>
      </c>
      <c r="H167" s="188">
        <v>3</v>
      </c>
      <c r="I167" s="189"/>
      <c r="J167" s="190">
        <f>ROUND(I167*H167,2)</f>
        <v>0</v>
      </c>
      <c r="K167" s="186" t="s">
        <v>130</v>
      </c>
      <c r="L167" s="43"/>
      <c r="M167" s="191" t="s">
        <v>20</v>
      </c>
      <c r="N167" s="192" t="s">
        <v>49</v>
      </c>
      <c r="O167" s="83"/>
      <c r="P167" s="193">
        <f>O167*H167</f>
        <v>0</v>
      </c>
      <c r="Q167" s="193">
        <v>0</v>
      </c>
      <c r="R167" s="193">
        <f>Q167*H167</f>
        <v>0</v>
      </c>
      <c r="S167" s="193">
        <v>0</v>
      </c>
      <c r="T167" s="194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5" t="s">
        <v>131</v>
      </c>
      <c r="AT167" s="195" t="s">
        <v>126</v>
      </c>
      <c r="AU167" s="195" t="s">
        <v>78</v>
      </c>
      <c r="AY167" s="16" t="s">
        <v>132</v>
      </c>
      <c r="BE167" s="196">
        <f>IF(N167="základní",J167,0)</f>
        <v>0</v>
      </c>
      <c r="BF167" s="196">
        <f>IF(N167="snížená",J167,0)</f>
        <v>0</v>
      </c>
      <c r="BG167" s="196">
        <f>IF(N167="zákl. přenesená",J167,0)</f>
        <v>0</v>
      </c>
      <c r="BH167" s="196">
        <f>IF(N167="sníž. přenesená",J167,0)</f>
        <v>0</v>
      </c>
      <c r="BI167" s="196">
        <f>IF(N167="nulová",J167,0)</f>
        <v>0</v>
      </c>
      <c r="BJ167" s="16" t="s">
        <v>22</v>
      </c>
      <c r="BK167" s="196">
        <f>ROUND(I167*H167,2)</f>
        <v>0</v>
      </c>
      <c r="BL167" s="16" t="s">
        <v>131</v>
      </c>
      <c r="BM167" s="195" t="s">
        <v>415</v>
      </c>
    </row>
    <row r="168" spans="1:65" s="2" customFormat="1" ht="55.5" customHeight="1">
      <c r="A168" s="37"/>
      <c r="B168" s="38"/>
      <c r="C168" s="184" t="s">
        <v>416</v>
      </c>
      <c r="D168" s="184" t="s">
        <v>126</v>
      </c>
      <c r="E168" s="185" t="s">
        <v>417</v>
      </c>
      <c r="F168" s="186" t="s">
        <v>418</v>
      </c>
      <c r="G168" s="187" t="s">
        <v>354</v>
      </c>
      <c r="H168" s="188">
        <v>100</v>
      </c>
      <c r="I168" s="189"/>
      <c r="J168" s="190">
        <f>ROUND(I168*H168,2)</f>
        <v>0</v>
      </c>
      <c r="K168" s="186" t="s">
        <v>130</v>
      </c>
      <c r="L168" s="43"/>
      <c r="M168" s="191" t="s">
        <v>20</v>
      </c>
      <c r="N168" s="192" t="s">
        <v>49</v>
      </c>
      <c r="O168" s="83"/>
      <c r="P168" s="193">
        <f>O168*H168</f>
        <v>0</v>
      </c>
      <c r="Q168" s="193">
        <v>0</v>
      </c>
      <c r="R168" s="193">
        <f>Q168*H168</f>
        <v>0</v>
      </c>
      <c r="S168" s="193">
        <v>0</v>
      </c>
      <c r="T168" s="19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95" t="s">
        <v>131</v>
      </c>
      <c r="AT168" s="195" t="s">
        <v>126</v>
      </c>
      <c r="AU168" s="195" t="s">
        <v>78</v>
      </c>
      <c r="AY168" s="16" t="s">
        <v>132</v>
      </c>
      <c r="BE168" s="196">
        <f>IF(N168="základní",J168,0)</f>
        <v>0</v>
      </c>
      <c r="BF168" s="196">
        <f>IF(N168="snížená",J168,0)</f>
        <v>0</v>
      </c>
      <c r="BG168" s="196">
        <f>IF(N168="zákl. přenesená",J168,0)</f>
        <v>0</v>
      </c>
      <c r="BH168" s="196">
        <f>IF(N168="sníž. přenesená",J168,0)</f>
        <v>0</v>
      </c>
      <c r="BI168" s="196">
        <f>IF(N168="nulová",J168,0)</f>
        <v>0</v>
      </c>
      <c r="BJ168" s="16" t="s">
        <v>22</v>
      </c>
      <c r="BK168" s="196">
        <f>ROUND(I168*H168,2)</f>
        <v>0</v>
      </c>
      <c r="BL168" s="16" t="s">
        <v>131</v>
      </c>
      <c r="BM168" s="195" t="s">
        <v>419</v>
      </c>
    </row>
    <row r="169" spans="1:65" s="2" customFormat="1" ht="55.5" customHeight="1">
      <c r="A169" s="37"/>
      <c r="B169" s="38"/>
      <c r="C169" s="184" t="s">
        <v>420</v>
      </c>
      <c r="D169" s="184" t="s">
        <v>126</v>
      </c>
      <c r="E169" s="185" t="s">
        <v>421</v>
      </c>
      <c r="F169" s="186" t="s">
        <v>422</v>
      </c>
      <c r="G169" s="187" t="s">
        <v>354</v>
      </c>
      <c r="H169" s="188">
        <v>300</v>
      </c>
      <c r="I169" s="189"/>
      <c r="J169" s="190">
        <f>ROUND(I169*H169,2)</f>
        <v>0</v>
      </c>
      <c r="K169" s="186" t="s">
        <v>130</v>
      </c>
      <c r="L169" s="43"/>
      <c r="M169" s="191" t="s">
        <v>20</v>
      </c>
      <c r="N169" s="192" t="s">
        <v>49</v>
      </c>
      <c r="O169" s="83"/>
      <c r="P169" s="193">
        <f>O169*H169</f>
        <v>0</v>
      </c>
      <c r="Q169" s="193">
        <v>0</v>
      </c>
      <c r="R169" s="193">
        <f>Q169*H169</f>
        <v>0</v>
      </c>
      <c r="S169" s="193">
        <v>0</v>
      </c>
      <c r="T169" s="194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5" t="s">
        <v>131</v>
      </c>
      <c r="AT169" s="195" t="s">
        <v>126</v>
      </c>
      <c r="AU169" s="195" t="s">
        <v>78</v>
      </c>
      <c r="AY169" s="16" t="s">
        <v>132</v>
      </c>
      <c r="BE169" s="196">
        <f>IF(N169="základní",J169,0)</f>
        <v>0</v>
      </c>
      <c r="BF169" s="196">
        <f>IF(N169="snížená",J169,0)</f>
        <v>0</v>
      </c>
      <c r="BG169" s="196">
        <f>IF(N169="zákl. přenesená",J169,0)</f>
        <v>0</v>
      </c>
      <c r="BH169" s="196">
        <f>IF(N169="sníž. přenesená",J169,0)</f>
        <v>0</v>
      </c>
      <c r="BI169" s="196">
        <f>IF(N169="nulová",J169,0)</f>
        <v>0</v>
      </c>
      <c r="BJ169" s="16" t="s">
        <v>22</v>
      </c>
      <c r="BK169" s="196">
        <f>ROUND(I169*H169,2)</f>
        <v>0</v>
      </c>
      <c r="BL169" s="16" t="s">
        <v>131</v>
      </c>
      <c r="BM169" s="195" t="s">
        <v>423</v>
      </c>
    </row>
    <row r="170" spans="1:65" s="2" customFormat="1" ht="55.5" customHeight="1">
      <c r="A170" s="37"/>
      <c r="B170" s="38"/>
      <c r="C170" s="184" t="s">
        <v>424</v>
      </c>
      <c r="D170" s="184" t="s">
        <v>126</v>
      </c>
      <c r="E170" s="185" t="s">
        <v>425</v>
      </c>
      <c r="F170" s="186" t="s">
        <v>426</v>
      </c>
      <c r="G170" s="187" t="s">
        <v>354</v>
      </c>
      <c r="H170" s="188">
        <v>700</v>
      </c>
      <c r="I170" s="189"/>
      <c r="J170" s="190">
        <f>ROUND(I170*H170,2)</f>
        <v>0</v>
      </c>
      <c r="K170" s="186" t="s">
        <v>130</v>
      </c>
      <c r="L170" s="43"/>
      <c r="M170" s="191" t="s">
        <v>20</v>
      </c>
      <c r="N170" s="192" t="s">
        <v>49</v>
      </c>
      <c r="O170" s="83"/>
      <c r="P170" s="193">
        <f>O170*H170</f>
        <v>0</v>
      </c>
      <c r="Q170" s="193">
        <v>0</v>
      </c>
      <c r="R170" s="193">
        <f>Q170*H170</f>
        <v>0</v>
      </c>
      <c r="S170" s="193">
        <v>0</v>
      </c>
      <c r="T170" s="19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5" t="s">
        <v>131</v>
      </c>
      <c r="AT170" s="195" t="s">
        <v>126</v>
      </c>
      <c r="AU170" s="195" t="s">
        <v>78</v>
      </c>
      <c r="AY170" s="16" t="s">
        <v>132</v>
      </c>
      <c r="BE170" s="196">
        <f>IF(N170="základní",J170,0)</f>
        <v>0</v>
      </c>
      <c r="BF170" s="196">
        <f>IF(N170="snížená",J170,0)</f>
        <v>0</v>
      </c>
      <c r="BG170" s="196">
        <f>IF(N170="zákl. přenesená",J170,0)</f>
        <v>0</v>
      </c>
      <c r="BH170" s="196">
        <f>IF(N170="sníž. přenesená",J170,0)</f>
        <v>0</v>
      </c>
      <c r="BI170" s="196">
        <f>IF(N170="nulová",J170,0)</f>
        <v>0</v>
      </c>
      <c r="BJ170" s="16" t="s">
        <v>22</v>
      </c>
      <c r="BK170" s="196">
        <f>ROUND(I170*H170,2)</f>
        <v>0</v>
      </c>
      <c r="BL170" s="16" t="s">
        <v>131</v>
      </c>
      <c r="BM170" s="195" t="s">
        <v>427</v>
      </c>
    </row>
    <row r="171" spans="1:65" s="2" customFormat="1" ht="55.5" customHeight="1">
      <c r="A171" s="37"/>
      <c r="B171" s="38"/>
      <c r="C171" s="184" t="s">
        <v>428</v>
      </c>
      <c r="D171" s="184" t="s">
        <v>126</v>
      </c>
      <c r="E171" s="185" t="s">
        <v>429</v>
      </c>
      <c r="F171" s="186" t="s">
        <v>430</v>
      </c>
      <c r="G171" s="187" t="s">
        <v>354</v>
      </c>
      <c r="H171" s="188">
        <v>50</v>
      </c>
      <c r="I171" s="189"/>
      <c r="J171" s="190">
        <f>ROUND(I171*H171,2)</f>
        <v>0</v>
      </c>
      <c r="K171" s="186" t="s">
        <v>130</v>
      </c>
      <c r="L171" s="43"/>
      <c r="M171" s="191" t="s">
        <v>20</v>
      </c>
      <c r="N171" s="192" t="s">
        <v>49</v>
      </c>
      <c r="O171" s="83"/>
      <c r="P171" s="193">
        <f>O171*H171</f>
        <v>0</v>
      </c>
      <c r="Q171" s="193">
        <v>0</v>
      </c>
      <c r="R171" s="193">
        <f>Q171*H171</f>
        <v>0</v>
      </c>
      <c r="S171" s="193">
        <v>0</v>
      </c>
      <c r="T171" s="19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5" t="s">
        <v>131</v>
      </c>
      <c r="AT171" s="195" t="s">
        <v>126</v>
      </c>
      <c r="AU171" s="195" t="s">
        <v>78</v>
      </c>
      <c r="AY171" s="16" t="s">
        <v>132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16" t="s">
        <v>22</v>
      </c>
      <c r="BK171" s="196">
        <f>ROUND(I171*H171,2)</f>
        <v>0</v>
      </c>
      <c r="BL171" s="16" t="s">
        <v>131</v>
      </c>
      <c r="BM171" s="195" t="s">
        <v>431</v>
      </c>
    </row>
    <row r="172" spans="1:65" s="2" customFormat="1" ht="55.5" customHeight="1">
      <c r="A172" s="37"/>
      <c r="B172" s="38"/>
      <c r="C172" s="184" t="s">
        <v>432</v>
      </c>
      <c r="D172" s="184" t="s">
        <v>126</v>
      </c>
      <c r="E172" s="185" t="s">
        <v>433</v>
      </c>
      <c r="F172" s="186" t="s">
        <v>434</v>
      </c>
      <c r="G172" s="187" t="s">
        <v>354</v>
      </c>
      <c r="H172" s="188">
        <v>100</v>
      </c>
      <c r="I172" s="189"/>
      <c r="J172" s="190">
        <f>ROUND(I172*H172,2)</f>
        <v>0</v>
      </c>
      <c r="K172" s="186" t="s">
        <v>130</v>
      </c>
      <c r="L172" s="43"/>
      <c r="M172" s="191" t="s">
        <v>20</v>
      </c>
      <c r="N172" s="192" t="s">
        <v>49</v>
      </c>
      <c r="O172" s="83"/>
      <c r="P172" s="193">
        <f>O172*H172</f>
        <v>0</v>
      </c>
      <c r="Q172" s="193">
        <v>0</v>
      </c>
      <c r="R172" s="193">
        <f>Q172*H172</f>
        <v>0</v>
      </c>
      <c r="S172" s="193">
        <v>0</v>
      </c>
      <c r="T172" s="194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95" t="s">
        <v>131</v>
      </c>
      <c r="AT172" s="195" t="s">
        <v>126</v>
      </c>
      <c r="AU172" s="195" t="s">
        <v>78</v>
      </c>
      <c r="AY172" s="16" t="s">
        <v>132</v>
      </c>
      <c r="BE172" s="196">
        <f>IF(N172="základní",J172,0)</f>
        <v>0</v>
      </c>
      <c r="BF172" s="196">
        <f>IF(N172="snížená",J172,0)</f>
        <v>0</v>
      </c>
      <c r="BG172" s="196">
        <f>IF(N172="zákl. přenesená",J172,0)</f>
        <v>0</v>
      </c>
      <c r="BH172" s="196">
        <f>IF(N172="sníž. přenesená",J172,0)</f>
        <v>0</v>
      </c>
      <c r="BI172" s="196">
        <f>IF(N172="nulová",J172,0)</f>
        <v>0</v>
      </c>
      <c r="BJ172" s="16" t="s">
        <v>22</v>
      </c>
      <c r="BK172" s="196">
        <f>ROUND(I172*H172,2)</f>
        <v>0</v>
      </c>
      <c r="BL172" s="16" t="s">
        <v>131</v>
      </c>
      <c r="BM172" s="195" t="s">
        <v>435</v>
      </c>
    </row>
    <row r="173" spans="1:65" s="2" customFormat="1" ht="55.5" customHeight="1">
      <c r="A173" s="37"/>
      <c r="B173" s="38"/>
      <c r="C173" s="184" t="s">
        <v>436</v>
      </c>
      <c r="D173" s="184" t="s">
        <v>126</v>
      </c>
      <c r="E173" s="185" t="s">
        <v>437</v>
      </c>
      <c r="F173" s="186" t="s">
        <v>438</v>
      </c>
      <c r="G173" s="187" t="s">
        <v>354</v>
      </c>
      <c r="H173" s="188">
        <v>200</v>
      </c>
      <c r="I173" s="189"/>
      <c r="J173" s="190">
        <f>ROUND(I173*H173,2)</f>
        <v>0</v>
      </c>
      <c r="K173" s="186" t="s">
        <v>130</v>
      </c>
      <c r="L173" s="43"/>
      <c r="M173" s="191" t="s">
        <v>20</v>
      </c>
      <c r="N173" s="192" t="s">
        <v>49</v>
      </c>
      <c r="O173" s="83"/>
      <c r="P173" s="193">
        <f>O173*H173</f>
        <v>0</v>
      </c>
      <c r="Q173" s="193">
        <v>0</v>
      </c>
      <c r="R173" s="193">
        <f>Q173*H173</f>
        <v>0</v>
      </c>
      <c r="S173" s="193">
        <v>0</v>
      </c>
      <c r="T173" s="19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95" t="s">
        <v>131</v>
      </c>
      <c r="AT173" s="195" t="s">
        <v>126</v>
      </c>
      <c r="AU173" s="195" t="s">
        <v>78</v>
      </c>
      <c r="AY173" s="16" t="s">
        <v>132</v>
      </c>
      <c r="BE173" s="196">
        <f>IF(N173="základní",J173,0)</f>
        <v>0</v>
      </c>
      <c r="BF173" s="196">
        <f>IF(N173="snížená",J173,0)</f>
        <v>0</v>
      </c>
      <c r="BG173" s="196">
        <f>IF(N173="zákl. přenesená",J173,0)</f>
        <v>0</v>
      </c>
      <c r="BH173" s="196">
        <f>IF(N173="sníž. přenesená",J173,0)</f>
        <v>0</v>
      </c>
      <c r="BI173" s="196">
        <f>IF(N173="nulová",J173,0)</f>
        <v>0</v>
      </c>
      <c r="BJ173" s="16" t="s">
        <v>22</v>
      </c>
      <c r="BK173" s="196">
        <f>ROUND(I173*H173,2)</f>
        <v>0</v>
      </c>
      <c r="BL173" s="16" t="s">
        <v>131</v>
      </c>
      <c r="BM173" s="195" t="s">
        <v>439</v>
      </c>
    </row>
    <row r="174" spans="1:65" s="2" customFormat="1" ht="55.5" customHeight="1">
      <c r="A174" s="37"/>
      <c r="B174" s="38"/>
      <c r="C174" s="184" t="s">
        <v>440</v>
      </c>
      <c r="D174" s="184" t="s">
        <v>126</v>
      </c>
      <c r="E174" s="185" t="s">
        <v>441</v>
      </c>
      <c r="F174" s="186" t="s">
        <v>442</v>
      </c>
      <c r="G174" s="187" t="s">
        <v>354</v>
      </c>
      <c r="H174" s="188">
        <v>700</v>
      </c>
      <c r="I174" s="189"/>
      <c r="J174" s="190">
        <f>ROUND(I174*H174,2)</f>
        <v>0</v>
      </c>
      <c r="K174" s="186" t="s">
        <v>130</v>
      </c>
      <c r="L174" s="43"/>
      <c r="M174" s="191" t="s">
        <v>20</v>
      </c>
      <c r="N174" s="192" t="s">
        <v>49</v>
      </c>
      <c r="O174" s="83"/>
      <c r="P174" s="193">
        <f>O174*H174</f>
        <v>0</v>
      </c>
      <c r="Q174" s="193">
        <v>0</v>
      </c>
      <c r="R174" s="193">
        <f>Q174*H174</f>
        <v>0</v>
      </c>
      <c r="S174" s="193">
        <v>0</v>
      </c>
      <c r="T174" s="194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5" t="s">
        <v>131</v>
      </c>
      <c r="AT174" s="195" t="s">
        <v>126</v>
      </c>
      <c r="AU174" s="195" t="s">
        <v>78</v>
      </c>
      <c r="AY174" s="16" t="s">
        <v>132</v>
      </c>
      <c r="BE174" s="196">
        <f>IF(N174="základní",J174,0)</f>
        <v>0</v>
      </c>
      <c r="BF174" s="196">
        <f>IF(N174="snížená",J174,0)</f>
        <v>0</v>
      </c>
      <c r="BG174" s="196">
        <f>IF(N174="zákl. přenesená",J174,0)</f>
        <v>0</v>
      </c>
      <c r="BH174" s="196">
        <f>IF(N174="sníž. přenesená",J174,0)</f>
        <v>0</v>
      </c>
      <c r="BI174" s="196">
        <f>IF(N174="nulová",J174,0)</f>
        <v>0</v>
      </c>
      <c r="BJ174" s="16" t="s">
        <v>22</v>
      </c>
      <c r="BK174" s="196">
        <f>ROUND(I174*H174,2)</f>
        <v>0</v>
      </c>
      <c r="BL174" s="16" t="s">
        <v>131</v>
      </c>
      <c r="BM174" s="195" t="s">
        <v>443</v>
      </c>
    </row>
    <row r="175" spans="1:65" s="2" customFormat="1" ht="55.5" customHeight="1">
      <c r="A175" s="37"/>
      <c r="B175" s="38"/>
      <c r="C175" s="184" t="s">
        <v>444</v>
      </c>
      <c r="D175" s="184" t="s">
        <v>126</v>
      </c>
      <c r="E175" s="185" t="s">
        <v>445</v>
      </c>
      <c r="F175" s="186" t="s">
        <v>446</v>
      </c>
      <c r="G175" s="187" t="s">
        <v>354</v>
      </c>
      <c r="H175" s="188">
        <v>50</v>
      </c>
      <c r="I175" s="189"/>
      <c r="J175" s="190">
        <f>ROUND(I175*H175,2)</f>
        <v>0</v>
      </c>
      <c r="K175" s="186" t="s">
        <v>130</v>
      </c>
      <c r="L175" s="43"/>
      <c r="M175" s="191" t="s">
        <v>20</v>
      </c>
      <c r="N175" s="192" t="s">
        <v>49</v>
      </c>
      <c r="O175" s="83"/>
      <c r="P175" s="193">
        <f>O175*H175</f>
        <v>0</v>
      </c>
      <c r="Q175" s="193">
        <v>0</v>
      </c>
      <c r="R175" s="193">
        <f>Q175*H175</f>
        <v>0</v>
      </c>
      <c r="S175" s="193">
        <v>0</v>
      </c>
      <c r="T175" s="194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5" t="s">
        <v>131</v>
      </c>
      <c r="AT175" s="195" t="s">
        <v>126</v>
      </c>
      <c r="AU175" s="195" t="s">
        <v>78</v>
      </c>
      <c r="AY175" s="16" t="s">
        <v>132</v>
      </c>
      <c r="BE175" s="196">
        <f>IF(N175="základní",J175,0)</f>
        <v>0</v>
      </c>
      <c r="BF175" s="196">
        <f>IF(N175="snížená",J175,0)</f>
        <v>0</v>
      </c>
      <c r="BG175" s="196">
        <f>IF(N175="zákl. přenesená",J175,0)</f>
        <v>0</v>
      </c>
      <c r="BH175" s="196">
        <f>IF(N175="sníž. přenesená",J175,0)</f>
        <v>0</v>
      </c>
      <c r="BI175" s="196">
        <f>IF(N175="nulová",J175,0)</f>
        <v>0</v>
      </c>
      <c r="BJ175" s="16" t="s">
        <v>22</v>
      </c>
      <c r="BK175" s="196">
        <f>ROUND(I175*H175,2)</f>
        <v>0</v>
      </c>
      <c r="BL175" s="16" t="s">
        <v>131</v>
      </c>
      <c r="BM175" s="195" t="s">
        <v>447</v>
      </c>
    </row>
    <row r="176" spans="1:65" s="2" customFormat="1" ht="55.5" customHeight="1">
      <c r="A176" s="37"/>
      <c r="B176" s="38"/>
      <c r="C176" s="184" t="s">
        <v>448</v>
      </c>
      <c r="D176" s="184" t="s">
        <v>126</v>
      </c>
      <c r="E176" s="185" t="s">
        <v>449</v>
      </c>
      <c r="F176" s="186" t="s">
        <v>450</v>
      </c>
      <c r="G176" s="187" t="s">
        <v>354</v>
      </c>
      <c r="H176" s="188">
        <v>2</v>
      </c>
      <c r="I176" s="189"/>
      <c r="J176" s="190">
        <f>ROUND(I176*H176,2)</f>
        <v>0</v>
      </c>
      <c r="K176" s="186" t="s">
        <v>130</v>
      </c>
      <c r="L176" s="43"/>
      <c r="M176" s="191" t="s">
        <v>20</v>
      </c>
      <c r="N176" s="192" t="s">
        <v>49</v>
      </c>
      <c r="O176" s="83"/>
      <c r="P176" s="193">
        <f>O176*H176</f>
        <v>0</v>
      </c>
      <c r="Q176" s="193">
        <v>0</v>
      </c>
      <c r="R176" s="193">
        <f>Q176*H176</f>
        <v>0</v>
      </c>
      <c r="S176" s="193">
        <v>0</v>
      </c>
      <c r="T176" s="194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5" t="s">
        <v>131</v>
      </c>
      <c r="AT176" s="195" t="s">
        <v>126</v>
      </c>
      <c r="AU176" s="195" t="s">
        <v>78</v>
      </c>
      <c r="AY176" s="16" t="s">
        <v>132</v>
      </c>
      <c r="BE176" s="196">
        <f>IF(N176="základní",J176,0)</f>
        <v>0</v>
      </c>
      <c r="BF176" s="196">
        <f>IF(N176="snížená",J176,0)</f>
        <v>0</v>
      </c>
      <c r="BG176" s="196">
        <f>IF(N176="zákl. přenesená",J176,0)</f>
        <v>0</v>
      </c>
      <c r="BH176" s="196">
        <f>IF(N176="sníž. přenesená",J176,0)</f>
        <v>0</v>
      </c>
      <c r="BI176" s="196">
        <f>IF(N176="nulová",J176,0)</f>
        <v>0</v>
      </c>
      <c r="BJ176" s="16" t="s">
        <v>22</v>
      </c>
      <c r="BK176" s="196">
        <f>ROUND(I176*H176,2)</f>
        <v>0</v>
      </c>
      <c r="BL176" s="16" t="s">
        <v>131</v>
      </c>
      <c r="BM176" s="195" t="s">
        <v>451</v>
      </c>
    </row>
    <row r="177" spans="1:65" s="2" customFormat="1" ht="55.5" customHeight="1">
      <c r="A177" s="37"/>
      <c r="B177" s="38"/>
      <c r="C177" s="184" t="s">
        <v>452</v>
      </c>
      <c r="D177" s="184" t="s">
        <v>126</v>
      </c>
      <c r="E177" s="185" t="s">
        <v>453</v>
      </c>
      <c r="F177" s="186" t="s">
        <v>454</v>
      </c>
      <c r="G177" s="187" t="s">
        <v>354</v>
      </c>
      <c r="H177" s="188">
        <v>4</v>
      </c>
      <c r="I177" s="189"/>
      <c r="J177" s="190">
        <f>ROUND(I177*H177,2)</f>
        <v>0</v>
      </c>
      <c r="K177" s="186" t="s">
        <v>130</v>
      </c>
      <c r="L177" s="43"/>
      <c r="M177" s="191" t="s">
        <v>20</v>
      </c>
      <c r="N177" s="192" t="s">
        <v>49</v>
      </c>
      <c r="O177" s="83"/>
      <c r="P177" s="193">
        <f>O177*H177</f>
        <v>0</v>
      </c>
      <c r="Q177" s="193">
        <v>0</v>
      </c>
      <c r="R177" s="193">
        <f>Q177*H177</f>
        <v>0</v>
      </c>
      <c r="S177" s="193">
        <v>0</v>
      </c>
      <c r="T177" s="19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5" t="s">
        <v>131</v>
      </c>
      <c r="AT177" s="195" t="s">
        <v>126</v>
      </c>
      <c r="AU177" s="195" t="s">
        <v>78</v>
      </c>
      <c r="AY177" s="16" t="s">
        <v>132</v>
      </c>
      <c r="BE177" s="196">
        <f>IF(N177="základní",J177,0)</f>
        <v>0</v>
      </c>
      <c r="BF177" s="196">
        <f>IF(N177="snížená",J177,0)</f>
        <v>0</v>
      </c>
      <c r="BG177" s="196">
        <f>IF(N177="zákl. přenesená",J177,0)</f>
        <v>0</v>
      </c>
      <c r="BH177" s="196">
        <f>IF(N177="sníž. přenesená",J177,0)</f>
        <v>0</v>
      </c>
      <c r="BI177" s="196">
        <f>IF(N177="nulová",J177,0)</f>
        <v>0</v>
      </c>
      <c r="BJ177" s="16" t="s">
        <v>22</v>
      </c>
      <c r="BK177" s="196">
        <f>ROUND(I177*H177,2)</f>
        <v>0</v>
      </c>
      <c r="BL177" s="16" t="s">
        <v>131</v>
      </c>
      <c r="BM177" s="195" t="s">
        <v>455</v>
      </c>
    </row>
    <row r="178" spans="1:65" s="2" customFormat="1" ht="55.5" customHeight="1">
      <c r="A178" s="37"/>
      <c r="B178" s="38"/>
      <c r="C178" s="184" t="s">
        <v>456</v>
      </c>
      <c r="D178" s="184" t="s">
        <v>126</v>
      </c>
      <c r="E178" s="185" t="s">
        <v>457</v>
      </c>
      <c r="F178" s="186" t="s">
        <v>458</v>
      </c>
      <c r="G178" s="187" t="s">
        <v>354</v>
      </c>
      <c r="H178" s="188">
        <v>4</v>
      </c>
      <c r="I178" s="189"/>
      <c r="J178" s="190">
        <f>ROUND(I178*H178,2)</f>
        <v>0</v>
      </c>
      <c r="K178" s="186" t="s">
        <v>130</v>
      </c>
      <c r="L178" s="43"/>
      <c r="M178" s="191" t="s">
        <v>20</v>
      </c>
      <c r="N178" s="192" t="s">
        <v>49</v>
      </c>
      <c r="O178" s="83"/>
      <c r="P178" s="193">
        <f>O178*H178</f>
        <v>0</v>
      </c>
      <c r="Q178" s="193">
        <v>0</v>
      </c>
      <c r="R178" s="193">
        <f>Q178*H178</f>
        <v>0</v>
      </c>
      <c r="S178" s="193">
        <v>0</v>
      </c>
      <c r="T178" s="194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95" t="s">
        <v>131</v>
      </c>
      <c r="AT178" s="195" t="s">
        <v>126</v>
      </c>
      <c r="AU178" s="195" t="s">
        <v>78</v>
      </c>
      <c r="AY178" s="16" t="s">
        <v>132</v>
      </c>
      <c r="BE178" s="196">
        <f>IF(N178="základní",J178,0)</f>
        <v>0</v>
      </c>
      <c r="BF178" s="196">
        <f>IF(N178="snížená",J178,0)</f>
        <v>0</v>
      </c>
      <c r="BG178" s="196">
        <f>IF(N178="zákl. přenesená",J178,0)</f>
        <v>0</v>
      </c>
      <c r="BH178" s="196">
        <f>IF(N178="sníž. přenesená",J178,0)</f>
        <v>0</v>
      </c>
      <c r="BI178" s="196">
        <f>IF(N178="nulová",J178,0)</f>
        <v>0</v>
      </c>
      <c r="BJ178" s="16" t="s">
        <v>22</v>
      </c>
      <c r="BK178" s="196">
        <f>ROUND(I178*H178,2)</f>
        <v>0</v>
      </c>
      <c r="BL178" s="16" t="s">
        <v>131</v>
      </c>
      <c r="BM178" s="195" t="s">
        <v>459</v>
      </c>
    </row>
    <row r="179" spans="1:65" s="2" customFormat="1" ht="55.5" customHeight="1">
      <c r="A179" s="37"/>
      <c r="B179" s="38"/>
      <c r="C179" s="184" t="s">
        <v>460</v>
      </c>
      <c r="D179" s="184" t="s">
        <v>126</v>
      </c>
      <c r="E179" s="185" t="s">
        <v>461</v>
      </c>
      <c r="F179" s="186" t="s">
        <v>462</v>
      </c>
      <c r="G179" s="187" t="s">
        <v>354</v>
      </c>
      <c r="H179" s="188">
        <v>2</v>
      </c>
      <c r="I179" s="189"/>
      <c r="J179" s="190">
        <f>ROUND(I179*H179,2)</f>
        <v>0</v>
      </c>
      <c r="K179" s="186" t="s">
        <v>130</v>
      </c>
      <c r="L179" s="43"/>
      <c r="M179" s="191" t="s">
        <v>20</v>
      </c>
      <c r="N179" s="192" t="s">
        <v>49</v>
      </c>
      <c r="O179" s="83"/>
      <c r="P179" s="193">
        <f>O179*H179</f>
        <v>0</v>
      </c>
      <c r="Q179" s="193">
        <v>0</v>
      </c>
      <c r="R179" s="193">
        <f>Q179*H179</f>
        <v>0</v>
      </c>
      <c r="S179" s="193">
        <v>0</v>
      </c>
      <c r="T179" s="19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5" t="s">
        <v>131</v>
      </c>
      <c r="AT179" s="195" t="s">
        <v>126</v>
      </c>
      <c r="AU179" s="195" t="s">
        <v>78</v>
      </c>
      <c r="AY179" s="16" t="s">
        <v>132</v>
      </c>
      <c r="BE179" s="196">
        <f>IF(N179="základní",J179,0)</f>
        <v>0</v>
      </c>
      <c r="BF179" s="196">
        <f>IF(N179="snížená",J179,0)</f>
        <v>0</v>
      </c>
      <c r="BG179" s="196">
        <f>IF(N179="zákl. přenesená",J179,0)</f>
        <v>0</v>
      </c>
      <c r="BH179" s="196">
        <f>IF(N179="sníž. přenesená",J179,0)</f>
        <v>0</v>
      </c>
      <c r="BI179" s="196">
        <f>IF(N179="nulová",J179,0)</f>
        <v>0</v>
      </c>
      <c r="BJ179" s="16" t="s">
        <v>22</v>
      </c>
      <c r="BK179" s="196">
        <f>ROUND(I179*H179,2)</f>
        <v>0</v>
      </c>
      <c r="BL179" s="16" t="s">
        <v>131</v>
      </c>
      <c r="BM179" s="195" t="s">
        <v>463</v>
      </c>
    </row>
    <row r="180" spans="1:65" s="2" customFormat="1" ht="62.7" customHeight="1">
      <c r="A180" s="37"/>
      <c r="B180" s="38"/>
      <c r="C180" s="184" t="s">
        <v>464</v>
      </c>
      <c r="D180" s="184" t="s">
        <v>126</v>
      </c>
      <c r="E180" s="185" t="s">
        <v>465</v>
      </c>
      <c r="F180" s="186" t="s">
        <v>466</v>
      </c>
      <c r="G180" s="187" t="s">
        <v>354</v>
      </c>
      <c r="H180" s="188">
        <v>4</v>
      </c>
      <c r="I180" s="189"/>
      <c r="J180" s="190">
        <f>ROUND(I180*H180,2)</f>
        <v>0</v>
      </c>
      <c r="K180" s="186" t="s">
        <v>130</v>
      </c>
      <c r="L180" s="43"/>
      <c r="M180" s="191" t="s">
        <v>20</v>
      </c>
      <c r="N180" s="192" t="s">
        <v>49</v>
      </c>
      <c r="O180" s="83"/>
      <c r="P180" s="193">
        <f>O180*H180</f>
        <v>0</v>
      </c>
      <c r="Q180" s="193">
        <v>0</v>
      </c>
      <c r="R180" s="193">
        <f>Q180*H180</f>
        <v>0</v>
      </c>
      <c r="S180" s="193">
        <v>0</v>
      </c>
      <c r="T180" s="194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95" t="s">
        <v>131</v>
      </c>
      <c r="AT180" s="195" t="s">
        <v>126</v>
      </c>
      <c r="AU180" s="195" t="s">
        <v>78</v>
      </c>
      <c r="AY180" s="16" t="s">
        <v>132</v>
      </c>
      <c r="BE180" s="196">
        <f>IF(N180="základní",J180,0)</f>
        <v>0</v>
      </c>
      <c r="BF180" s="196">
        <f>IF(N180="snížená",J180,0)</f>
        <v>0</v>
      </c>
      <c r="BG180" s="196">
        <f>IF(N180="zákl. přenesená",J180,0)</f>
        <v>0</v>
      </c>
      <c r="BH180" s="196">
        <f>IF(N180="sníž. přenesená",J180,0)</f>
        <v>0</v>
      </c>
      <c r="BI180" s="196">
        <f>IF(N180="nulová",J180,0)</f>
        <v>0</v>
      </c>
      <c r="BJ180" s="16" t="s">
        <v>22</v>
      </c>
      <c r="BK180" s="196">
        <f>ROUND(I180*H180,2)</f>
        <v>0</v>
      </c>
      <c r="BL180" s="16" t="s">
        <v>131</v>
      </c>
      <c r="BM180" s="195" t="s">
        <v>467</v>
      </c>
    </row>
    <row r="181" spans="1:65" s="2" customFormat="1" ht="62.7" customHeight="1">
      <c r="A181" s="37"/>
      <c r="B181" s="38"/>
      <c r="C181" s="184" t="s">
        <v>468</v>
      </c>
      <c r="D181" s="184" t="s">
        <v>126</v>
      </c>
      <c r="E181" s="185" t="s">
        <v>469</v>
      </c>
      <c r="F181" s="186" t="s">
        <v>470</v>
      </c>
      <c r="G181" s="187" t="s">
        <v>354</v>
      </c>
      <c r="H181" s="188">
        <v>4</v>
      </c>
      <c r="I181" s="189"/>
      <c r="J181" s="190">
        <f>ROUND(I181*H181,2)</f>
        <v>0</v>
      </c>
      <c r="K181" s="186" t="s">
        <v>130</v>
      </c>
      <c r="L181" s="43"/>
      <c r="M181" s="191" t="s">
        <v>20</v>
      </c>
      <c r="N181" s="192" t="s">
        <v>49</v>
      </c>
      <c r="O181" s="83"/>
      <c r="P181" s="193">
        <f>O181*H181</f>
        <v>0</v>
      </c>
      <c r="Q181" s="193">
        <v>0</v>
      </c>
      <c r="R181" s="193">
        <f>Q181*H181</f>
        <v>0</v>
      </c>
      <c r="S181" s="193">
        <v>0</v>
      </c>
      <c r="T181" s="19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95" t="s">
        <v>131</v>
      </c>
      <c r="AT181" s="195" t="s">
        <v>126</v>
      </c>
      <c r="AU181" s="195" t="s">
        <v>78</v>
      </c>
      <c r="AY181" s="16" t="s">
        <v>132</v>
      </c>
      <c r="BE181" s="196">
        <f>IF(N181="základní",J181,0)</f>
        <v>0</v>
      </c>
      <c r="BF181" s="196">
        <f>IF(N181="snížená",J181,0)</f>
        <v>0</v>
      </c>
      <c r="BG181" s="196">
        <f>IF(N181="zákl. přenesená",J181,0)</f>
        <v>0</v>
      </c>
      <c r="BH181" s="196">
        <f>IF(N181="sníž. přenesená",J181,0)</f>
        <v>0</v>
      </c>
      <c r="BI181" s="196">
        <f>IF(N181="nulová",J181,0)</f>
        <v>0</v>
      </c>
      <c r="BJ181" s="16" t="s">
        <v>22</v>
      </c>
      <c r="BK181" s="196">
        <f>ROUND(I181*H181,2)</f>
        <v>0</v>
      </c>
      <c r="BL181" s="16" t="s">
        <v>131</v>
      </c>
      <c r="BM181" s="195" t="s">
        <v>471</v>
      </c>
    </row>
    <row r="182" spans="1:65" s="2" customFormat="1" ht="62.7" customHeight="1">
      <c r="A182" s="37"/>
      <c r="B182" s="38"/>
      <c r="C182" s="184" t="s">
        <v>472</v>
      </c>
      <c r="D182" s="184" t="s">
        <v>126</v>
      </c>
      <c r="E182" s="185" t="s">
        <v>473</v>
      </c>
      <c r="F182" s="186" t="s">
        <v>474</v>
      </c>
      <c r="G182" s="187" t="s">
        <v>354</v>
      </c>
      <c r="H182" s="188">
        <v>4</v>
      </c>
      <c r="I182" s="189"/>
      <c r="J182" s="190">
        <f>ROUND(I182*H182,2)</f>
        <v>0</v>
      </c>
      <c r="K182" s="186" t="s">
        <v>130</v>
      </c>
      <c r="L182" s="43"/>
      <c r="M182" s="191" t="s">
        <v>20</v>
      </c>
      <c r="N182" s="192" t="s">
        <v>49</v>
      </c>
      <c r="O182" s="83"/>
      <c r="P182" s="193">
        <f>O182*H182</f>
        <v>0</v>
      </c>
      <c r="Q182" s="193">
        <v>0</v>
      </c>
      <c r="R182" s="193">
        <f>Q182*H182</f>
        <v>0</v>
      </c>
      <c r="S182" s="193">
        <v>0</v>
      </c>
      <c r="T182" s="19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5" t="s">
        <v>131</v>
      </c>
      <c r="AT182" s="195" t="s">
        <v>126</v>
      </c>
      <c r="AU182" s="195" t="s">
        <v>78</v>
      </c>
      <c r="AY182" s="16" t="s">
        <v>132</v>
      </c>
      <c r="BE182" s="196">
        <f>IF(N182="základní",J182,0)</f>
        <v>0</v>
      </c>
      <c r="BF182" s="196">
        <f>IF(N182="snížená",J182,0)</f>
        <v>0</v>
      </c>
      <c r="BG182" s="196">
        <f>IF(N182="zákl. přenesená",J182,0)</f>
        <v>0</v>
      </c>
      <c r="BH182" s="196">
        <f>IF(N182="sníž. přenesená",J182,0)</f>
        <v>0</v>
      </c>
      <c r="BI182" s="196">
        <f>IF(N182="nulová",J182,0)</f>
        <v>0</v>
      </c>
      <c r="BJ182" s="16" t="s">
        <v>22</v>
      </c>
      <c r="BK182" s="196">
        <f>ROUND(I182*H182,2)</f>
        <v>0</v>
      </c>
      <c r="BL182" s="16" t="s">
        <v>131</v>
      </c>
      <c r="BM182" s="195" t="s">
        <v>475</v>
      </c>
    </row>
    <row r="183" spans="1:65" s="2" customFormat="1" ht="62.7" customHeight="1">
      <c r="A183" s="37"/>
      <c r="B183" s="38"/>
      <c r="C183" s="184" t="s">
        <v>476</v>
      </c>
      <c r="D183" s="184" t="s">
        <v>126</v>
      </c>
      <c r="E183" s="185" t="s">
        <v>477</v>
      </c>
      <c r="F183" s="186" t="s">
        <v>478</v>
      </c>
      <c r="G183" s="187" t="s">
        <v>354</v>
      </c>
      <c r="H183" s="188">
        <v>4</v>
      </c>
      <c r="I183" s="189"/>
      <c r="J183" s="190">
        <f>ROUND(I183*H183,2)</f>
        <v>0</v>
      </c>
      <c r="K183" s="186" t="s">
        <v>130</v>
      </c>
      <c r="L183" s="43"/>
      <c r="M183" s="191" t="s">
        <v>20</v>
      </c>
      <c r="N183" s="192" t="s">
        <v>49</v>
      </c>
      <c r="O183" s="83"/>
      <c r="P183" s="193">
        <f>O183*H183</f>
        <v>0</v>
      </c>
      <c r="Q183" s="193">
        <v>0</v>
      </c>
      <c r="R183" s="193">
        <f>Q183*H183</f>
        <v>0</v>
      </c>
      <c r="S183" s="193">
        <v>0</v>
      </c>
      <c r="T183" s="194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95" t="s">
        <v>131</v>
      </c>
      <c r="AT183" s="195" t="s">
        <v>126</v>
      </c>
      <c r="AU183" s="195" t="s">
        <v>78</v>
      </c>
      <c r="AY183" s="16" t="s">
        <v>132</v>
      </c>
      <c r="BE183" s="196">
        <f>IF(N183="základní",J183,0)</f>
        <v>0</v>
      </c>
      <c r="BF183" s="196">
        <f>IF(N183="snížená",J183,0)</f>
        <v>0</v>
      </c>
      <c r="BG183" s="196">
        <f>IF(N183="zákl. přenesená",J183,0)</f>
        <v>0</v>
      </c>
      <c r="BH183" s="196">
        <f>IF(N183="sníž. přenesená",J183,0)</f>
        <v>0</v>
      </c>
      <c r="BI183" s="196">
        <f>IF(N183="nulová",J183,0)</f>
        <v>0</v>
      </c>
      <c r="BJ183" s="16" t="s">
        <v>22</v>
      </c>
      <c r="BK183" s="196">
        <f>ROUND(I183*H183,2)</f>
        <v>0</v>
      </c>
      <c r="BL183" s="16" t="s">
        <v>131</v>
      </c>
      <c r="BM183" s="195" t="s">
        <v>479</v>
      </c>
    </row>
    <row r="184" spans="1:65" s="2" customFormat="1" ht="62.7" customHeight="1">
      <c r="A184" s="37"/>
      <c r="B184" s="38"/>
      <c r="C184" s="184" t="s">
        <v>480</v>
      </c>
      <c r="D184" s="184" t="s">
        <v>126</v>
      </c>
      <c r="E184" s="185" t="s">
        <v>481</v>
      </c>
      <c r="F184" s="186" t="s">
        <v>482</v>
      </c>
      <c r="G184" s="187" t="s">
        <v>354</v>
      </c>
      <c r="H184" s="188">
        <v>2</v>
      </c>
      <c r="I184" s="189"/>
      <c r="J184" s="190">
        <f>ROUND(I184*H184,2)</f>
        <v>0</v>
      </c>
      <c r="K184" s="186" t="s">
        <v>130</v>
      </c>
      <c r="L184" s="43"/>
      <c r="M184" s="191" t="s">
        <v>20</v>
      </c>
      <c r="N184" s="192" t="s">
        <v>49</v>
      </c>
      <c r="O184" s="83"/>
      <c r="P184" s="193">
        <f>O184*H184</f>
        <v>0</v>
      </c>
      <c r="Q184" s="193">
        <v>0</v>
      </c>
      <c r="R184" s="193">
        <f>Q184*H184</f>
        <v>0</v>
      </c>
      <c r="S184" s="193">
        <v>0</v>
      </c>
      <c r="T184" s="194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95" t="s">
        <v>131</v>
      </c>
      <c r="AT184" s="195" t="s">
        <v>126</v>
      </c>
      <c r="AU184" s="195" t="s">
        <v>78</v>
      </c>
      <c r="AY184" s="16" t="s">
        <v>132</v>
      </c>
      <c r="BE184" s="196">
        <f>IF(N184="základní",J184,0)</f>
        <v>0</v>
      </c>
      <c r="BF184" s="196">
        <f>IF(N184="snížená",J184,0)</f>
        <v>0</v>
      </c>
      <c r="BG184" s="196">
        <f>IF(N184="zákl. přenesená",J184,0)</f>
        <v>0</v>
      </c>
      <c r="BH184" s="196">
        <f>IF(N184="sníž. přenesená",J184,0)</f>
        <v>0</v>
      </c>
      <c r="BI184" s="196">
        <f>IF(N184="nulová",J184,0)</f>
        <v>0</v>
      </c>
      <c r="BJ184" s="16" t="s">
        <v>22</v>
      </c>
      <c r="BK184" s="196">
        <f>ROUND(I184*H184,2)</f>
        <v>0</v>
      </c>
      <c r="BL184" s="16" t="s">
        <v>131</v>
      </c>
      <c r="BM184" s="195" t="s">
        <v>483</v>
      </c>
    </row>
    <row r="185" spans="1:65" s="2" customFormat="1" ht="62.7" customHeight="1">
      <c r="A185" s="37"/>
      <c r="B185" s="38"/>
      <c r="C185" s="184" t="s">
        <v>484</v>
      </c>
      <c r="D185" s="184" t="s">
        <v>126</v>
      </c>
      <c r="E185" s="185" t="s">
        <v>485</v>
      </c>
      <c r="F185" s="186" t="s">
        <v>486</v>
      </c>
      <c r="G185" s="187" t="s">
        <v>354</v>
      </c>
      <c r="H185" s="188">
        <v>4</v>
      </c>
      <c r="I185" s="189"/>
      <c r="J185" s="190">
        <f>ROUND(I185*H185,2)</f>
        <v>0</v>
      </c>
      <c r="K185" s="186" t="s">
        <v>130</v>
      </c>
      <c r="L185" s="43"/>
      <c r="M185" s="191" t="s">
        <v>20</v>
      </c>
      <c r="N185" s="192" t="s">
        <v>49</v>
      </c>
      <c r="O185" s="83"/>
      <c r="P185" s="193">
        <f>O185*H185</f>
        <v>0</v>
      </c>
      <c r="Q185" s="193">
        <v>0</v>
      </c>
      <c r="R185" s="193">
        <f>Q185*H185</f>
        <v>0</v>
      </c>
      <c r="S185" s="193">
        <v>0</v>
      </c>
      <c r="T185" s="19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95" t="s">
        <v>131</v>
      </c>
      <c r="AT185" s="195" t="s">
        <v>126</v>
      </c>
      <c r="AU185" s="195" t="s">
        <v>78</v>
      </c>
      <c r="AY185" s="16" t="s">
        <v>132</v>
      </c>
      <c r="BE185" s="196">
        <f>IF(N185="základní",J185,0)</f>
        <v>0</v>
      </c>
      <c r="BF185" s="196">
        <f>IF(N185="snížená",J185,0)</f>
        <v>0</v>
      </c>
      <c r="BG185" s="196">
        <f>IF(N185="zákl. přenesená",J185,0)</f>
        <v>0</v>
      </c>
      <c r="BH185" s="196">
        <f>IF(N185="sníž. přenesená",J185,0)</f>
        <v>0</v>
      </c>
      <c r="BI185" s="196">
        <f>IF(N185="nulová",J185,0)</f>
        <v>0</v>
      </c>
      <c r="BJ185" s="16" t="s">
        <v>22</v>
      </c>
      <c r="BK185" s="196">
        <f>ROUND(I185*H185,2)</f>
        <v>0</v>
      </c>
      <c r="BL185" s="16" t="s">
        <v>131</v>
      </c>
      <c r="BM185" s="195" t="s">
        <v>487</v>
      </c>
    </row>
    <row r="186" spans="1:65" s="2" customFormat="1" ht="62.7" customHeight="1">
      <c r="A186" s="37"/>
      <c r="B186" s="38"/>
      <c r="C186" s="184" t="s">
        <v>488</v>
      </c>
      <c r="D186" s="184" t="s">
        <v>126</v>
      </c>
      <c r="E186" s="185" t="s">
        <v>489</v>
      </c>
      <c r="F186" s="186" t="s">
        <v>490</v>
      </c>
      <c r="G186" s="187" t="s">
        <v>354</v>
      </c>
      <c r="H186" s="188">
        <v>4</v>
      </c>
      <c r="I186" s="189"/>
      <c r="J186" s="190">
        <f>ROUND(I186*H186,2)</f>
        <v>0</v>
      </c>
      <c r="K186" s="186" t="s">
        <v>130</v>
      </c>
      <c r="L186" s="43"/>
      <c r="M186" s="191" t="s">
        <v>20</v>
      </c>
      <c r="N186" s="192" t="s">
        <v>49</v>
      </c>
      <c r="O186" s="83"/>
      <c r="P186" s="193">
        <f>O186*H186</f>
        <v>0</v>
      </c>
      <c r="Q186" s="193">
        <v>0</v>
      </c>
      <c r="R186" s="193">
        <f>Q186*H186</f>
        <v>0</v>
      </c>
      <c r="S186" s="193">
        <v>0</v>
      </c>
      <c r="T186" s="194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95" t="s">
        <v>131</v>
      </c>
      <c r="AT186" s="195" t="s">
        <v>126</v>
      </c>
      <c r="AU186" s="195" t="s">
        <v>78</v>
      </c>
      <c r="AY186" s="16" t="s">
        <v>132</v>
      </c>
      <c r="BE186" s="196">
        <f>IF(N186="základní",J186,0)</f>
        <v>0</v>
      </c>
      <c r="BF186" s="196">
        <f>IF(N186="snížená",J186,0)</f>
        <v>0</v>
      </c>
      <c r="BG186" s="196">
        <f>IF(N186="zákl. přenesená",J186,0)</f>
        <v>0</v>
      </c>
      <c r="BH186" s="196">
        <f>IF(N186="sníž. přenesená",J186,0)</f>
        <v>0</v>
      </c>
      <c r="BI186" s="196">
        <f>IF(N186="nulová",J186,0)</f>
        <v>0</v>
      </c>
      <c r="BJ186" s="16" t="s">
        <v>22</v>
      </c>
      <c r="BK186" s="196">
        <f>ROUND(I186*H186,2)</f>
        <v>0</v>
      </c>
      <c r="BL186" s="16" t="s">
        <v>131</v>
      </c>
      <c r="BM186" s="195" t="s">
        <v>491</v>
      </c>
    </row>
    <row r="187" spans="1:65" s="2" customFormat="1" ht="55.5" customHeight="1">
      <c r="A187" s="37"/>
      <c r="B187" s="38"/>
      <c r="C187" s="184" t="s">
        <v>492</v>
      </c>
      <c r="D187" s="184" t="s">
        <v>126</v>
      </c>
      <c r="E187" s="185" t="s">
        <v>493</v>
      </c>
      <c r="F187" s="186" t="s">
        <v>494</v>
      </c>
      <c r="G187" s="187" t="s">
        <v>354</v>
      </c>
      <c r="H187" s="188">
        <v>2</v>
      </c>
      <c r="I187" s="189"/>
      <c r="J187" s="190">
        <f>ROUND(I187*H187,2)</f>
        <v>0</v>
      </c>
      <c r="K187" s="186" t="s">
        <v>130</v>
      </c>
      <c r="L187" s="43"/>
      <c r="M187" s="191" t="s">
        <v>20</v>
      </c>
      <c r="N187" s="192" t="s">
        <v>49</v>
      </c>
      <c r="O187" s="83"/>
      <c r="P187" s="193">
        <f>O187*H187</f>
        <v>0</v>
      </c>
      <c r="Q187" s="193">
        <v>0</v>
      </c>
      <c r="R187" s="193">
        <f>Q187*H187</f>
        <v>0</v>
      </c>
      <c r="S187" s="193">
        <v>0</v>
      </c>
      <c r="T187" s="194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95" t="s">
        <v>131</v>
      </c>
      <c r="AT187" s="195" t="s">
        <v>126</v>
      </c>
      <c r="AU187" s="195" t="s">
        <v>78</v>
      </c>
      <c r="AY187" s="16" t="s">
        <v>132</v>
      </c>
      <c r="BE187" s="196">
        <f>IF(N187="základní",J187,0)</f>
        <v>0</v>
      </c>
      <c r="BF187" s="196">
        <f>IF(N187="snížená",J187,0)</f>
        <v>0</v>
      </c>
      <c r="BG187" s="196">
        <f>IF(N187="zákl. přenesená",J187,0)</f>
        <v>0</v>
      </c>
      <c r="BH187" s="196">
        <f>IF(N187="sníž. přenesená",J187,0)</f>
        <v>0</v>
      </c>
      <c r="BI187" s="196">
        <f>IF(N187="nulová",J187,0)</f>
        <v>0</v>
      </c>
      <c r="BJ187" s="16" t="s">
        <v>22</v>
      </c>
      <c r="BK187" s="196">
        <f>ROUND(I187*H187,2)</f>
        <v>0</v>
      </c>
      <c r="BL187" s="16" t="s">
        <v>131</v>
      </c>
      <c r="BM187" s="195" t="s">
        <v>495</v>
      </c>
    </row>
    <row r="188" spans="1:65" s="2" customFormat="1" ht="55.5" customHeight="1">
      <c r="A188" s="37"/>
      <c r="B188" s="38"/>
      <c r="C188" s="184" t="s">
        <v>496</v>
      </c>
      <c r="D188" s="184" t="s">
        <v>126</v>
      </c>
      <c r="E188" s="185" t="s">
        <v>497</v>
      </c>
      <c r="F188" s="186" t="s">
        <v>498</v>
      </c>
      <c r="G188" s="187" t="s">
        <v>354</v>
      </c>
      <c r="H188" s="188">
        <v>4</v>
      </c>
      <c r="I188" s="189"/>
      <c r="J188" s="190">
        <f>ROUND(I188*H188,2)</f>
        <v>0</v>
      </c>
      <c r="K188" s="186" t="s">
        <v>130</v>
      </c>
      <c r="L188" s="43"/>
      <c r="M188" s="191" t="s">
        <v>20</v>
      </c>
      <c r="N188" s="192" t="s">
        <v>49</v>
      </c>
      <c r="O188" s="83"/>
      <c r="P188" s="193">
        <f>O188*H188</f>
        <v>0</v>
      </c>
      <c r="Q188" s="193">
        <v>0</v>
      </c>
      <c r="R188" s="193">
        <f>Q188*H188</f>
        <v>0</v>
      </c>
      <c r="S188" s="193">
        <v>0</v>
      </c>
      <c r="T188" s="194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5" t="s">
        <v>131</v>
      </c>
      <c r="AT188" s="195" t="s">
        <v>126</v>
      </c>
      <c r="AU188" s="195" t="s">
        <v>78</v>
      </c>
      <c r="AY188" s="16" t="s">
        <v>132</v>
      </c>
      <c r="BE188" s="196">
        <f>IF(N188="základní",J188,0)</f>
        <v>0</v>
      </c>
      <c r="BF188" s="196">
        <f>IF(N188="snížená",J188,0)</f>
        <v>0</v>
      </c>
      <c r="BG188" s="196">
        <f>IF(N188="zákl. přenesená",J188,0)</f>
        <v>0</v>
      </c>
      <c r="BH188" s="196">
        <f>IF(N188="sníž. přenesená",J188,0)</f>
        <v>0</v>
      </c>
      <c r="BI188" s="196">
        <f>IF(N188="nulová",J188,0)</f>
        <v>0</v>
      </c>
      <c r="BJ188" s="16" t="s">
        <v>22</v>
      </c>
      <c r="BK188" s="196">
        <f>ROUND(I188*H188,2)</f>
        <v>0</v>
      </c>
      <c r="BL188" s="16" t="s">
        <v>131</v>
      </c>
      <c r="BM188" s="195" t="s">
        <v>499</v>
      </c>
    </row>
    <row r="189" spans="1:65" s="2" customFormat="1" ht="55.5" customHeight="1">
      <c r="A189" s="37"/>
      <c r="B189" s="38"/>
      <c r="C189" s="184" t="s">
        <v>500</v>
      </c>
      <c r="D189" s="184" t="s">
        <v>126</v>
      </c>
      <c r="E189" s="185" t="s">
        <v>501</v>
      </c>
      <c r="F189" s="186" t="s">
        <v>502</v>
      </c>
      <c r="G189" s="187" t="s">
        <v>354</v>
      </c>
      <c r="H189" s="188">
        <v>4</v>
      </c>
      <c r="I189" s="189"/>
      <c r="J189" s="190">
        <f>ROUND(I189*H189,2)</f>
        <v>0</v>
      </c>
      <c r="K189" s="186" t="s">
        <v>130</v>
      </c>
      <c r="L189" s="43"/>
      <c r="M189" s="191" t="s">
        <v>20</v>
      </c>
      <c r="N189" s="192" t="s">
        <v>49</v>
      </c>
      <c r="O189" s="83"/>
      <c r="P189" s="193">
        <f>O189*H189</f>
        <v>0</v>
      </c>
      <c r="Q189" s="193">
        <v>0</v>
      </c>
      <c r="R189" s="193">
        <f>Q189*H189</f>
        <v>0</v>
      </c>
      <c r="S189" s="193">
        <v>0</v>
      </c>
      <c r="T189" s="194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95" t="s">
        <v>131</v>
      </c>
      <c r="AT189" s="195" t="s">
        <v>126</v>
      </c>
      <c r="AU189" s="195" t="s">
        <v>78</v>
      </c>
      <c r="AY189" s="16" t="s">
        <v>132</v>
      </c>
      <c r="BE189" s="196">
        <f>IF(N189="základní",J189,0)</f>
        <v>0</v>
      </c>
      <c r="BF189" s="196">
        <f>IF(N189="snížená",J189,0)</f>
        <v>0</v>
      </c>
      <c r="BG189" s="196">
        <f>IF(N189="zákl. přenesená",J189,0)</f>
        <v>0</v>
      </c>
      <c r="BH189" s="196">
        <f>IF(N189="sníž. přenesená",J189,0)</f>
        <v>0</v>
      </c>
      <c r="BI189" s="196">
        <f>IF(N189="nulová",J189,0)</f>
        <v>0</v>
      </c>
      <c r="BJ189" s="16" t="s">
        <v>22</v>
      </c>
      <c r="BK189" s="196">
        <f>ROUND(I189*H189,2)</f>
        <v>0</v>
      </c>
      <c r="BL189" s="16" t="s">
        <v>131</v>
      </c>
      <c r="BM189" s="195" t="s">
        <v>503</v>
      </c>
    </row>
    <row r="190" spans="1:65" s="2" customFormat="1" ht="55.5" customHeight="1">
      <c r="A190" s="37"/>
      <c r="B190" s="38"/>
      <c r="C190" s="184" t="s">
        <v>504</v>
      </c>
      <c r="D190" s="184" t="s">
        <v>126</v>
      </c>
      <c r="E190" s="185" t="s">
        <v>505</v>
      </c>
      <c r="F190" s="186" t="s">
        <v>506</v>
      </c>
      <c r="G190" s="187" t="s">
        <v>354</v>
      </c>
      <c r="H190" s="188">
        <v>4</v>
      </c>
      <c r="I190" s="189"/>
      <c r="J190" s="190">
        <f>ROUND(I190*H190,2)</f>
        <v>0</v>
      </c>
      <c r="K190" s="186" t="s">
        <v>130</v>
      </c>
      <c r="L190" s="43"/>
      <c r="M190" s="191" t="s">
        <v>20</v>
      </c>
      <c r="N190" s="192" t="s">
        <v>49</v>
      </c>
      <c r="O190" s="83"/>
      <c r="P190" s="193">
        <f>O190*H190</f>
        <v>0</v>
      </c>
      <c r="Q190" s="193">
        <v>0</v>
      </c>
      <c r="R190" s="193">
        <f>Q190*H190</f>
        <v>0</v>
      </c>
      <c r="S190" s="193">
        <v>0</v>
      </c>
      <c r="T190" s="194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95" t="s">
        <v>131</v>
      </c>
      <c r="AT190" s="195" t="s">
        <v>126</v>
      </c>
      <c r="AU190" s="195" t="s">
        <v>78</v>
      </c>
      <c r="AY190" s="16" t="s">
        <v>132</v>
      </c>
      <c r="BE190" s="196">
        <f>IF(N190="základní",J190,0)</f>
        <v>0</v>
      </c>
      <c r="BF190" s="196">
        <f>IF(N190="snížená",J190,0)</f>
        <v>0</v>
      </c>
      <c r="BG190" s="196">
        <f>IF(N190="zákl. přenesená",J190,0)</f>
        <v>0</v>
      </c>
      <c r="BH190" s="196">
        <f>IF(N190="sníž. přenesená",J190,0)</f>
        <v>0</v>
      </c>
      <c r="BI190" s="196">
        <f>IF(N190="nulová",J190,0)</f>
        <v>0</v>
      </c>
      <c r="BJ190" s="16" t="s">
        <v>22</v>
      </c>
      <c r="BK190" s="196">
        <f>ROUND(I190*H190,2)</f>
        <v>0</v>
      </c>
      <c r="BL190" s="16" t="s">
        <v>131</v>
      </c>
      <c r="BM190" s="195" t="s">
        <v>507</v>
      </c>
    </row>
    <row r="191" spans="1:65" s="2" customFormat="1" ht="55.5" customHeight="1">
      <c r="A191" s="37"/>
      <c r="B191" s="38"/>
      <c r="C191" s="184" t="s">
        <v>508</v>
      </c>
      <c r="D191" s="184" t="s">
        <v>126</v>
      </c>
      <c r="E191" s="185" t="s">
        <v>509</v>
      </c>
      <c r="F191" s="186" t="s">
        <v>510</v>
      </c>
      <c r="G191" s="187" t="s">
        <v>354</v>
      </c>
      <c r="H191" s="188">
        <v>3</v>
      </c>
      <c r="I191" s="189"/>
      <c r="J191" s="190">
        <f>ROUND(I191*H191,2)</f>
        <v>0</v>
      </c>
      <c r="K191" s="186" t="s">
        <v>130</v>
      </c>
      <c r="L191" s="43"/>
      <c r="M191" s="191" t="s">
        <v>20</v>
      </c>
      <c r="N191" s="192" t="s">
        <v>49</v>
      </c>
      <c r="O191" s="83"/>
      <c r="P191" s="193">
        <f>O191*H191</f>
        <v>0</v>
      </c>
      <c r="Q191" s="193">
        <v>0</v>
      </c>
      <c r="R191" s="193">
        <f>Q191*H191</f>
        <v>0</v>
      </c>
      <c r="S191" s="193">
        <v>0</v>
      </c>
      <c r="T191" s="194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95" t="s">
        <v>131</v>
      </c>
      <c r="AT191" s="195" t="s">
        <v>126</v>
      </c>
      <c r="AU191" s="195" t="s">
        <v>78</v>
      </c>
      <c r="AY191" s="16" t="s">
        <v>132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16" t="s">
        <v>22</v>
      </c>
      <c r="BK191" s="196">
        <f>ROUND(I191*H191,2)</f>
        <v>0</v>
      </c>
      <c r="BL191" s="16" t="s">
        <v>131</v>
      </c>
      <c r="BM191" s="195" t="s">
        <v>511</v>
      </c>
    </row>
    <row r="192" spans="1:65" s="2" customFormat="1" ht="55.5" customHeight="1">
      <c r="A192" s="37"/>
      <c r="B192" s="38"/>
      <c r="C192" s="184" t="s">
        <v>512</v>
      </c>
      <c r="D192" s="184" t="s">
        <v>126</v>
      </c>
      <c r="E192" s="185" t="s">
        <v>513</v>
      </c>
      <c r="F192" s="186" t="s">
        <v>514</v>
      </c>
      <c r="G192" s="187" t="s">
        <v>354</v>
      </c>
      <c r="H192" s="188">
        <v>3</v>
      </c>
      <c r="I192" s="189"/>
      <c r="J192" s="190">
        <f>ROUND(I192*H192,2)</f>
        <v>0</v>
      </c>
      <c r="K192" s="186" t="s">
        <v>130</v>
      </c>
      <c r="L192" s="43"/>
      <c r="M192" s="191" t="s">
        <v>20</v>
      </c>
      <c r="N192" s="192" t="s">
        <v>49</v>
      </c>
      <c r="O192" s="83"/>
      <c r="P192" s="193">
        <f>O192*H192</f>
        <v>0</v>
      </c>
      <c r="Q192" s="193">
        <v>0</v>
      </c>
      <c r="R192" s="193">
        <f>Q192*H192</f>
        <v>0</v>
      </c>
      <c r="S192" s="193">
        <v>0</v>
      </c>
      <c r="T192" s="194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95" t="s">
        <v>131</v>
      </c>
      <c r="AT192" s="195" t="s">
        <v>126</v>
      </c>
      <c r="AU192" s="195" t="s">
        <v>78</v>
      </c>
      <c r="AY192" s="16" t="s">
        <v>132</v>
      </c>
      <c r="BE192" s="196">
        <f>IF(N192="základní",J192,0)</f>
        <v>0</v>
      </c>
      <c r="BF192" s="196">
        <f>IF(N192="snížená",J192,0)</f>
        <v>0</v>
      </c>
      <c r="BG192" s="196">
        <f>IF(N192="zákl. přenesená",J192,0)</f>
        <v>0</v>
      </c>
      <c r="BH192" s="196">
        <f>IF(N192="sníž. přenesená",J192,0)</f>
        <v>0</v>
      </c>
      <c r="BI192" s="196">
        <f>IF(N192="nulová",J192,0)</f>
        <v>0</v>
      </c>
      <c r="BJ192" s="16" t="s">
        <v>22</v>
      </c>
      <c r="BK192" s="196">
        <f>ROUND(I192*H192,2)</f>
        <v>0</v>
      </c>
      <c r="BL192" s="16" t="s">
        <v>131</v>
      </c>
      <c r="BM192" s="195" t="s">
        <v>515</v>
      </c>
    </row>
    <row r="193" spans="1:65" s="2" customFormat="1" ht="55.5" customHeight="1">
      <c r="A193" s="37"/>
      <c r="B193" s="38"/>
      <c r="C193" s="184" t="s">
        <v>516</v>
      </c>
      <c r="D193" s="184" t="s">
        <v>126</v>
      </c>
      <c r="E193" s="185" t="s">
        <v>517</v>
      </c>
      <c r="F193" s="186" t="s">
        <v>518</v>
      </c>
      <c r="G193" s="187" t="s">
        <v>354</v>
      </c>
      <c r="H193" s="188">
        <v>3</v>
      </c>
      <c r="I193" s="189"/>
      <c r="J193" s="190">
        <f>ROUND(I193*H193,2)</f>
        <v>0</v>
      </c>
      <c r="K193" s="186" t="s">
        <v>130</v>
      </c>
      <c r="L193" s="43"/>
      <c r="M193" s="191" t="s">
        <v>20</v>
      </c>
      <c r="N193" s="192" t="s">
        <v>49</v>
      </c>
      <c r="O193" s="83"/>
      <c r="P193" s="193">
        <f>O193*H193</f>
        <v>0</v>
      </c>
      <c r="Q193" s="193">
        <v>0</v>
      </c>
      <c r="R193" s="193">
        <f>Q193*H193</f>
        <v>0</v>
      </c>
      <c r="S193" s="193">
        <v>0</v>
      </c>
      <c r="T193" s="194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95" t="s">
        <v>131</v>
      </c>
      <c r="AT193" s="195" t="s">
        <v>126</v>
      </c>
      <c r="AU193" s="195" t="s">
        <v>78</v>
      </c>
      <c r="AY193" s="16" t="s">
        <v>132</v>
      </c>
      <c r="BE193" s="196">
        <f>IF(N193="základní",J193,0)</f>
        <v>0</v>
      </c>
      <c r="BF193" s="196">
        <f>IF(N193="snížená",J193,0)</f>
        <v>0</v>
      </c>
      <c r="BG193" s="196">
        <f>IF(N193="zákl. přenesená",J193,0)</f>
        <v>0</v>
      </c>
      <c r="BH193" s="196">
        <f>IF(N193="sníž. přenesená",J193,0)</f>
        <v>0</v>
      </c>
      <c r="BI193" s="196">
        <f>IF(N193="nulová",J193,0)</f>
        <v>0</v>
      </c>
      <c r="BJ193" s="16" t="s">
        <v>22</v>
      </c>
      <c r="BK193" s="196">
        <f>ROUND(I193*H193,2)</f>
        <v>0</v>
      </c>
      <c r="BL193" s="16" t="s">
        <v>131</v>
      </c>
      <c r="BM193" s="195" t="s">
        <v>519</v>
      </c>
    </row>
    <row r="194" spans="1:65" s="2" customFormat="1" ht="55.5" customHeight="1">
      <c r="A194" s="37"/>
      <c r="B194" s="38"/>
      <c r="C194" s="184" t="s">
        <v>520</v>
      </c>
      <c r="D194" s="184" t="s">
        <v>126</v>
      </c>
      <c r="E194" s="185" t="s">
        <v>521</v>
      </c>
      <c r="F194" s="186" t="s">
        <v>522</v>
      </c>
      <c r="G194" s="187" t="s">
        <v>354</v>
      </c>
      <c r="H194" s="188">
        <v>3</v>
      </c>
      <c r="I194" s="189"/>
      <c r="J194" s="190">
        <f>ROUND(I194*H194,2)</f>
        <v>0</v>
      </c>
      <c r="K194" s="186" t="s">
        <v>130</v>
      </c>
      <c r="L194" s="43"/>
      <c r="M194" s="191" t="s">
        <v>20</v>
      </c>
      <c r="N194" s="192" t="s">
        <v>49</v>
      </c>
      <c r="O194" s="83"/>
      <c r="P194" s="193">
        <f>O194*H194</f>
        <v>0</v>
      </c>
      <c r="Q194" s="193">
        <v>0</v>
      </c>
      <c r="R194" s="193">
        <f>Q194*H194</f>
        <v>0</v>
      </c>
      <c r="S194" s="193">
        <v>0</v>
      </c>
      <c r="T194" s="194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95" t="s">
        <v>131</v>
      </c>
      <c r="AT194" s="195" t="s">
        <v>126</v>
      </c>
      <c r="AU194" s="195" t="s">
        <v>78</v>
      </c>
      <c r="AY194" s="16" t="s">
        <v>132</v>
      </c>
      <c r="BE194" s="196">
        <f>IF(N194="základní",J194,0)</f>
        <v>0</v>
      </c>
      <c r="BF194" s="196">
        <f>IF(N194="snížená",J194,0)</f>
        <v>0</v>
      </c>
      <c r="BG194" s="196">
        <f>IF(N194="zákl. přenesená",J194,0)</f>
        <v>0</v>
      </c>
      <c r="BH194" s="196">
        <f>IF(N194="sníž. přenesená",J194,0)</f>
        <v>0</v>
      </c>
      <c r="BI194" s="196">
        <f>IF(N194="nulová",J194,0)</f>
        <v>0</v>
      </c>
      <c r="BJ194" s="16" t="s">
        <v>22</v>
      </c>
      <c r="BK194" s="196">
        <f>ROUND(I194*H194,2)</f>
        <v>0</v>
      </c>
      <c r="BL194" s="16" t="s">
        <v>131</v>
      </c>
      <c r="BM194" s="195" t="s">
        <v>523</v>
      </c>
    </row>
    <row r="195" spans="1:65" s="2" customFormat="1" ht="24.15" customHeight="1">
      <c r="A195" s="37"/>
      <c r="B195" s="38"/>
      <c r="C195" s="184" t="s">
        <v>524</v>
      </c>
      <c r="D195" s="184" t="s">
        <v>126</v>
      </c>
      <c r="E195" s="185" t="s">
        <v>525</v>
      </c>
      <c r="F195" s="186" t="s">
        <v>526</v>
      </c>
      <c r="G195" s="187" t="s">
        <v>354</v>
      </c>
      <c r="H195" s="188">
        <v>300</v>
      </c>
      <c r="I195" s="189"/>
      <c r="J195" s="190">
        <f>ROUND(I195*H195,2)</f>
        <v>0</v>
      </c>
      <c r="K195" s="186" t="s">
        <v>130</v>
      </c>
      <c r="L195" s="43"/>
      <c r="M195" s="191" t="s">
        <v>20</v>
      </c>
      <c r="N195" s="192" t="s">
        <v>49</v>
      </c>
      <c r="O195" s="83"/>
      <c r="P195" s="193">
        <f>O195*H195</f>
        <v>0</v>
      </c>
      <c r="Q195" s="193">
        <v>0</v>
      </c>
      <c r="R195" s="193">
        <f>Q195*H195</f>
        <v>0</v>
      </c>
      <c r="S195" s="193">
        <v>0</v>
      </c>
      <c r="T195" s="194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95" t="s">
        <v>131</v>
      </c>
      <c r="AT195" s="195" t="s">
        <v>126</v>
      </c>
      <c r="AU195" s="195" t="s">
        <v>78</v>
      </c>
      <c r="AY195" s="16" t="s">
        <v>132</v>
      </c>
      <c r="BE195" s="196">
        <f>IF(N195="základní",J195,0)</f>
        <v>0</v>
      </c>
      <c r="BF195" s="196">
        <f>IF(N195="snížená",J195,0)</f>
        <v>0</v>
      </c>
      <c r="BG195" s="196">
        <f>IF(N195="zákl. přenesená",J195,0)</f>
        <v>0</v>
      </c>
      <c r="BH195" s="196">
        <f>IF(N195="sníž. přenesená",J195,0)</f>
        <v>0</v>
      </c>
      <c r="BI195" s="196">
        <f>IF(N195="nulová",J195,0)</f>
        <v>0</v>
      </c>
      <c r="BJ195" s="16" t="s">
        <v>22</v>
      </c>
      <c r="BK195" s="196">
        <f>ROUND(I195*H195,2)</f>
        <v>0</v>
      </c>
      <c r="BL195" s="16" t="s">
        <v>131</v>
      </c>
      <c r="BM195" s="195" t="s">
        <v>527</v>
      </c>
    </row>
    <row r="196" spans="1:65" s="2" customFormat="1" ht="49.05" customHeight="1">
      <c r="A196" s="37"/>
      <c r="B196" s="38"/>
      <c r="C196" s="184" t="s">
        <v>528</v>
      </c>
      <c r="D196" s="184" t="s">
        <v>126</v>
      </c>
      <c r="E196" s="185" t="s">
        <v>529</v>
      </c>
      <c r="F196" s="186" t="s">
        <v>530</v>
      </c>
      <c r="G196" s="187" t="s">
        <v>354</v>
      </c>
      <c r="H196" s="188">
        <v>10</v>
      </c>
      <c r="I196" s="189"/>
      <c r="J196" s="190">
        <f>ROUND(I196*H196,2)</f>
        <v>0</v>
      </c>
      <c r="K196" s="186" t="s">
        <v>130</v>
      </c>
      <c r="L196" s="43"/>
      <c r="M196" s="191" t="s">
        <v>20</v>
      </c>
      <c r="N196" s="192" t="s">
        <v>49</v>
      </c>
      <c r="O196" s="83"/>
      <c r="P196" s="193">
        <f>O196*H196</f>
        <v>0</v>
      </c>
      <c r="Q196" s="193">
        <v>0</v>
      </c>
      <c r="R196" s="193">
        <f>Q196*H196</f>
        <v>0</v>
      </c>
      <c r="S196" s="193">
        <v>0</v>
      </c>
      <c r="T196" s="194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95" t="s">
        <v>131</v>
      </c>
      <c r="AT196" s="195" t="s">
        <v>126</v>
      </c>
      <c r="AU196" s="195" t="s">
        <v>78</v>
      </c>
      <c r="AY196" s="16" t="s">
        <v>132</v>
      </c>
      <c r="BE196" s="196">
        <f>IF(N196="základní",J196,0)</f>
        <v>0</v>
      </c>
      <c r="BF196" s="196">
        <f>IF(N196="snížená",J196,0)</f>
        <v>0</v>
      </c>
      <c r="BG196" s="196">
        <f>IF(N196="zákl. přenesená",J196,0)</f>
        <v>0</v>
      </c>
      <c r="BH196" s="196">
        <f>IF(N196="sníž. přenesená",J196,0)</f>
        <v>0</v>
      </c>
      <c r="BI196" s="196">
        <f>IF(N196="nulová",J196,0)</f>
        <v>0</v>
      </c>
      <c r="BJ196" s="16" t="s">
        <v>22</v>
      </c>
      <c r="BK196" s="196">
        <f>ROUND(I196*H196,2)</f>
        <v>0</v>
      </c>
      <c r="BL196" s="16" t="s">
        <v>131</v>
      </c>
      <c r="BM196" s="195" t="s">
        <v>531</v>
      </c>
    </row>
    <row r="197" spans="1:65" s="2" customFormat="1" ht="49.05" customHeight="1">
      <c r="A197" s="37"/>
      <c r="B197" s="38"/>
      <c r="C197" s="184" t="s">
        <v>28</v>
      </c>
      <c r="D197" s="184" t="s">
        <v>126</v>
      </c>
      <c r="E197" s="185" t="s">
        <v>532</v>
      </c>
      <c r="F197" s="186" t="s">
        <v>533</v>
      </c>
      <c r="G197" s="187" t="s">
        <v>354</v>
      </c>
      <c r="H197" s="188">
        <v>20</v>
      </c>
      <c r="I197" s="189"/>
      <c r="J197" s="190">
        <f>ROUND(I197*H197,2)</f>
        <v>0</v>
      </c>
      <c r="K197" s="186" t="s">
        <v>130</v>
      </c>
      <c r="L197" s="43"/>
      <c r="M197" s="191" t="s">
        <v>20</v>
      </c>
      <c r="N197" s="192" t="s">
        <v>49</v>
      </c>
      <c r="O197" s="83"/>
      <c r="P197" s="193">
        <f>O197*H197</f>
        <v>0</v>
      </c>
      <c r="Q197" s="193">
        <v>0</v>
      </c>
      <c r="R197" s="193">
        <f>Q197*H197</f>
        <v>0</v>
      </c>
      <c r="S197" s="193">
        <v>0</v>
      </c>
      <c r="T197" s="19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95" t="s">
        <v>131</v>
      </c>
      <c r="AT197" s="195" t="s">
        <v>126</v>
      </c>
      <c r="AU197" s="195" t="s">
        <v>78</v>
      </c>
      <c r="AY197" s="16" t="s">
        <v>132</v>
      </c>
      <c r="BE197" s="196">
        <f>IF(N197="základní",J197,0)</f>
        <v>0</v>
      </c>
      <c r="BF197" s="196">
        <f>IF(N197="snížená",J197,0)</f>
        <v>0</v>
      </c>
      <c r="BG197" s="196">
        <f>IF(N197="zákl. přenesená",J197,0)</f>
        <v>0</v>
      </c>
      <c r="BH197" s="196">
        <f>IF(N197="sníž. přenesená",J197,0)</f>
        <v>0</v>
      </c>
      <c r="BI197" s="196">
        <f>IF(N197="nulová",J197,0)</f>
        <v>0</v>
      </c>
      <c r="BJ197" s="16" t="s">
        <v>22</v>
      </c>
      <c r="BK197" s="196">
        <f>ROUND(I197*H197,2)</f>
        <v>0</v>
      </c>
      <c r="BL197" s="16" t="s">
        <v>131</v>
      </c>
      <c r="BM197" s="195" t="s">
        <v>534</v>
      </c>
    </row>
    <row r="198" spans="1:65" s="2" customFormat="1" ht="49.05" customHeight="1">
      <c r="A198" s="37"/>
      <c r="B198" s="38"/>
      <c r="C198" s="184" t="s">
        <v>535</v>
      </c>
      <c r="D198" s="184" t="s">
        <v>126</v>
      </c>
      <c r="E198" s="185" t="s">
        <v>536</v>
      </c>
      <c r="F198" s="186" t="s">
        <v>537</v>
      </c>
      <c r="G198" s="187" t="s">
        <v>354</v>
      </c>
      <c r="H198" s="188">
        <v>30</v>
      </c>
      <c r="I198" s="189"/>
      <c r="J198" s="190">
        <f>ROUND(I198*H198,2)</f>
        <v>0</v>
      </c>
      <c r="K198" s="186" t="s">
        <v>130</v>
      </c>
      <c r="L198" s="43"/>
      <c r="M198" s="191" t="s">
        <v>20</v>
      </c>
      <c r="N198" s="192" t="s">
        <v>49</v>
      </c>
      <c r="O198" s="83"/>
      <c r="P198" s="193">
        <f>O198*H198</f>
        <v>0</v>
      </c>
      <c r="Q198" s="193">
        <v>0</v>
      </c>
      <c r="R198" s="193">
        <f>Q198*H198</f>
        <v>0</v>
      </c>
      <c r="S198" s="193">
        <v>0</v>
      </c>
      <c r="T198" s="194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95" t="s">
        <v>131</v>
      </c>
      <c r="AT198" s="195" t="s">
        <v>126</v>
      </c>
      <c r="AU198" s="195" t="s">
        <v>78</v>
      </c>
      <c r="AY198" s="16" t="s">
        <v>132</v>
      </c>
      <c r="BE198" s="196">
        <f>IF(N198="základní",J198,0)</f>
        <v>0</v>
      </c>
      <c r="BF198" s="196">
        <f>IF(N198="snížená",J198,0)</f>
        <v>0</v>
      </c>
      <c r="BG198" s="196">
        <f>IF(N198="zákl. přenesená",J198,0)</f>
        <v>0</v>
      </c>
      <c r="BH198" s="196">
        <f>IF(N198="sníž. přenesená",J198,0)</f>
        <v>0</v>
      </c>
      <c r="BI198" s="196">
        <f>IF(N198="nulová",J198,0)</f>
        <v>0</v>
      </c>
      <c r="BJ198" s="16" t="s">
        <v>22</v>
      </c>
      <c r="BK198" s="196">
        <f>ROUND(I198*H198,2)</f>
        <v>0</v>
      </c>
      <c r="BL198" s="16" t="s">
        <v>131</v>
      </c>
      <c r="BM198" s="195" t="s">
        <v>538</v>
      </c>
    </row>
    <row r="199" spans="1:65" s="2" customFormat="1" ht="49.05" customHeight="1">
      <c r="A199" s="37"/>
      <c r="B199" s="38"/>
      <c r="C199" s="184" t="s">
        <v>539</v>
      </c>
      <c r="D199" s="184" t="s">
        <v>126</v>
      </c>
      <c r="E199" s="185" t="s">
        <v>540</v>
      </c>
      <c r="F199" s="186" t="s">
        <v>541</v>
      </c>
      <c r="G199" s="187" t="s">
        <v>354</v>
      </c>
      <c r="H199" s="188">
        <v>4</v>
      </c>
      <c r="I199" s="189"/>
      <c r="J199" s="190">
        <f>ROUND(I199*H199,2)</f>
        <v>0</v>
      </c>
      <c r="K199" s="186" t="s">
        <v>130</v>
      </c>
      <c r="L199" s="43"/>
      <c r="M199" s="191" t="s">
        <v>20</v>
      </c>
      <c r="N199" s="192" t="s">
        <v>49</v>
      </c>
      <c r="O199" s="83"/>
      <c r="P199" s="193">
        <f>O199*H199</f>
        <v>0</v>
      </c>
      <c r="Q199" s="193">
        <v>0</v>
      </c>
      <c r="R199" s="193">
        <f>Q199*H199</f>
        <v>0</v>
      </c>
      <c r="S199" s="193">
        <v>0</v>
      </c>
      <c r="T199" s="194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95" t="s">
        <v>131</v>
      </c>
      <c r="AT199" s="195" t="s">
        <v>126</v>
      </c>
      <c r="AU199" s="195" t="s">
        <v>78</v>
      </c>
      <c r="AY199" s="16" t="s">
        <v>132</v>
      </c>
      <c r="BE199" s="196">
        <f>IF(N199="základní",J199,0)</f>
        <v>0</v>
      </c>
      <c r="BF199" s="196">
        <f>IF(N199="snížená",J199,0)</f>
        <v>0</v>
      </c>
      <c r="BG199" s="196">
        <f>IF(N199="zákl. přenesená",J199,0)</f>
        <v>0</v>
      </c>
      <c r="BH199" s="196">
        <f>IF(N199="sníž. přenesená",J199,0)</f>
        <v>0</v>
      </c>
      <c r="BI199" s="196">
        <f>IF(N199="nulová",J199,0)</f>
        <v>0</v>
      </c>
      <c r="BJ199" s="16" t="s">
        <v>22</v>
      </c>
      <c r="BK199" s="196">
        <f>ROUND(I199*H199,2)</f>
        <v>0</v>
      </c>
      <c r="BL199" s="16" t="s">
        <v>131</v>
      </c>
      <c r="BM199" s="195" t="s">
        <v>542</v>
      </c>
    </row>
    <row r="200" spans="1:65" s="2" customFormat="1" ht="49.05" customHeight="1">
      <c r="A200" s="37"/>
      <c r="B200" s="38"/>
      <c r="C200" s="184" t="s">
        <v>543</v>
      </c>
      <c r="D200" s="184" t="s">
        <v>126</v>
      </c>
      <c r="E200" s="185" t="s">
        <v>544</v>
      </c>
      <c r="F200" s="186" t="s">
        <v>545</v>
      </c>
      <c r="G200" s="187" t="s">
        <v>354</v>
      </c>
      <c r="H200" s="188">
        <v>4</v>
      </c>
      <c r="I200" s="189"/>
      <c r="J200" s="190">
        <f>ROUND(I200*H200,2)</f>
        <v>0</v>
      </c>
      <c r="K200" s="186" t="s">
        <v>130</v>
      </c>
      <c r="L200" s="43"/>
      <c r="M200" s="191" t="s">
        <v>20</v>
      </c>
      <c r="N200" s="192" t="s">
        <v>49</v>
      </c>
      <c r="O200" s="83"/>
      <c r="P200" s="193">
        <f>O200*H200</f>
        <v>0</v>
      </c>
      <c r="Q200" s="193">
        <v>0</v>
      </c>
      <c r="R200" s="193">
        <f>Q200*H200</f>
        <v>0</v>
      </c>
      <c r="S200" s="193">
        <v>0</v>
      </c>
      <c r="T200" s="194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95" t="s">
        <v>131</v>
      </c>
      <c r="AT200" s="195" t="s">
        <v>126</v>
      </c>
      <c r="AU200" s="195" t="s">
        <v>78</v>
      </c>
      <c r="AY200" s="16" t="s">
        <v>132</v>
      </c>
      <c r="BE200" s="196">
        <f>IF(N200="základní",J200,0)</f>
        <v>0</v>
      </c>
      <c r="BF200" s="196">
        <f>IF(N200="snížená",J200,0)</f>
        <v>0</v>
      </c>
      <c r="BG200" s="196">
        <f>IF(N200="zákl. přenesená",J200,0)</f>
        <v>0</v>
      </c>
      <c r="BH200" s="196">
        <f>IF(N200="sníž. přenesená",J200,0)</f>
        <v>0</v>
      </c>
      <c r="BI200" s="196">
        <f>IF(N200="nulová",J200,0)</f>
        <v>0</v>
      </c>
      <c r="BJ200" s="16" t="s">
        <v>22</v>
      </c>
      <c r="BK200" s="196">
        <f>ROUND(I200*H200,2)</f>
        <v>0</v>
      </c>
      <c r="BL200" s="16" t="s">
        <v>131</v>
      </c>
      <c r="BM200" s="195" t="s">
        <v>546</v>
      </c>
    </row>
    <row r="201" spans="1:65" s="2" customFormat="1" ht="49.05" customHeight="1">
      <c r="A201" s="37"/>
      <c r="B201" s="38"/>
      <c r="C201" s="184" t="s">
        <v>547</v>
      </c>
      <c r="D201" s="184" t="s">
        <v>126</v>
      </c>
      <c r="E201" s="185" t="s">
        <v>548</v>
      </c>
      <c r="F201" s="186" t="s">
        <v>549</v>
      </c>
      <c r="G201" s="187" t="s">
        <v>354</v>
      </c>
      <c r="H201" s="188">
        <v>10</v>
      </c>
      <c r="I201" s="189"/>
      <c r="J201" s="190">
        <f>ROUND(I201*H201,2)</f>
        <v>0</v>
      </c>
      <c r="K201" s="186" t="s">
        <v>130</v>
      </c>
      <c r="L201" s="43"/>
      <c r="M201" s="191" t="s">
        <v>20</v>
      </c>
      <c r="N201" s="192" t="s">
        <v>49</v>
      </c>
      <c r="O201" s="83"/>
      <c r="P201" s="193">
        <f>O201*H201</f>
        <v>0</v>
      </c>
      <c r="Q201" s="193">
        <v>0</v>
      </c>
      <c r="R201" s="193">
        <f>Q201*H201</f>
        <v>0</v>
      </c>
      <c r="S201" s="193">
        <v>0</v>
      </c>
      <c r="T201" s="194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95" t="s">
        <v>131</v>
      </c>
      <c r="AT201" s="195" t="s">
        <v>126</v>
      </c>
      <c r="AU201" s="195" t="s">
        <v>78</v>
      </c>
      <c r="AY201" s="16" t="s">
        <v>132</v>
      </c>
      <c r="BE201" s="196">
        <f>IF(N201="základní",J201,0)</f>
        <v>0</v>
      </c>
      <c r="BF201" s="196">
        <f>IF(N201="snížená",J201,0)</f>
        <v>0</v>
      </c>
      <c r="BG201" s="196">
        <f>IF(N201="zákl. přenesená",J201,0)</f>
        <v>0</v>
      </c>
      <c r="BH201" s="196">
        <f>IF(N201="sníž. přenesená",J201,0)</f>
        <v>0</v>
      </c>
      <c r="BI201" s="196">
        <f>IF(N201="nulová",J201,0)</f>
        <v>0</v>
      </c>
      <c r="BJ201" s="16" t="s">
        <v>22</v>
      </c>
      <c r="BK201" s="196">
        <f>ROUND(I201*H201,2)</f>
        <v>0</v>
      </c>
      <c r="BL201" s="16" t="s">
        <v>131</v>
      </c>
      <c r="BM201" s="195" t="s">
        <v>550</v>
      </c>
    </row>
    <row r="202" spans="1:65" s="2" customFormat="1" ht="49.05" customHeight="1">
      <c r="A202" s="37"/>
      <c r="B202" s="38"/>
      <c r="C202" s="184" t="s">
        <v>551</v>
      </c>
      <c r="D202" s="184" t="s">
        <v>126</v>
      </c>
      <c r="E202" s="185" t="s">
        <v>552</v>
      </c>
      <c r="F202" s="186" t="s">
        <v>553</v>
      </c>
      <c r="G202" s="187" t="s">
        <v>354</v>
      </c>
      <c r="H202" s="188">
        <v>10</v>
      </c>
      <c r="I202" s="189"/>
      <c r="J202" s="190">
        <f>ROUND(I202*H202,2)</f>
        <v>0</v>
      </c>
      <c r="K202" s="186" t="s">
        <v>130</v>
      </c>
      <c r="L202" s="43"/>
      <c r="M202" s="191" t="s">
        <v>20</v>
      </c>
      <c r="N202" s="192" t="s">
        <v>49</v>
      </c>
      <c r="O202" s="83"/>
      <c r="P202" s="193">
        <f>O202*H202</f>
        <v>0</v>
      </c>
      <c r="Q202" s="193">
        <v>0</v>
      </c>
      <c r="R202" s="193">
        <f>Q202*H202</f>
        <v>0</v>
      </c>
      <c r="S202" s="193">
        <v>0</v>
      </c>
      <c r="T202" s="194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95" t="s">
        <v>131</v>
      </c>
      <c r="AT202" s="195" t="s">
        <v>126</v>
      </c>
      <c r="AU202" s="195" t="s">
        <v>78</v>
      </c>
      <c r="AY202" s="16" t="s">
        <v>132</v>
      </c>
      <c r="BE202" s="196">
        <f>IF(N202="základní",J202,0)</f>
        <v>0</v>
      </c>
      <c r="BF202" s="196">
        <f>IF(N202="snížená",J202,0)</f>
        <v>0</v>
      </c>
      <c r="BG202" s="196">
        <f>IF(N202="zákl. přenesená",J202,0)</f>
        <v>0</v>
      </c>
      <c r="BH202" s="196">
        <f>IF(N202="sníž. přenesená",J202,0)</f>
        <v>0</v>
      </c>
      <c r="BI202" s="196">
        <f>IF(N202="nulová",J202,0)</f>
        <v>0</v>
      </c>
      <c r="BJ202" s="16" t="s">
        <v>22</v>
      </c>
      <c r="BK202" s="196">
        <f>ROUND(I202*H202,2)</f>
        <v>0</v>
      </c>
      <c r="BL202" s="16" t="s">
        <v>131</v>
      </c>
      <c r="BM202" s="195" t="s">
        <v>554</v>
      </c>
    </row>
    <row r="203" spans="1:65" s="2" customFormat="1" ht="49.05" customHeight="1">
      <c r="A203" s="37"/>
      <c r="B203" s="38"/>
      <c r="C203" s="184" t="s">
        <v>555</v>
      </c>
      <c r="D203" s="184" t="s">
        <v>126</v>
      </c>
      <c r="E203" s="185" t="s">
        <v>556</v>
      </c>
      <c r="F203" s="186" t="s">
        <v>557</v>
      </c>
      <c r="G203" s="187" t="s">
        <v>354</v>
      </c>
      <c r="H203" s="188">
        <v>2</v>
      </c>
      <c r="I203" s="189"/>
      <c r="J203" s="190">
        <f>ROUND(I203*H203,2)</f>
        <v>0</v>
      </c>
      <c r="K203" s="186" t="s">
        <v>130</v>
      </c>
      <c r="L203" s="43"/>
      <c r="M203" s="191" t="s">
        <v>20</v>
      </c>
      <c r="N203" s="192" t="s">
        <v>49</v>
      </c>
      <c r="O203" s="83"/>
      <c r="P203" s="193">
        <f>O203*H203</f>
        <v>0</v>
      </c>
      <c r="Q203" s="193">
        <v>0</v>
      </c>
      <c r="R203" s="193">
        <f>Q203*H203</f>
        <v>0</v>
      </c>
      <c r="S203" s="193">
        <v>0</v>
      </c>
      <c r="T203" s="194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95" t="s">
        <v>131</v>
      </c>
      <c r="AT203" s="195" t="s">
        <v>126</v>
      </c>
      <c r="AU203" s="195" t="s">
        <v>78</v>
      </c>
      <c r="AY203" s="16" t="s">
        <v>132</v>
      </c>
      <c r="BE203" s="196">
        <f>IF(N203="základní",J203,0)</f>
        <v>0</v>
      </c>
      <c r="BF203" s="196">
        <f>IF(N203="snížená",J203,0)</f>
        <v>0</v>
      </c>
      <c r="BG203" s="196">
        <f>IF(N203="zákl. přenesená",J203,0)</f>
        <v>0</v>
      </c>
      <c r="BH203" s="196">
        <f>IF(N203="sníž. přenesená",J203,0)</f>
        <v>0</v>
      </c>
      <c r="BI203" s="196">
        <f>IF(N203="nulová",J203,0)</f>
        <v>0</v>
      </c>
      <c r="BJ203" s="16" t="s">
        <v>22</v>
      </c>
      <c r="BK203" s="196">
        <f>ROUND(I203*H203,2)</f>
        <v>0</v>
      </c>
      <c r="BL203" s="16" t="s">
        <v>131</v>
      </c>
      <c r="BM203" s="195" t="s">
        <v>558</v>
      </c>
    </row>
    <row r="204" spans="1:65" s="2" customFormat="1" ht="55.5" customHeight="1">
      <c r="A204" s="37"/>
      <c r="B204" s="38"/>
      <c r="C204" s="184" t="s">
        <v>559</v>
      </c>
      <c r="D204" s="184" t="s">
        <v>126</v>
      </c>
      <c r="E204" s="185" t="s">
        <v>560</v>
      </c>
      <c r="F204" s="186" t="s">
        <v>561</v>
      </c>
      <c r="G204" s="187" t="s">
        <v>129</v>
      </c>
      <c r="H204" s="188">
        <v>400</v>
      </c>
      <c r="I204" s="189"/>
      <c r="J204" s="190">
        <f>ROUND(I204*H204,2)</f>
        <v>0</v>
      </c>
      <c r="K204" s="186" t="s">
        <v>130</v>
      </c>
      <c r="L204" s="43"/>
      <c r="M204" s="191" t="s">
        <v>20</v>
      </c>
      <c r="N204" s="192" t="s">
        <v>49</v>
      </c>
      <c r="O204" s="83"/>
      <c r="P204" s="193">
        <f>O204*H204</f>
        <v>0</v>
      </c>
      <c r="Q204" s="193">
        <v>0</v>
      </c>
      <c r="R204" s="193">
        <f>Q204*H204</f>
        <v>0</v>
      </c>
      <c r="S204" s="193">
        <v>0</v>
      </c>
      <c r="T204" s="194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95" t="s">
        <v>131</v>
      </c>
      <c r="AT204" s="195" t="s">
        <v>126</v>
      </c>
      <c r="AU204" s="195" t="s">
        <v>78</v>
      </c>
      <c r="AY204" s="16" t="s">
        <v>132</v>
      </c>
      <c r="BE204" s="196">
        <f>IF(N204="základní",J204,0)</f>
        <v>0</v>
      </c>
      <c r="BF204" s="196">
        <f>IF(N204="snížená",J204,0)</f>
        <v>0</v>
      </c>
      <c r="BG204" s="196">
        <f>IF(N204="zákl. přenesená",J204,0)</f>
        <v>0</v>
      </c>
      <c r="BH204" s="196">
        <f>IF(N204="sníž. přenesená",J204,0)</f>
        <v>0</v>
      </c>
      <c r="BI204" s="196">
        <f>IF(N204="nulová",J204,0)</f>
        <v>0</v>
      </c>
      <c r="BJ204" s="16" t="s">
        <v>22</v>
      </c>
      <c r="BK204" s="196">
        <f>ROUND(I204*H204,2)</f>
        <v>0</v>
      </c>
      <c r="BL204" s="16" t="s">
        <v>131</v>
      </c>
      <c r="BM204" s="195" t="s">
        <v>562</v>
      </c>
    </row>
    <row r="205" spans="1:65" s="2" customFormat="1" ht="55.5" customHeight="1">
      <c r="A205" s="37"/>
      <c r="B205" s="38"/>
      <c r="C205" s="184" t="s">
        <v>563</v>
      </c>
      <c r="D205" s="184" t="s">
        <v>126</v>
      </c>
      <c r="E205" s="185" t="s">
        <v>564</v>
      </c>
      <c r="F205" s="186" t="s">
        <v>565</v>
      </c>
      <c r="G205" s="187" t="s">
        <v>129</v>
      </c>
      <c r="H205" s="188">
        <v>500</v>
      </c>
      <c r="I205" s="189"/>
      <c r="J205" s="190">
        <f>ROUND(I205*H205,2)</f>
        <v>0</v>
      </c>
      <c r="K205" s="186" t="s">
        <v>130</v>
      </c>
      <c r="L205" s="43"/>
      <c r="M205" s="191" t="s">
        <v>20</v>
      </c>
      <c r="N205" s="192" t="s">
        <v>49</v>
      </c>
      <c r="O205" s="83"/>
      <c r="P205" s="193">
        <f>O205*H205</f>
        <v>0</v>
      </c>
      <c r="Q205" s="193">
        <v>0</v>
      </c>
      <c r="R205" s="193">
        <f>Q205*H205</f>
        <v>0</v>
      </c>
      <c r="S205" s="193">
        <v>0</v>
      </c>
      <c r="T205" s="194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95" t="s">
        <v>131</v>
      </c>
      <c r="AT205" s="195" t="s">
        <v>126</v>
      </c>
      <c r="AU205" s="195" t="s">
        <v>78</v>
      </c>
      <c r="AY205" s="16" t="s">
        <v>132</v>
      </c>
      <c r="BE205" s="196">
        <f>IF(N205="základní",J205,0)</f>
        <v>0</v>
      </c>
      <c r="BF205" s="196">
        <f>IF(N205="snížená",J205,0)</f>
        <v>0</v>
      </c>
      <c r="BG205" s="196">
        <f>IF(N205="zákl. přenesená",J205,0)</f>
        <v>0</v>
      </c>
      <c r="BH205" s="196">
        <f>IF(N205="sníž. přenesená",J205,0)</f>
        <v>0</v>
      </c>
      <c r="BI205" s="196">
        <f>IF(N205="nulová",J205,0)</f>
        <v>0</v>
      </c>
      <c r="BJ205" s="16" t="s">
        <v>22</v>
      </c>
      <c r="BK205" s="196">
        <f>ROUND(I205*H205,2)</f>
        <v>0</v>
      </c>
      <c r="BL205" s="16" t="s">
        <v>131</v>
      </c>
      <c r="BM205" s="195" t="s">
        <v>566</v>
      </c>
    </row>
    <row r="206" spans="1:65" s="2" customFormat="1" ht="55.5" customHeight="1">
      <c r="A206" s="37"/>
      <c r="B206" s="38"/>
      <c r="C206" s="184" t="s">
        <v>567</v>
      </c>
      <c r="D206" s="184" t="s">
        <v>126</v>
      </c>
      <c r="E206" s="185" t="s">
        <v>568</v>
      </c>
      <c r="F206" s="186" t="s">
        <v>569</v>
      </c>
      <c r="G206" s="187" t="s">
        <v>129</v>
      </c>
      <c r="H206" s="188">
        <v>500</v>
      </c>
      <c r="I206" s="189"/>
      <c r="J206" s="190">
        <f>ROUND(I206*H206,2)</f>
        <v>0</v>
      </c>
      <c r="K206" s="186" t="s">
        <v>130</v>
      </c>
      <c r="L206" s="43"/>
      <c r="M206" s="191" t="s">
        <v>20</v>
      </c>
      <c r="N206" s="192" t="s">
        <v>49</v>
      </c>
      <c r="O206" s="83"/>
      <c r="P206" s="193">
        <f>O206*H206</f>
        <v>0</v>
      </c>
      <c r="Q206" s="193">
        <v>0</v>
      </c>
      <c r="R206" s="193">
        <f>Q206*H206</f>
        <v>0</v>
      </c>
      <c r="S206" s="193">
        <v>0</v>
      </c>
      <c r="T206" s="194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95" t="s">
        <v>131</v>
      </c>
      <c r="AT206" s="195" t="s">
        <v>126</v>
      </c>
      <c r="AU206" s="195" t="s">
        <v>78</v>
      </c>
      <c r="AY206" s="16" t="s">
        <v>132</v>
      </c>
      <c r="BE206" s="196">
        <f>IF(N206="základní",J206,0)</f>
        <v>0</v>
      </c>
      <c r="BF206" s="196">
        <f>IF(N206="snížená",J206,0)</f>
        <v>0</v>
      </c>
      <c r="BG206" s="196">
        <f>IF(N206="zákl. přenesená",J206,0)</f>
        <v>0</v>
      </c>
      <c r="BH206" s="196">
        <f>IF(N206="sníž. přenesená",J206,0)</f>
        <v>0</v>
      </c>
      <c r="BI206" s="196">
        <f>IF(N206="nulová",J206,0)</f>
        <v>0</v>
      </c>
      <c r="BJ206" s="16" t="s">
        <v>22</v>
      </c>
      <c r="BK206" s="196">
        <f>ROUND(I206*H206,2)</f>
        <v>0</v>
      </c>
      <c r="BL206" s="16" t="s">
        <v>131</v>
      </c>
      <c r="BM206" s="195" t="s">
        <v>570</v>
      </c>
    </row>
    <row r="207" spans="1:65" s="2" customFormat="1" ht="55.5" customHeight="1">
      <c r="A207" s="37"/>
      <c r="B207" s="38"/>
      <c r="C207" s="184" t="s">
        <v>571</v>
      </c>
      <c r="D207" s="184" t="s">
        <v>126</v>
      </c>
      <c r="E207" s="185" t="s">
        <v>572</v>
      </c>
      <c r="F207" s="186" t="s">
        <v>573</v>
      </c>
      <c r="G207" s="187" t="s">
        <v>129</v>
      </c>
      <c r="H207" s="188">
        <v>400</v>
      </c>
      <c r="I207" s="189"/>
      <c r="J207" s="190">
        <f>ROUND(I207*H207,2)</f>
        <v>0</v>
      </c>
      <c r="K207" s="186" t="s">
        <v>130</v>
      </c>
      <c r="L207" s="43"/>
      <c r="M207" s="191" t="s">
        <v>20</v>
      </c>
      <c r="N207" s="192" t="s">
        <v>49</v>
      </c>
      <c r="O207" s="83"/>
      <c r="P207" s="193">
        <f>O207*H207</f>
        <v>0</v>
      </c>
      <c r="Q207" s="193">
        <v>0</v>
      </c>
      <c r="R207" s="193">
        <f>Q207*H207</f>
        <v>0</v>
      </c>
      <c r="S207" s="193">
        <v>0</v>
      </c>
      <c r="T207" s="194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95" t="s">
        <v>131</v>
      </c>
      <c r="AT207" s="195" t="s">
        <v>126</v>
      </c>
      <c r="AU207" s="195" t="s">
        <v>78</v>
      </c>
      <c r="AY207" s="16" t="s">
        <v>132</v>
      </c>
      <c r="BE207" s="196">
        <f>IF(N207="základní",J207,0)</f>
        <v>0</v>
      </c>
      <c r="BF207" s="196">
        <f>IF(N207="snížená",J207,0)</f>
        <v>0</v>
      </c>
      <c r="BG207" s="196">
        <f>IF(N207="zákl. přenesená",J207,0)</f>
        <v>0</v>
      </c>
      <c r="BH207" s="196">
        <f>IF(N207="sníž. přenesená",J207,0)</f>
        <v>0</v>
      </c>
      <c r="BI207" s="196">
        <f>IF(N207="nulová",J207,0)</f>
        <v>0</v>
      </c>
      <c r="BJ207" s="16" t="s">
        <v>22</v>
      </c>
      <c r="BK207" s="196">
        <f>ROUND(I207*H207,2)</f>
        <v>0</v>
      </c>
      <c r="BL207" s="16" t="s">
        <v>131</v>
      </c>
      <c r="BM207" s="195" t="s">
        <v>574</v>
      </c>
    </row>
    <row r="208" spans="1:65" s="2" customFormat="1" ht="33" customHeight="1">
      <c r="A208" s="37"/>
      <c r="B208" s="38"/>
      <c r="C208" s="184" t="s">
        <v>575</v>
      </c>
      <c r="D208" s="184" t="s">
        <v>126</v>
      </c>
      <c r="E208" s="185" t="s">
        <v>576</v>
      </c>
      <c r="F208" s="186" t="s">
        <v>577</v>
      </c>
      <c r="G208" s="187" t="s">
        <v>129</v>
      </c>
      <c r="H208" s="188">
        <v>200</v>
      </c>
      <c r="I208" s="189"/>
      <c r="J208" s="190">
        <f>ROUND(I208*H208,2)</f>
        <v>0</v>
      </c>
      <c r="K208" s="186" t="s">
        <v>130</v>
      </c>
      <c r="L208" s="43"/>
      <c r="M208" s="191" t="s">
        <v>20</v>
      </c>
      <c r="N208" s="192" t="s">
        <v>49</v>
      </c>
      <c r="O208" s="83"/>
      <c r="P208" s="193">
        <f>O208*H208</f>
        <v>0</v>
      </c>
      <c r="Q208" s="193">
        <v>0</v>
      </c>
      <c r="R208" s="193">
        <f>Q208*H208</f>
        <v>0</v>
      </c>
      <c r="S208" s="193">
        <v>0</v>
      </c>
      <c r="T208" s="194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95" t="s">
        <v>131</v>
      </c>
      <c r="AT208" s="195" t="s">
        <v>126</v>
      </c>
      <c r="AU208" s="195" t="s">
        <v>78</v>
      </c>
      <c r="AY208" s="16" t="s">
        <v>132</v>
      </c>
      <c r="BE208" s="196">
        <f>IF(N208="základní",J208,0)</f>
        <v>0</v>
      </c>
      <c r="BF208" s="196">
        <f>IF(N208="snížená",J208,0)</f>
        <v>0</v>
      </c>
      <c r="BG208" s="196">
        <f>IF(N208="zákl. přenesená",J208,0)</f>
        <v>0</v>
      </c>
      <c r="BH208" s="196">
        <f>IF(N208="sníž. přenesená",J208,0)</f>
        <v>0</v>
      </c>
      <c r="BI208" s="196">
        <f>IF(N208="nulová",J208,0)</f>
        <v>0</v>
      </c>
      <c r="BJ208" s="16" t="s">
        <v>22</v>
      </c>
      <c r="BK208" s="196">
        <f>ROUND(I208*H208,2)</f>
        <v>0</v>
      </c>
      <c r="BL208" s="16" t="s">
        <v>131</v>
      </c>
      <c r="BM208" s="195" t="s">
        <v>578</v>
      </c>
    </row>
    <row r="209" spans="1:65" s="2" customFormat="1" ht="33" customHeight="1">
      <c r="A209" s="37"/>
      <c r="B209" s="38"/>
      <c r="C209" s="184" t="s">
        <v>579</v>
      </c>
      <c r="D209" s="184" t="s">
        <v>126</v>
      </c>
      <c r="E209" s="185" t="s">
        <v>580</v>
      </c>
      <c r="F209" s="186" t="s">
        <v>581</v>
      </c>
      <c r="G209" s="187" t="s">
        <v>129</v>
      </c>
      <c r="H209" s="188">
        <v>400</v>
      </c>
      <c r="I209" s="189"/>
      <c r="J209" s="190">
        <f>ROUND(I209*H209,2)</f>
        <v>0</v>
      </c>
      <c r="K209" s="186" t="s">
        <v>130</v>
      </c>
      <c r="L209" s="43"/>
      <c r="M209" s="191" t="s">
        <v>20</v>
      </c>
      <c r="N209" s="192" t="s">
        <v>49</v>
      </c>
      <c r="O209" s="83"/>
      <c r="P209" s="193">
        <f>O209*H209</f>
        <v>0</v>
      </c>
      <c r="Q209" s="193">
        <v>0</v>
      </c>
      <c r="R209" s="193">
        <f>Q209*H209</f>
        <v>0</v>
      </c>
      <c r="S209" s="193">
        <v>0</v>
      </c>
      <c r="T209" s="194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95" t="s">
        <v>131</v>
      </c>
      <c r="AT209" s="195" t="s">
        <v>126</v>
      </c>
      <c r="AU209" s="195" t="s">
        <v>78</v>
      </c>
      <c r="AY209" s="16" t="s">
        <v>132</v>
      </c>
      <c r="BE209" s="196">
        <f>IF(N209="základní",J209,0)</f>
        <v>0</v>
      </c>
      <c r="BF209" s="196">
        <f>IF(N209="snížená",J209,0)</f>
        <v>0</v>
      </c>
      <c r="BG209" s="196">
        <f>IF(N209="zákl. přenesená",J209,0)</f>
        <v>0</v>
      </c>
      <c r="BH209" s="196">
        <f>IF(N209="sníž. přenesená",J209,0)</f>
        <v>0</v>
      </c>
      <c r="BI209" s="196">
        <f>IF(N209="nulová",J209,0)</f>
        <v>0</v>
      </c>
      <c r="BJ209" s="16" t="s">
        <v>22</v>
      </c>
      <c r="BK209" s="196">
        <f>ROUND(I209*H209,2)</f>
        <v>0</v>
      </c>
      <c r="BL209" s="16" t="s">
        <v>131</v>
      </c>
      <c r="BM209" s="195" t="s">
        <v>582</v>
      </c>
    </row>
    <row r="210" spans="1:65" s="2" customFormat="1" ht="33" customHeight="1">
      <c r="A210" s="37"/>
      <c r="B210" s="38"/>
      <c r="C210" s="184" t="s">
        <v>583</v>
      </c>
      <c r="D210" s="184" t="s">
        <v>126</v>
      </c>
      <c r="E210" s="185" t="s">
        <v>584</v>
      </c>
      <c r="F210" s="186" t="s">
        <v>585</v>
      </c>
      <c r="G210" s="187" t="s">
        <v>129</v>
      </c>
      <c r="H210" s="188">
        <v>400</v>
      </c>
      <c r="I210" s="189"/>
      <c r="J210" s="190">
        <f>ROUND(I210*H210,2)</f>
        <v>0</v>
      </c>
      <c r="K210" s="186" t="s">
        <v>130</v>
      </c>
      <c r="L210" s="43"/>
      <c r="M210" s="191" t="s">
        <v>20</v>
      </c>
      <c r="N210" s="192" t="s">
        <v>49</v>
      </c>
      <c r="O210" s="83"/>
      <c r="P210" s="193">
        <f>O210*H210</f>
        <v>0</v>
      </c>
      <c r="Q210" s="193">
        <v>0</v>
      </c>
      <c r="R210" s="193">
        <f>Q210*H210</f>
        <v>0</v>
      </c>
      <c r="S210" s="193">
        <v>0</v>
      </c>
      <c r="T210" s="194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95" t="s">
        <v>131</v>
      </c>
      <c r="AT210" s="195" t="s">
        <v>126</v>
      </c>
      <c r="AU210" s="195" t="s">
        <v>78</v>
      </c>
      <c r="AY210" s="16" t="s">
        <v>132</v>
      </c>
      <c r="BE210" s="196">
        <f>IF(N210="základní",J210,0)</f>
        <v>0</v>
      </c>
      <c r="BF210" s="196">
        <f>IF(N210="snížená",J210,0)</f>
        <v>0</v>
      </c>
      <c r="BG210" s="196">
        <f>IF(N210="zákl. přenesená",J210,0)</f>
        <v>0</v>
      </c>
      <c r="BH210" s="196">
        <f>IF(N210="sníž. přenesená",J210,0)</f>
        <v>0</v>
      </c>
      <c r="BI210" s="196">
        <f>IF(N210="nulová",J210,0)</f>
        <v>0</v>
      </c>
      <c r="BJ210" s="16" t="s">
        <v>22</v>
      </c>
      <c r="BK210" s="196">
        <f>ROUND(I210*H210,2)</f>
        <v>0</v>
      </c>
      <c r="BL210" s="16" t="s">
        <v>131</v>
      </c>
      <c r="BM210" s="195" t="s">
        <v>586</v>
      </c>
    </row>
    <row r="211" spans="1:65" s="2" customFormat="1" ht="33" customHeight="1">
      <c r="A211" s="37"/>
      <c r="B211" s="38"/>
      <c r="C211" s="184" t="s">
        <v>587</v>
      </c>
      <c r="D211" s="184" t="s">
        <v>126</v>
      </c>
      <c r="E211" s="185" t="s">
        <v>588</v>
      </c>
      <c r="F211" s="186" t="s">
        <v>589</v>
      </c>
      <c r="G211" s="187" t="s">
        <v>129</v>
      </c>
      <c r="H211" s="188">
        <v>200</v>
      </c>
      <c r="I211" s="189"/>
      <c r="J211" s="190">
        <f>ROUND(I211*H211,2)</f>
        <v>0</v>
      </c>
      <c r="K211" s="186" t="s">
        <v>130</v>
      </c>
      <c r="L211" s="43"/>
      <c r="M211" s="191" t="s">
        <v>20</v>
      </c>
      <c r="N211" s="192" t="s">
        <v>49</v>
      </c>
      <c r="O211" s="83"/>
      <c r="P211" s="193">
        <f>O211*H211</f>
        <v>0</v>
      </c>
      <c r="Q211" s="193">
        <v>0</v>
      </c>
      <c r="R211" s="193">
        <f>Q211*H211</f>
        <v>0</v>
      </c>
      <c r="S211" s="193">
        <v>0</v>
      </c>
      <c r="T211" s="194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95" t="s">
        <v>131</v>
      </c>
      <c r="AT211" s="195" t="s">
        <v>126</v>
      </c>
      <c r="AU211" s="195" t="s">
        <v>78</v>
      </c>
      <c r="AY211" s="16" t="s">
        <v>132</v>
      </c>
      <c r="BE211" s="196">
        <f>IF(N211="základní",J211,0)</f>
        <v>0</v>
      </c>
      <c r="BF211" s="196">
        <f>IF(N211="snížená",J211,0)</f>
        <v>0</v>
      </c>
      <c r="BG211" s="196">
        <f>IF(N211="zákl. přenesená",J211,0)</f>
        <v>0</v>
      </c>
      <c r="BH211" s="196">
        <f>IF(N211="sníž. přenesená",J211,0)</f>
        <v>0</v>
      </c>
      <c r="BI211" s="196">
        <f>IF(N211="nulová",J211,0)</f>
        <v>0</v>
      </c>
      <c r="BJ211" s="16" t="s">
        <v>22</v>
      </c>
      <c r="BK211" s="196">
        <f>ROUND(I211*H211,2)</f>
        <v>0</v>
      </c>
      <c r="BL211" s="16" t="s">
        <v>131</v>
      </c>
      <c r="BM211" s="195" t="s">
        <v>590</v>
      </c>
    </row>
    <row r="212" spans="1:65" s="2" customFormat="1" ht="37.8" customHeight="1">
      <c r="A212" s="37"/>
      <c r="B212" s="38"/>
      <c r="C212" s="184" t="s">
        <v>591</v>
      </c>
      <c r="D212" s="184" t="s">
        <v>126</v>
      </c>
      <c r="E212" s="185" t="s">
        <v>592</v>
      </c>
      <c r="F212" s="186" t="s">
        <v>593</v>
      </c>
      <c r="G212" s="187" t="s">
        <v>129</v>
      </c>
      <c r="H212" s="188">
        <v>100</v>
      </c>
      <c r="I212" s="189"/>
      <c r="J212" s="190">
        <f>ROUND(I212*H212,2)</f>
        <v>0</v>
      </c>
      <c r="K212" s="186" t="s">
        <v>130</v>
      </c>
      <c r="L212" s="43"/>
      <c r="M212" s="191" t="s">
        <v>20</v>
      </c>
      <c r="N212" s="192" t="s">
        <v>49</v>
      </c>
      <c r="O212" s="83"/>
      <c r="P212" s="193">
        <f>O212*H212</f>
        <v>0</v>
      </c>
      <c r="Q212" s="193">
        <v>0</v>
      </c>
      <c r="R212" s="193">
        <f>Q212*H212</f>
        <v>0</v>
      </c>
      <c r="S212" s="193">
        <v>0</v>
      </c>
      <c r="T212" s="194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95" t="s">
        <v>131</v>
      </c>
      <c r="AT212" s="195" t="s">
        <v>126</v>
      </c>
      <c r="AU212" s="195" t="s">
        <v>78</v>
      </c>
      <c r="AY212" s="16" t="s">
        <v>132</v>
      </c>
      <c r="BE212" s="196">
        <f>IF(N212="základní",J212,0)</f>
        <v>0</v>
      </c>
      <c r="BF212" s="196">
        <f>IF(N212="snížená",J212,0)</f>
        <v>0</v>
      </c>
      <c r="BG212" s="196">
        <f>IF(N212="zákl. přenesená",J212,0)</f>
        <v>0</v>
      </c>
      <c r="BH212" s="196">
        <f>IF(N212="sníž. přenesená",J212,0)</f>
        <v>0</v>
      </c>
      <c r="BI212" s="196">
        <f>IF(N212="nulová",J212,0)</f>
        <v>0</v>
      </c>
      <c r="BJ212" s="16" t="s">
        <v>22</v>
      </c>
      <c r="BK212" s="196">
        <f>ROUND(I212*H212,2)</f>
        <v>0</v>
      </c>
      <c r="BL212" s="16" t="s">
        <v>131</v>
      </c>
      <c r="BM212" s="195" t="s">
        <v>594</v>
      </c>
    </row>
    <row r="213" spans="1:65" s="2" customFormat="1" ht="37.8" customHeight="1">
      <c r="A213" s="37"/>
      <c r="B213" s="38"/>
      <c r="C213" s="184" t="s">
        <v>595</v>
      </c>
      <c r="D213" s="184" t="s">
        <v>126</v>
      </c>
      <c r="E213" s="185" t="s">
        <v>596</v>
      </c>
      <c r="F213" s="186" t="s">
        <v>597</v>
      </c>
      <c r="G213" s="187" t="s">
        <v>129</v>
      </c>
      <c r="H213" s="188">
        <v>100</v>
      </c>
      <c r="I213" s="189"/>
      <c r="J213" s="190">
        <f>ROUND(I213*H213,2)</f>
        <v>0</v>
      </c>
      <c r="K213" s="186" t="s">
        <v>130</v>
      </c>
      <c r="L213" s="43"/>
      <c r="M213" s="191" t="s">
        <v>20</v>
      </c>
      <c r="N213" s="192" t="s">
        <v>49</v>
      </c>
      <c r="O213" s="83"/>
      <c r="P213" s="193">
        <f>O213*H213</f>
        <v>0</v>
      </c>
      <c r="Q213" s="193">
        <v>0</v>
      </c>
      <c r="R213" s="193">
        <f>Q213*H213</f>
        <v>0</v>
      </c>
      <c r="S213" s="193">
        <v>0</v>
      </c>
      <c r="T213" s="194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95" t="s">
        <v>131</v>
      </c>
      <c r="AT213" s="195" t="s">
        <v>126</v>
      </c>
      <c r="AU213" s="195" t="s">
        <v>78</v>
      </c>
      <c r="AY213" s="16" t="s">
        <v>132</v>
      </c>
      <c r="BE213" s="196">
        <f>IF(N213="základní",J213,0)</f>
        <v>0</v>
      </c>
      <c r="BF213" s="196">
        <f>IF(N213="snížená",J213,0)</f>
        <v>0</v>
      </c>
      <c r="BG213" s="196">
        <f>IF(N213="zákl. přenesená",J213,0)</f>
        <v>0</v>
      </c>
      <c r="BH213" s="196">
        <f>IF(N213="sníž. přenesená",J213,0)</f>
        <v>0</v>
      </c>
      <c r="BI213" s="196">
        <f>IF(N213="nulová",J213,0)</f>
        <v>0</v>
      </c>
      <c r="BJ213" s="16" t="s">
        <v>22</v>
      </c>
      <c r="BK213" s="196">
        <f>ROUND(I213*H213,2)</f>
        <v>0</v>
      </c>
      <c r="BL213" s="16" t="s">
        <v>131</v>
      </c>
      <c r="BM213" s="195" t="s">
        <v>598</v>
      </c>
    </row>
    <row r="214" spans="1:65" s="2" customFormat="1" ht="37.8" customHeight="1">
      <c r="A214" s="37"/>
      <c r="B214" s="38"/>
      <c r="C214" s="184" t="s">
        <v>599</v>
      </c>
      <c r="D214" s="184" t="s">
        <v>126</v>
      </c>
      <c r="E214" s="185" t="s">
        <v>600</v>
      </c>
      <c r="F214" s="186" t="s">
        <v>601</v>
      </c>
      <c r="G214" s="187" t="s">
        <v>129</v>
      </c>
      <c r="H214" s="188">
        <v>500</v>
      </c>
      <c r="I214" s="189"/>
      <c r="J214" s="190">
        <f>ROUND(I214*H214,2)</f>
        <v>0</v>
      </c>
      <c r="K214" s="186" t="s">
        <v>130</v>
      </c>
      <c r="L214" s="43"/>
      <c r="M214" s="191" t="s">
        <v>20</v>
      </c>
      <c r="N214" s="192" t="s">
        <v>49</v>
      </c>
      <c r="O214" s="83"/>
      <c r="P214" s="193">
        <f>O214*H214</f>
        <v>0</v>
      </c>
      <c r="Q214" s="193">
        <v>0</v>
      </c>
      <c r="R214" s="193">
        <f>Q214*H214</f>
        <v>0</v>
      </c>
      <c r="S214" s="193">
        <v>0</v>
      </c>
      <c r="T214" s="194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95" t="s">
        <v>131</v>
      </c>
      <c r="AT214" s="195" t="s">
        <v>126</v>
      </c>
      <c r="AU214" s="195" t="s">
        <v>78</v>
      </c>
      <c r="AY214" s="16" t="s">
        <v>132</v>
      </c>
      <c r="BE214" s="196">
        <f>IF(N214="základní",J214,0)</f>
        <v>0</v>
      </c>
      <c r="BF214" s="196">
        <f>IF(N214="snížená",J214,0)</f>
        <v>0</v>
      </c>
      <c r="BG214" s="196">
        <f>IF(N214="zákl. přenesená",J214,0)</f>
        <v>0</v>
      </c>
      <c r="BH214" s="196">
        <f>IF(N214="sníž. přenesená",J214,0)</f>
        <v>0</v>
      </c>
      <c r="BI214" s="196">
        <f>IF(N214="nulová",J214,0)</f>
        <v>0</v>
      </c>
      <c r="BJ214" s="16" t="s">
        <v>22</v>
      </c>
      <c r="BK214" s="196">
        <f>ROUND(I214*H214,2)</f>
        <v>0</v>
      </c>
      <c r="BL214" s="16" t="s">
        <v>131</v>
      </c>
      <c r="BM214" s="195" t="s">
        <v>602</v>
      </c>
    </row>
    <row r="215" spans="1:65" s="2" customFormat="1" ht="37.8" customHeight="1">
      <c r="A215" s="37"/>
      <c r="B215" s="38"/>
      <c r="C215" s="184" t="s">
        <v>603</v>
      </c>
      <c r="D215" s="184" t="s">
        <v>126</v>
      </c>
      <c r="E215" s="185" t="s">
        <v>604</v>
      </c>
      <c r="F215" s="186" t="s">
        <v>605</v>
      </c>
      <c r="G215" s="187" t="s">
        <v>129</v>
      </c>
      <c r="H215" s="188">
        <v>200</v>
      </c>
      <c r="I215" s="189"/>
      <c r="J215" s="190">
        <f>ROUND(I215*H215,2)</f>
        <v>0</v>
      </c>
      <c r="K215" s="186" t="s">
        <v>130</v>
      </c>
      <c r="L215" s="43"/>
      <c r="M215" s="191" t="s">
        <v>20</v>
      </c>
      <c r="N215" s="192" t="s">
        <v>49</v>
      </c>
      <c r="O215" s="83"/>
      <c r="P215" s="193">
        <f>O215*H215</f>
        <v>0</v>
      </c>
      <c r="Q215" s="193">
        <v>0</v>
      </c>
      <c r="R215" s="193">
        <f>Q215*H215</f>
        <v>0</v>
      </c>
      <c r="S215" s="193">
        <v>0</v>
      </c>
      <c r="T215" s="194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95" t="s">
        <v>131</v>
      </c>
      <c r="AT215" s="195" t="s">
        <v>126</v>
      </c>
      <c r="AU215" s="195" t="s">
        <v>78</v>
      </c>
      <c r="AY215" s="16" t="s">
        <v>132</v>
      </c>
      <c r="BE215" s="196">
        <f>IF(N215="základní",J215,0)</f>
        <v>0</v>
      </c>
      <c r="BF215" s="196">
        <f>IF(N215="snížená",J215,0)</f>
        <v>0</v>
      </c>
      <c r="BG215" s="196">
        <f>IF(N215="zákl. přenesená",J215,0)</f>
        <v>0</v>
      </c>
      <c r="BH215" s="196">
        <f>IF(N215="sníž. přenesená",J215,0)</f>
        <v>0</v>
      </c>
      <c r="BI215" s="196">
        <f>IF(N215="nulová",J215,0)</f>
        <v>0</v>
      </c>
      <c r="BJ215" s="16" t="s">
        <v>22</v>
      </c>
      <c r="BK215" s="196">
        <f>ROUND(I215*H215,2)</f>
        <v>0</v>
      </c>
      <c r="BL215" s="16" t="s">
        <v>131</v>
      </c>
      <c r="BM215" s="195" t="s">
        <v>606</v>
      </c>
    </row>
    <row r="216" spans="1:65" s="2" customFormat="1" ht="37.8" customHeight="1">
      <c r="A216" s="37"/>
      <c r="B216" s="38"/>
      <c r="C216" s="184" t="s">
        <v>607</v>
      </c>
      <c r="D216" s="184" t="s">
        <v>126</v>
      </c>
      <c r="E216" s="185" t="s">
        <v>608</v>
      </c>
      <c r="F216" s="186" t="s">
        <v>609</v>
      </c>
      <c r="G216" s="187" t="s">
        <v>129</v>
      </c>
      <c r="H216" s="188">
        <v>400</v>
      </c>
      <c r="I216" s="189"/>
      <c r="J216" s="190">
        <f>ROUND(I216*H216,2)</f>
        <v>0</v>
      </c>
      <c r="K216" s="186" t="s">
        <v>130</v>
      </c>
      <c r="L216" s="43"/>
      <c r="M216" s="191" t="s">
        <v>20</v>
      </c>
      <c r="N216" s="192" t="s">
        <v>49</v>
      </c>
      <c r="O216" s="83"/>
      <c r="P216" s="193">
        <f>O216*H216</f>
        <v>0</v>
      </c>
      <c r="Q216" s="193">
        <v>0</v>
      </c>
      <c r="R216" s="193">
        <f>Q216*H216</f>
        <v>0</v>
      </c>
      <c r="S216" s="193">
        <v>0</v>
      </c>
      <c r="T216" s="194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95" t="s">
        <v>131</v>
      </c>
      <c r="AT216" s="195" t="s">
        <v>126</v>
      </c>
      <c r="AU216" s="195" t="s">
        <v>78</v>
      </c>
      <c r="AY216" s="16" t="s">
        <v>132</v>
      </c>
      <c r="BE216" s="196">
        <f>IF(N216="základní",J216,0)</f>
        <v>0</v>
      </c>
      <c r="BF216" s="196">
        <f>IF(N216="snížená",J216,0)</f>
        <v>0</v>
      </c>
      <c r="BG216" s="196">
        <f>IF(N216="zákl. přenesená",J216,0)</f>
        <v>0</v>
      </c>
      <c r="BH216" s="196">
        <f>IF(N216="sníž. přenesená",J216,0)</f>
        <v>0</v>
      </c>
      <c r="BI216" s="196">
        <f>IF(N216="nulová",J216,0)</f>
        <v>0</v>
      </c>
      <c r="BJ216" s="16" t="s">
        <v>22</v>
      </c>
      <c r="BK216" s="196">
        <f>ROUND(I216*H216,2)</f>
        <v>0</v>
      </c>
      <c r="BL216" s="16" t="s">
        <v>131</v>
      </c>
      <c r="BM216" s="195" t="s">
        <v>610</v>
      </c>
    </row>
    <row r="217" spans="1:65" s="2" customFormat="1" ht="37.8" customHeight="1">
      <c r="A217" s="37"/>
      <c r="B217" s="38"/>
      <c r="C217" s="184" t="s">
        <v>611</v>
      </c>
      <c r="D217" s="184" t="s">
        <v>126</v>
      </c>
      <c r="E217" s="185" t="s">
        <v>612</v>
      </c>
      <c r="F217" s="186" t="s">
        <v>613</v>
      </c>
      <c r="G217" s="187" t="s">
        <v>129</v>
      </c>
      <c r="H217" s="188">
        <v>400</v>
      </c>
      <c r="I217" s="189"/>
      <c r="J217" s="190">
        <f>ROUND(I217*H217,2)</f>
        <v>0</v>
      </c>
      <c r="K217" s="186" t="s">
        <v>130</v>
      </c>
      <c r="L217" s="43"/>
      <c r="M217" s="191" t="s">
        <v>20</v>
      </c>
      <c r="N217" s="192" t="s">
        <v>49</v>
      </c>
      <c r="O217" s="83"/>
      <c r="P217" s="193">
        <f>O217*H217</f>
        <v>0</v>
      </c>
      <c r="Q217" s="193">
        <v>0</v>
      </c>
      <c r="R217" s="193">
        <f>Q217*H217</f>
        <v>0</v>
      </c>
      <c r="S217" s="193">
        <v>0</v>
      </c>
      <c r="T217" s="194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95" t="s">
        <v>131</v>
      </c>
      <c r="AT217" s="195" t="s">
        <v>126</v>
      </c>
      <c r="AU217" s="195" t="s">
        <v>78</v>
      </c>
      <c r="AY217" s="16" t="s">
        <v>132</v>
      </c>
      <c r="BE217" s="196">
        <f>IF(N217="základní",J217,0)</f>
        <v>0</v>
      </c>
      <c r="BF217" s="196">
        <f>IF(N217="snížená",J217,0)</f>
        <v>0</v>
      </c>
      <c r="BG217" s="196">
        <f>IF(N217="zákl. přenesená",J217,0)</f>
        <v>0</v>
      </c>
      <c r="BH217" s="196">
        <f>IF(N217="sníž. přenesená",J217,0)</f>
        <v>0</v>
      </c>
      <c r="BI217" s="196">
        <f>IF(N217="nulová",J217,0)</f>
        <v>0</v>
      </c>
      <c r="BJ217" s="16" t="s">
        <v>22</v>
      </c>
      <c r="BK217" s="196">
        <f>ROUND(I217*H217,2)</f>
        <v>0</v>
      </c>
      <c r="BL217" s="16" t="s">
        <v>131</v>
      </c>
      <c r="BM217" s="195" t="s">
        <v>614</v>
      </c>
    </row>
    <row r="218" spans="1:65" s="2" customFormat="1" ht="37.8" customHeight="1">
      <c r="A218" s="37"/>
      <c r="B218" s="38"/>
      <c r="C218" s="184" t="s">
        <v>615</v>
      </c>
      <c r="D218" s="184" t="s">
        <v>126</v>
      </c>
      <c r="E218" s="185" t="s">
        <v>616</v>
      </c>
      <c r="F218" s="186" t="s">
        <v>617</v>
      </c>
      <c r="G218" s="187" t="s">
        <v>129</v>
      </c>
      <c r="H218" s="188">
        <v>200</v>
      </c>
      <c r="I218" s="189"/>
      <c r="J218" s="190">
        <f>ROUND(I218*H218,2)</f>
        <v>0</v>
      </c>
      <c r="K218" s="186" t="s">
        <v>130</v>
      </c>
      <c r="L218" s="43"/>
      <c r="M218" s="191" t="s">
        <v>20</v>
      </c>
      <c r="N218" s="192" t="s">
        <v>49</v>
      </c>
      <c r="O218" s="83"/>
      <c r="P218" s="193">
        <f>O218*H218</f>
        <v>0</v>
      </c>
      <c r="Q218" s="193">
        <v>0</v>
      </c>
      <c r="R218" s="193">
        <f>Q218*H218</f>
        <v>0</v>
      </c>
      <c r="S218" s="193">
        <v>0</v>
      </c>
      <c r="T218" s="194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95" t="s">
        <v>131</v>
      </c>
      <c r="AT218" s="195" t="s">
        <v>126</v>
      </c>
      <c r="AU218" s="195" t="s">
        <v>78</v>
      </c>
      <c r="AY218" s="16" t="s">
        <v>132</v>
      </c>
      <c r="BE218" s="196">
        <f>IF(N218="základní",J218,0)</f>
        <v>0</v>
      </c>
      <c r="BF218" s="196">
        <f>IF(N218="snížená",J218,0)</f>
        <v>0</v>
      </c>
      <c r="BG218" s="196">
        <f>IF(N218="zákl. přenesená",J218,0)</f>
        <v>0</v>
      </c>
      <c r="BH218" s="196">
        <f>IF(N218="sníž. přenesená",J218,0)</f>
        <v>0</v>
      </c>
      <c r="BI218" s="196">
        <f>IF(N218="nulová",J218,0)</f>
        <v>0</v>
      </c>
      <c r="BJ218" s="16" t="s">
        <v>22</v>
      </c>
      <c r="BK218" s="196">
        <f>ROUND(I218*H218,2)</f>
        <v>0</v>
      </c>
      <c r="BL218" s="16" t="s">
        <v>131</v>
      </c>
      <c r="BM218" s="195" t="s">
        <v>618</v>
      </c>
    </row>
    <row r="219" spans="1:65" s="2" customFormat="1" ht="37.8" customHeight="1">
      <c r="A219" s="37"/>
      <c r="B219" s="38"/>
      <c r="C219" s="184" t="s">
        <v>619</v>
      </c>
      <c r="D219" s="184" t="s">
        <v>126</v>
      </c>
      <c r="E219" s="185" t="s">
        <v>620</v>
      </c>
      <c r="F219" s="186" t="s">
        <v>621</v>
      </c>
      <c r="G219" s="187" t="s">
        <v>129</v>
      </c>
      <c r="H219" s="188">
        <v>200</v>
      </c>
      <c r="I219" s="189"/>
      <c r="J219" s="190">
        <f>ROUND(I219*H219,2)</f>
        <v>0</v>
      </c>
      <c r="K219" s="186" t="s">
        <v>130</v>
      </c>
      <c r="L219" s="43"/>
      <c r="M219" s="191" t="s">
        <v>20</v>
      </c>
      <c r="N219" s="192" t="s">
        <v>49</v>
      </c>
      <c r="O219" s="83"/>
      <c r="P219" s="193">
        <f>O219*H219</f>
        <v>0</v>
      </c>
      <c r="Q219" s="193">
        <v>0</v>
      </c>
      <c r="R219" s="193">
        <f>Q219*H219</f>
        <v>0</v>
      </c>
      <c r="S219" s="193">
        <v>0</v>
      </c>
      <c r="T219" s="194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95" t="s">
        <v>131</v>
      </c>
      <c r="AT219" s="195" t="s">
        <v>126</v>
      </c>
      <c r="AU219" s="195" t="s">
        <v>78</v>
      </c>
      <c r="AY219" s="16" t="s">
        <v>132</v>
      </c>
      <c r="BE219" s="196">
        <f>IF(N219="základní",J219,0)</f>
        <v>0</v>
      </c>
      <c r="BF219" s="196">
        <f>IF(N219="snížená",J219,0)</f>
        <v>0</v>
      </c>
      <c r="BG219" s="196">
        <f>IF(N219="zákl. přenesená",J219,0)</f>
        <v>0</v>
      </c>
      <c r="BH219" s="196">
        <f>IF(N219="sníž. přenesená",J219,0)</f>
        <v>0</v>
      </c>
      <c r="BI219" s="196">
        <f>IF(N219="nulová",J219,0)</f>
        <v>0</v>
      </c>
      <c r="BJ219" s="16" t="s">
        <v>22</v>
      </c>
      <c r="BK219" s="196">
        <f>ROUND(I219*H219,2)</f>
        <v>0</v>
      </c>
      <c r="BL219" s="16" t="s">
        <v>131</v>
      </c>
      <c r="BM219" s="195" t="s">
        <v>622</v>
      </c>
    </row>
    <row r="220" spans="1:65" s="2" customFormat="1" ht="90" customHeight="1">
      <c r="A220" s="37"/>
      <c r="B220" s="38"/>
      <c r="C220" s="184" t="s">
        <v>623</v>
      </c>
      <c r="D220" s="184" t="s">
        <v>126</v>
      </c>
      <c r="E220" s="185" t="s">
        <v>624</v>
      </c>
      <c r="F220" s="186" t="s">
        <v>625</v>
      </c>
      <c r="G220" s="187" t="s">
        <v>129</v>
      </c>
      <c r="H220" s="188">
        <v>50</v>
      </c>
      <c r="I220" s="189"/>
      <c r="J220" s="190">
        <f>ROUND(I220*H220,2)</f>
        <v>0</v>
      </c>
      <c r="K220" s="186" t="s">
        <v>130</v>
      </c>
      <c r="L220" s="43"/>
      <c r="M220" s="191" t="s">
        <v>20</v>
      </c>
      <c r="N220" s="192" t="s">
        <v>49</v>
      </c>
      <c r="O220" s="83"/>
      <c r="P220" s="193">
        <f>O220*H220</f>
        <v>0</v>
      </c>
      <c r="Q220" s="193">
        <v>0</v>
      </c>
      <c r="R220" s="193">
        <f>Q220*H220</f>
        <v>0</v>
      </c>
      <c r="S220" s="193">
        <v>0</v>
      </c>
      <c r="T220" s="194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95" t="s">
        <v>131</v>
      </c>
      <c r="AT220" s="195" t="s">
        <v>126</v>
      </c>
      <c r="AU220" s="195" t="s">
        <v>78</v>
      </c>
      <c r="AY220" s="16" t="s">
        <v>132</v>
      </c>
      <c r="BE220" s="196">
        <f>IF(N220="základní",J220,0)</f>
        <v>0</v>
      </c>
      <c r="BF220" s="196">
        <f>IF(N220="snížená",J220,0)</f>
        <v>0</v>
      </c>
      <c r="BG220" s="196">
        <f>IF(N220="zákl. přenesená",J220,0)</f>
        <v>0</v>
      </c>
      <c r="BH220" s="196">
        <f>IF(N220="sníž. přenesená",J220,0)</f>
        <v>0</v>
      </c>
      <c r="BI220" s="196">
        <f>IF(N220="nulová",J220,0)</f>
        <v>0</v>
      </c>
      <c r="BJ220" s="16" t="s">
        <v>22</v>
      </c>
      <c r="BK220" s="196">
        <f>ROUND(I220*H220,2)</f>
        <v>0</v>
      </c>
      <c r="BL220" s="16" t="s">
        <v>131</v>
      </c>
      <c r="BM220" s="195" t="s">
        <v>626</v>
      </c>
    </row>
    <row r="221" spans="1:65" s="2" customFormat="1" ht="90" customHeight="1">
      <c r="A221" s="37"/>
      <c r="B221" s="38"/>
      <c r="C221" s="184" t="s">
        <v>627</v>
      </c>
      <c r="D221" s="184" t="s">
        <v>126</v>
      </c>
      <c r="E221" s="185" t="s">
        <v>628</v>
      </c>
      <c r="F221" s="186" t="s">
        <v>629</v>
      </c>
      <c r="G221" s="187" t="s">
        <v>129</v>
      </c>
      <c r="H221" s="188">
        <v>100</v>
      </c>
      <c r="I221" s="189"/>
      <c r="J221" s="190">
        <f>ROUND(I221*H221,2)</f>
        <v>0</v>
      </c>
      <c r="K221" s="186" t="s">
        <v>130</v>
      </c>
      <c r="L221" s="43"/>
      <c r="M221" s="191" t="s">
        <v>20</v>
      </c>
      <c r="N221" s="192" t="s">
        <v>49</v>
      </c>
      <c r="O221" s="83"/>
      <c r="P221" s="193">
        <f>O221*H221</f>
        <v>0</v>
      </c>
      <c r="Q221" s="193">
        <v>0</v>
      </c>
      <c r="R221" s="193">
        <f>Q221*H221</f>
        <v>0</v>
      </c>
      <c r="S221" s="193">
        <v>0</v>
      </c>
      <c r="T221" s="194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95" t="s">
        <v>131</v>
      </c>
      <c r="AT221" s="195" t="s">
        <v>126</v>
      </c>
      <c r="AU221" s="195" t="s">
        <v>78</v>
      </c>
      <c r="AY221" s="16" t="s">
        <v>132</v>
      </c>
      <c r="BE221" s="196">
        <f>IF(N221="základní",J221,0)</f>
        <v>0</v>
      </c>
      <c r="BF221" s="196">
        <f>IF(N221="snížená",J221,0)</f>
        <v>0</v>
      </c>
      <c r="BG221" s="196">
        <f>IF(N221="zákl. přenesená",J221,0)</f>
        <v>0</v>
      </c>
      <c r="BH221" s="196">
        <f>IF(N221="sníž. přenesená",J221,0)</f>
        <v>0</v>
      </c>
      <c r="BI221" s="196">
        <f>IF(N221="nulová",J221,0)</f>
        <v>0</v>
      </c>
      <c r="BJ221" s="16" t="s">
        <v>22</v>
      </c>
      <c r="BK221" s="196">
        <f>ROUND(I221*H221,2)</f>
        <v>0</v>
      </c>
      <c r="BL221" s="16" t="s">
        <v>131</v>
      </c>
      <c r="BM221" s="195" t="s">
        <v>630</v>
      </c>
    </row>
    <row r="222" spans="1:65" s="2" customFormat="1" ht="90" customHeight="1">
      <c r="A222" s="37"/>
      <c r="B222" s="38"/>
      <c r="C222" s="184" t="s">
        <v>631</v>
      </c>
      <c r="D222" s="184" t="s">
        <v>126</v>
      </c>
      <c r="E222" s="185" t="s">
        <v>632</v>
      </c>
      <c r="F222" s="186" t="s">
        <v>633</v>
      </c>
      <c r="G222" s="187" t="s">
        <v>129</v>
      </c>
      <c r="H222" s="188">
        <v>50</v>
      </c>
      <c r="I222" s="189"/>
      <c r="J222" s="190">
        <f>ROUND(I222*H222,2)</f>
        <v>0</v>
      </c>
      <c r="K222" s="186" t="s">
        <v>130</v>
      </c>
      <c r="L222" s="43"/>
      <c r="M222" s="191" t="s">
        <v>20</v>
      </c>
      <c r="N222" s="192" t="s">
        <v>49</v>
      </c>
      <c r="O222" s="83"/>
      <c r="P222" s="193">
        <f>O222*H222</f>
        <v>0</v>
      </c>
      <c r="Q222" s="193">
        <v>0</v>
      </c>
      <c r="R222" s="193">
        <f>Q222*H222</f>
        <v>0</v>
      </c>
      <c r="S222" s="193">
        <v>0</v>
      </c>
      <c r="T222" s="194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95" t="s">
        <v>131</v>
      </c>
      <c r="AT222" s="195" t="s">
        <v>126</v>
      </c>
      <c r="AU222" s="195" t="s">
        <v>78</v>
      </c>
      <c r="AY222" s="16" t="s">
        <v>132</v>
      </c>
      <c r="BE222" s="196">
        <f>IF(N222="základní",J222,0)</f>
        <v>0</v>
      </c>
      <c r="BF222" s="196">
        <f>IF(N222="snížená",J222,0)</f>
        <v>0</v>
      </c>
      <c r="BG222" s="196">
        <f>IF(N222="zákl. přenesená",J222,0)</f>
        <v>0</v>
      </c>
      <c r="BH222" s="196">
        <f>IF(N222="sníž. přenesená",J222,0)</f>
        <v>0</v>
      </c>
      <c r="BI222" s="196">
        <f>IF(N222="nulová",J222,0)</f>
        <v>0</v>
      </c>
      <c r="BJ222" s="16" t="s">
        <v>22</v>
      </c>
      <c r="BK222" s="196">
        <f>ROUND(I222*H222,2)</f>
        <v>0</v>
      </c>
      <c r="BL222" s="16" t="s">
        <v>131</v>
      </c>
      <c r="BM222" s="195" t="s">
        <v>634</v>
      </c>
    </row>
    <row r="223" spans="1:65" s="2" customFormat="1" ht="78" customHeight="1">
      <c r="A223" s="37"/>
      <c r="B223" s="38"/>
      <c r="C223" s="184" t="s">
        <v>635</v>
      </c>
      <c r="D223" s="184" t="s">
        <v>126</v>
      </c>
      <c r="E223" s="185" t="s">
        <v>636</v>
      </c>
      <c r="F223" s="186" t="s">
        <v>637</v>
      </c>
      <c r="G223" s="187" t="s">
        <v>129</v>
      </c>
      <c r="H223" s="188">
        <v>50</v>
      </c>
      <c r="I223" s="189"/>
      <c r="J223" s="190">
        <f>ROUND(I223*H223,2)</f>
        <v>0</v>
      </c>
      <c r="K223" s="186" t="s">
        <v>130</v>
      </c>
      <c r="L223" s="43"/>
      <c r="M223" s="191" t="s">
        <v>20</v>
      </c>
      <c r="N223" s="192" t="s">
        <v>49</v>
      </c>
      <c r="O223" s="83"/>
      <c r="P223" s="193">
        <f>O223*H223</f>
        <v>0</v>
      </c>
      <c r="Q223" s="193">
        <v>0</v>
      </c>
      <c r="R223" s="193">
        <f>Q223*H223</f>
        <v>0</v>
      </c>
      <c r="S223" s="193">
        <v>0</v>
      </c>
      <c r="T223" s="194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95" t="s">
        <v>131</v>
      </c>
      <c r="AT223" s="195" t="s">
        <v>126</v>
      </c>
      <c r="AU223" s="195" t="s">
        <v>78</v>
      </c>
      <c r="AY223" s="16" t="s">
        <v>132</v>
      </c>
      <c r="BE223" s="196">
        <f>IF(N223="základní",J223,0)</f>
        <v>0</v>
      </c>
      <c r="BF223" s="196">
        <f>IF(N223="snížená",J223,0)</f>
        <v>0</v>
      </c>
      <c r="BG223" s="196">
        <f>IF(N223="zákl. přenesená",J223,0)</f>
        <v>0</v>
      </c>
      <c r="BH223" s="196">
        <f>IF(N223="sníž. přenesená",J223,0)</f>
        <v>0</v>
      </c>
      <c r="BI223" s="196">
        <f>IF(N223="nulová",J223,0)</f>
        <v>0</v>
      </c>
      <c r="BJ223" s="16" t="s">
        <v>22</v>
      </c>
      <c r="BK223" s="196">
        <f>ROUND(I223*H223,2)</f>
        <v>0</v>
      </c>
      <c r="BL223" s="16" t="s">
        <v>131</v>
      </c>
      <c r="BM223" s="195" t="s">
        <v>638</v>
      </c>
    </row>
    <row r="224" spans="1:65" s="2" customFormat="1" ht="78" customHeight="1">
      <c r="A224" s="37"/>
      <c r="B224" s="38"/>
      <c r="C224" s="184" t="s">
        <v>639</v>
      </c>
      <c r="D224" s="184" t="s">
        <v>126</v>
      </c>
      <c r="E224" s="185" t="s">
        <v>640</v>
      </c>
      <c r="F224" s="186" t="s">
        <v>641</v>
      </c>
      <c r="G224" s="187" t="s">
        <v>129</v>
      </c>
      <c r="H224" s="188">
        <v>100</v>
      </c>
      <c r="I224" s="189"/>
      <c r="J224" s="190">
        <f>ROUND(I224*H224,2)</f>
        <v>0</v>
      </c>
      <c r="K224" s="186" t="s">
        <v>130</v>
      </c>
      <c r="L224" s="43"/>
      <c r="M224" s="191" t="s">
        <v>20</v>
      </c>
      <c r="N224" s="192" t="s">
        <v>49</v>
      </c>
      <c r="O224" s="83"/>
      <c r="P224" s="193">
        <f>O224*H224</f>
        <v>0</v>
      </c>
      <c r="Q224" s="193">
        <v>0</v>
      </c>
      <c r="R224" s="193">
        <f>Q224*H224</f>
        <v>0</v>
      </c>
      <c r="S224" s="193">
        <v>0</v>
      </c>
      <c r="T224" s="194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95" t="s">
        <v>131</v>
      </c>
      <c r="AT224" s="195" t="s">
        <v>126</v>
      </c>
      <c r="AU224" s="195" t="s">
        <v>78</v>
      </c>
      <c r="AY224" s="16" t="s">
        <v>132</v>
      </c>
      <c r="BE224" s="196">
        <f>IF(N224="základní",J224,0)</f>
        <v>0</v>
      </c>
      <c r="BF224" s="196">
        <f>IF(N224="snížená",J224,0)</f>
        <v>0</v>
      </c>
      <c r="BG224" s="196">
        <f>IF(N224="zákl. přenesená",J224,0)</f>
        <v>0</v>
      </c>
      <c r="BH224" s="196">
        <f>IF(N224="sníž. přenesená",J224,0)</f>
        <v>0</v>
      </c>
      <c r="BI224" s="196">
        <f>IF(N224="nulová",J224,0)</f>
        <v>0</v>
      </c>
      <c r="BJ224" s="16" t="s">
        <v>22</v>
      </c>
      <c r="BK224" s="196">
        <f>ROUND(I224*H224,2)</f>
        <v>0</v>
      </c>
      <c r="BL224" s="16" t="s">
        <v>131</v>
      </c>
      <c r="BM224" s="195" t="s">
        <v>642</v>
      </c>
    </row>
    <row r="225" spans="1:65" s="2" customFormat="1" ht="90" customHeight="1">
      <c r="A225" s="37"/>
      <c r="B225" s="38"/>
      <c r="C225" s="184" t="s">
        <v>643</v>
      </c>
      <c r="D225" s="184" t="s">
        <v>126</v>
      </c>
      <c r="E225" s="185" t="s">
        <v>644</v>
      </c>
      <c r="F225" s="186" t="s">
        <v>645</v>
      </c>
      <c r="G225" s="187" t="s">
        <v>129</v>
      </c>
      <c r="H225" s="188">
        <v>50</v>
      </c>
      <c r="I225" s="189"/>
      <c r="J225" s="190">
        <f>ROUND(I225*H225,2)</f>
        <v>0</v>
      </c>
      <c r="K225" s="186" t="s">
        <v>130</v>
      </c>
      <c r="L225" s="43"/>
      <c r="M225" s="191" t="s">
        <v>20</v>
      </c>
      <c r="N225" s="192" t="s">
        <v>49</v>
      </c>
      <c r="O225" s="83"/>
      <c r="P225" s="193">
        <f>O225*H225</f>
        <v>0</v>
      </c>
      <c r="Q225" s="193">
        <v>0</v>
      </c>
      <c r="R225" s="193">
        <f>Q225*H225</f>
        <v>0</v>
      </c>
      <c r="S225" s="193">
        <v>0</v>
      </c>
      <c r="T225" s="194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95" t="s">
        <v>131</v>
      </c>
      <c r="AT225" s="195" t="s">
        <v>126</v>
      </c>
      <c r="AU225" s="195" t="s">
        <v>78</v>
      </c>
      <c r="AY225" s="16" t="s">
        <v>132</v>
      </c>
      <c r="BE225" s="196">
        <f>IF(N225="základní",J225,0)</f>
        <v>0</v>
      </c>
      <c r="BF225" s="196">
        <f>IF(N225="snížená",J225,0)</f>
        <v>0</v>
      </c>
      <c r="BG225" s="196">
        <f>IF(N225="zákl. přenesená",J225,0)</f>
        <v>0</v>
      </c>
      <c r="BH225" s="196">
        <f>IF(N225="sníž. přenesená",J225,0)</f>
        <v>0</v>
      </c>
      <c r="BI225" s="196">
        <f>IF(N225="nulová",J225,0)</f>
        <v>0</v>
      </c>
      <c r="BJ225" s="16" t="s">
        <v>22</v>
      </c>
      <c r="BK225" s="196">
        <f>ROUND(I225*H225,2)</f>
        <v>0</v>
      </c>
      <c r="BL225" s="16" t="s">
        <v>131</v>
      </c>
      <c r="BM225" s="195" t="s">
        <v>646</v>
      </c>
    </row>
    <row r="226" spans="1:65" s="2" customFormat="1" ht="90" customHeight="1">
      <c r="A226" s="37"/>
      <c r="B226" s="38"/>
      <c r="C226" s="184" t="s">
        <v>647</v>
      </c>
      <c r="D226" s="184" t="s">
        <v>126</v>
      </c>
      <c r="E226" s="185" t="s">
        <v>648</v>
      </c>
      <c r="F226" s="186" t="s">
        <v>649</v>
      </c>
      <c r="G226" s="187" t="s">
        <v>129</v>
      </c>
      <c r="H226" s="188">
        <v>50</v>
      </c>
      <c r="I226" s="189"/>
      <c r="J226" s="190">
        <f>ROUND(I226*H226,2)</f>
        <v>0</v>
      </c>
      <c r="K226" s="186" t="s">
        <v>130</v>
      </c>
      <c r="L226" s="43"/>
      <c r="M226" s="191" t="s">
        <v>20</v>
      </c>
      <c r="N226" s="192" t="s">
        <v>49</v>
      </c>
      <c r="O226" s="83"/>
      <c r="P226" s="193">
        <f>O226*H226</f>
        <v>0</v>
      </c>
      <c r="Q226" s="193">
        <v>0</v>
      </c>
      <c r="R226" s="193">
        <f>Q226*H226</f>
        <v>0</v>
      </c>
      <c r="S226" s="193">
        <v>0</v>
      </c>
      <c r="T226" s="194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95" t="s">
        <v>131</v>
      </c>
      <c r="AT226" s="195" t="s">
        <v>126</v>
      </c>
      <c r="AU226" s="195" t="s">
        <v>78</v>
      </c>
      <c r="AY226" s="16" t="s">
        <v>132</v>
      </c>
      <c r="BE226" s="196">
        <f>IF(N226="základní",J226,0)</f>
        <v>0</v>
      </c>
      <c r="BF226" s="196">
        <f>IF(N226="snížená",J226,0)</f>
        <v>0</v>
      </c>
      <c r="BG226" s="196">
        <f>IF(N226="zákl. přenesená",J226,0)</f>
        <v>0</v>
      </c>
      <c r="BH226" s="196">
        <f>IF(N226="sníž. přenesená",J226,0)</f>
        <v>0</v>
      </c>
      <c r="BI226" s="196">
        <f>IF(N226="nulová",J226,0)</f>
        <v>0</v>
      </c>
      <c r="BJ226" s="16" t="s">
        <v>22</v>
      </c>
      <c r="BK226" s="196">
        <f>ROUND(I226*H226,2)</f>
        <v>0</v>
      </c>
      <c r="BL226" s="16" t="s">
        <v>131</v>
      </c>
      <c r="BM226" s="195" t="s">
        <v>650</v>
      </c>
    </row>
    <row r="227" spans="1:65" s="2" customFormat="1" ht="90" customHeight="1">
      <c r="A227" s="37"/>
      <c r="B227" s="38"/>
      <c r="C227" s="184" t="s">
        <v>651</v>
      </c>
      <c r="D227" s="184" t="s">
        <v>126</v>
      </c>
      <c r="E227" s="185" t="s">
        <v>652</v>
      </c>
      <c r="F227" s="186" t="s">
        <v>653</v>
      </c>
      <c r="G227" s="187" t="s">
        <v>129</v>
      </c>
      <c r="H227" s="188">
        <v>50</v>
      </c>
      <c r="I227" s="189"/>
      <c r="J227" s="190">
        <f>ROUND(I227*H227,2)</f>
        <v>0</v>
      </c>
      <c r="K227" s="186" t="s">
        <v>130</v>
      </c>
      <c r="L227" s="43"/>
      <c r="M227" s="191" t="s">
        <v>20</v>
      </c>
      <c r="N227" s="192" t="s">
        <v>49</v>
      </c>
      <c r="O227" s="83"/>
      <c r="P227" s="193">
        <f>O227*H227</f>
        <v>0</v>
      </c>
      <c r="Q227" s="193">
        <v>0</v>
      </c>
      <c r="R227" s="193">
        <f>Q227*H227</f>
        <v>0</v>
      </c>
      <c r="S227" s="193">
        <v>0</v>
      </c>
      <c r="T227" s="194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95" t="s">
        <v>131</v>
      </c>
      <c r="AT227" s="195" t="s">
        <v>126</v>
      </c>
      <c r="AU227" s="195" t="s">
        <v>78</v>
      </c>
      <c r="AY227" s="16" t="s">
        <v>132</v>
      </c>
      <c r="BE227" s="196">
        <f>IF(N227="základní",J227,0)</f>
        <v>0</v>
      </c>
      <c r="BF227" s="196">
        <f>IF(N227="snížená",J227,0)</f>
        <v>0</v>
      </c>
      <c r="BG227" s="196">
        <f>IF(N227="zákl. přenesená",J227,0)</f>
        <v>0</v>
      </c>
      <c r="BH227" s="196">
        <f>IF(N227="sníž. přenesená",J227,0)</f>
        <v>0</v>
      </c>
      <c r="BI227" s="196">
        <f>IF(N227="nulová",J227,0)</f>
        <v>0</v>
      </c>
      <c r="BJ227" s="16" t="s">
        <v>22</v>
      </c>
      <c r="BK227" s="196">
        <f>ROUND(I227*H227,2)</f>
        <v>0</v>
      </c>
      <c r="BL227" s="16" t="s">
        <v>131</v>
      </c>
      <c r="BM227" s="195" t="s">
        <v>654</v>
      </c>
    </row>
    <row r="228" spans="1:65" s="2" customFormat="1" ht="78" customHeight="1">
      <c r="A228" s="37"/>
      <c r="B228" s="38"/>
      <c r="C228" s="184" t="s">
        <v>655</v>
      </c>
      <c r="D228" s="184" t="s">
        <v>126</v>
      </c>
      <c r="E228" s="185" t="s">
        <v>656</v>
      </c>
      <c r="F228" s="186" t="s">
        <v>657</v>
      </c>
      <c r="G228" s="187" t="s">
        <v>129</v>
      </c>
      <c r="H228" s="188">
        <v>50</v>
      </c>
      <c r="I228" s="189"/>
      <c r="J228" s="190">
        <f>ROUND(I228*H228,2)</f>
        <v>0</v>
      </c>
      <c r="K228" s="186" t="s">
        <v>130</v>
      </c>
      <c r="L228" s="43"/>
      <c r="M228" s="191" t="s">
        <v>20</v>
      </c>
      <c r="N228" s="192" t="s">
        <v>49</v>
      </c>
      <c r="O228" s="83"/>
      <c r="P228" s="193">
        <f>O228*H228</f>
        <v>0</v>
      </c>
      <c r="Q228" s="193">
        <v>0</v>
      </c>
      <c r="R228" s="193">
        <f>Q228*H228</f>
        <v>0</v>
      </c>
      <c r="S228" s="193">
        <v>0</v>
      </c>
      <c r="T228" s="194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95" t="s">
        <v>131</v>
      </c>
      <c r="AT228" s="195" t="s">
        <v>126</v>
      </c>
      <c r="AU228" s="195" t="s">
        <v>78</v>
      </c>
      <c r="AY228" s="16" t="s">
        <v>132</v>
      </c>
      <c r="BE228" s="196">
        <f>IF(N228="základní",J228,0)</f>
        <v>0</v>
      </c>
      <c r="BF228" s="196">
        <f>IF(N228="snížená",J228,0)</f>
        <v>0</v>
      </c>
      <c r="BG228" s="196">
        <f>IF(N228="zákl. přenesená",J228,0)</f>
        <v>0</v>
      </c>
      <c r="BH228" s="196">
        <f>IF(N228="sníž. přenesená",J228,0)</f>
        <v>0</v>
      </c>
      <c r="BI228" s="196">
        <f>IF(N228="nulová",J228,0)</f>
        <v>0</v>
      </c>
      <c r="BJ228" s="16" t="s">
        <v>22</v>
      </c>
      <c r="BK228" s="196">
        <f>ROUND(I228*H228,2)</f>
        <v>0</v>
      </c>
      <c r="BL228" s="16" t="s">
        <v>131</v>
      </c>
      <c r="BM228" s="195" t="s">
        <v>658</v>
      </c>
    </row>
    <row r="229" spans="1:65" s="2" customFormat="1" ht="78" customHeight="1">
      <c r="A229" s="37"/>
      <c r="B229" s="38"/>
      <c r="C229" s="184" t="s">
        <v>659</v>
      </c>
      <c r="D229" s="184" t="s">
        <v>126</v>
      </c>
      <c r="E229" s="185" t="s">
        <v>660</v>
      </c>
      <c r="F229" s="186" t="s">
        <v>661</v>
      </c>
      <c r="G229" s="187" t="s">
        <v>129</v>
      </c>
      <c r="H229" s="188">
        <v>100</v>
      </c>
      <c r="I229" s="189"/>
      <c r="J229" s="190">
        <f>ROUND(I229*H229,2)</f>
        <v>0</v>
      </c>
      <c r="K229" s="186" t="s">
        <v>130</v>
      </c>
      <c r="L229" s="43"/>
      <c r="M229" s="191" t="s">
        <v>20</v>
      </c>
      <c r="N229" s="192" t="s">
        <v>49</v>
      </c>
      <c r="O229" s="83"/>
      <c r="P229" s="193">
        <f>O229*H229</f>
        <v>0</v>
      </c>
      <c r="Q229" s="193">
        <v>0</v>
      </c>
      <c r="R229" s="193">
        <f>Q229*H229</f>
        <v>0</v>
      </c>
      <c r="S229" s="193">
        <v>0</v>
      </c>
      <c r="T229" s="194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95" t="s">
        <v>131</v>
      </c>
      <c r="AT229" s="195" t="s">
        <v>126</v>
      </c>
      <c r="AU229" s="195" t="s">
        <v>78</v>
      </c>
      <c r="AY229" s="16" t="s">
        <v>132</v>
      </c>
      <c r="BE229" s="196">
        <f>IF(N229="základní",J229,0)</f>
        <v>0</v>
      </c>
      <c r="BF229" s="196">
        <f>IF(N229="snížená",J229,0)</f>
        <v>0</v>
      </c>
      <c r="BG229" s="196">
        <f>IF(N229="zákl. přenesená",J229,0)</f>
        <v>0</v>
      </c>
      <c r="BH229" s="196">
        <f>IF(N229="sníž. přenesená",J229,0)</f>
        <v>0</v>
      </c>
      <c r="BI229" s="196">
        <f>IF(N229="nulová",J229,0)</f>
        <v>0</v>
      </c>
      <c r="BJ229" s="16" t="s">
        <v>22</v>
      </c>
      <c r="BK229" s="196">
        <f>ROUND(I229*H229,2)</f>
        <v>0</v>
      </c>
      <c r="BL229" s="16" t="s">
        <v>131</v>
      </c>
      <c r="BM229" s="195" t="s">
        <v>662</v>
      </c>
    </row>
    <row r="230" spans="1:65" s="2" customFormat="1" ht="37.8" customHeight="1">
      <c r="A230" s="37"/>
      <c r="B230" s="38"/>
      <c r="C230" s="184" t="s">
        <v>663</v>
      </c>
      <c r="D230" s="184" t="s">
        <v>126</v>
      </c>
      <c r="E230" s="185" t="s">
        <v>664</v>
      </c>
      <c r="F230" s="186" t="s">
        <v>665</v>
      </c>
      <c r="G230" s="187" t="s">
        <v>205</v>
      </c>
      <c r="H230" s="188">
        <v>24</v>
      </c>
      <c r="I230" s="189"/>
      <c r="J230" s="190">
        <f>ROUND(I230*H230,2)</f>
        <v>0</v>
      </c>
      <c r="K230" s="186" t="s">
        <v>130</v>
      </c>
      <c r="L230" s="43"/>
      <c r="M230" s="191" t="s">
        <v>20</v>
      </c>
      <c r="N230" s="192" t="s">
        <v>49</v>
      </c>
      <c r="O230" s="83"/>
      <c r="P230" s="193">
        <f>O230*H230</f>
        <v>0</v>
      </c>
      <c r="Q230" s="193">
        <v>0</v>
      </c>
      <c r="R230" s="193">
        <f>Q230*H230</f>
        <v>0</v>
      </c>
      <c r="S230" s="193">
        <v>0</v>
      </c>
      <c r="T230" s="194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95" t="s">
        <v>131</v>
      </c>
      <c r="AT230" s="195" t="s">
        <v>126</v>
      </c>
      <c r="AU230" s="195" t="s">
        <v>78</v>
      </c>
      <c r="AY230" s="16" t="s">
        <v>132</v>
      </c>
      <c r="BE230" s="196">
        <f>IF(N230="základní",J230,0)</f>
        <v>0</v>
      </c>
      <c r="BF230" s="196">
        <f>IF(N230="snížená",J230,0)</f>
        <v>0</v>
      </c>
      <c r="BG230" s="196">
        <f>IF(N230="zákl. přenesená",J230,0)</f>
        <v>0</v>
      </c>
      <c r="BH230" s="196">
        <f>IF(N230="sníž. přenesená",J230,0)</f>
        <v>0</v>
      </c>
      <c r="BI230" s="196">
        <f>IF(N230="nulová",J230,0)</f>
        <v>0</v>
      </c>
      <c r="BJ230" s="16" t="s">
        <v>22</v>
      </c>
      <c r="BK230" s="196">
        <f>ROUND(I230*H230,2)</f>
        <v>0</v>
      </c>
      <c r="BL230" s="16" t="s">
        <v>131</v>
      </c>
      <c r="BM230" s="195" t="s">
        <v>666</v>
      </c>
    </row>
    <row r="231" spans="1:65" s="2" customFormat="1" ht="37.8" customHeight="1">
      <c r="A231" s="37"/>
      <c r="B231" s="38"/>
      <c r="C231" s="184" t="s">
        <v>667</v>
      </c>
      <c r="D231" s="184" t="s">
        <v>126</v>
      </c>
      <c r="E231" s="185" t="s">
        <v>668</v>
      </c>
      <c r="F231" s="186" t="s">
        <v>669</v>
      </c>
      <c r="G231" s="187" t="s">
        <v>205</v>
      </c>
      <c r="H231" s="188">
        <v>8</v>
      </c>
      <c r="I231" s="189"/>
      <c r="J231" s="190">
        <f>ROUND(I231*H231,2)</f>
        <v>0</v>
      </c>
      <c r="K231" s="186" t="s">
        <v>130</v>
      </c>
      <c r="L231" s="43"/>
      <c r="M231" s="191" t="s">
        <v>20</v>
      </c>
      <c r="N231" s="192" t="s">
        <v>49</v>
      </c>
      <c r="O231" s="83"/>
      <c r="P231" s="193">
        <f>O231*H231</f>
        <v>0</v>
      </c>
      <c r="Q231" s="193">
        <v>0</v>
      </c>
      <c r="R231" s="193">
        <f>Q231*H231</f>
        <v>0</v>
      </c>
      <c r="S231" s="193">
        <v>0</v>
      </c>
      <c r="T231" s="194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95" t="s">
        <v>131</v>
      </c>
      <c r="AT231" s="195" t="s">
        <v>126</v>
      </c>
      <c r="AU231" s="195" t="s">
        <v>78</v>
      </c>
      <c r="AY231" s="16" t="s">
        <v>132</v>
      </c>
      <c r="BE231" s="196">
        <f>IF(N231="základní",J231,0)</f>
        <v>0</v>
      </c>
      <c r="BF231" s="196">
        <f>IF(N231="snížená",J231,0)</f>
        <v>0</v>
      </c>
      <c r="BG231" s="196">
        <f>IF(N231="zákl. přenesená",J231,0)</f>
        <v>0</v>
      </c>
      <c r="BH231" s="196">
        <f>IF(N231="sníž. přenesená",J231,0)</f>
        <v>0</v>
      </c>
      <c r="BI231" s="196">
        <f>IF(N231="nulová",J231,0)</f>
        <v>0</v>
      </c>
      <c r="BJ231" s="16" t="s">
        <v>22</v>
      </c>
      <c r="BK231" s="196">
        <f>ROUND(I231*H231,2)</f>
        <v>0</v>
      </c>
      <c r="BL231" s="16" t="s">
        <v>131</v>
      </c>
      <c r="BM231" s="195" t="s">
        <v>670</v>
      </c>
    </row>
    <row r="232" spans="1:65" s="2" customFormat="1" ht="37.8" customHeight="1">
      <c r="A232" s="37"/>
      <c r="B232" s="38"/>
      <c r="C232" s="184" t="s">
        <v>671</v>
      </c>
      <c r="D232" s="184" t="s">
        <v>126</v>
      </c>
      <c r="E232" s="185" t="s">
        <v>672</v>
      </c>
      <c r="F232" s="186" t="s">
        <v>673</v>
      </c>
      <c r="G232" s="187" t="s">
        <v>674</v>
      </c>
      <c r="H232" s="188">
        <v>40</v>
      </c>
      <c r="I232" s="189"/>
      <c r="J232" s="190">
        <f>ROUND(I232*H232,2)</f>
        <v>0</v>
      </c>
      <c r="K232" s="186" t="s">
        <v>130</v>
      </c>
      <c r="L232" s="43"/>
      <c r="M232" s="191" t="s">
        <v>20</v>
      </c>
      <c r="N232" s="192" t="s">
        <v>49</v>
      </c>
      <c r="O232" s="83"/>
      <c r="P232" s="193">
        <f>O232*H232</f>
        <v>0</v>
      </c>
      <c r="Q232" s="193">
        <v>0</v>
      </c>
      <c r="R232" s="193">
        <f>Q232*H232</f>
        <v>0</v>
      </c>
      <c r="S232" s="193">
        <v>0</v>
      </c>
      <c r="T232" s="194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95" t="s">
        <v>131</v>
      </c>
      <c r="AT232" s="195" t="s">
        <v>126</v>
      </c>
      <c r="AU232" s="195" t="s">
        <v>78</v>
      </c>
      <c r="AY232" s="16" t="s">
        <v>132</v>
      </c>
      <c r="BE232" s="196">
        <f>IF(N232="základní",J232,0)</f>
        <v>0</v>
      </c>
      <c r="BF232" s="196">
        <f>IF(N232="snížená",J232,0)</f>
        <v>0</v>
      </c>
      <c r="BG232" s="196">
        <f>IF(N232="zákl. přenesená",J232,0)</f>
        <v>0</v>
      </c>
      <c r="BH232" s="196">
        <f>IF(N232="sníž. přenesená",J232,0)</f>
        <v>0</v>
      </c>
      <c r="BI232" s="196">
        <f>IF(N232="nulová",J232,0)</f>
        <v>0</v>
      </c>
      <c r="BJ232" s="16" t="s">
        <v>22</v>
      </c>
      <c r="BK232" s="196">
        <f>ROUND(I232*H232,2)</f>
        <v>0</v>
      </c>
      <c r="BL232" s="16" t="s">
        <v>131</v>
      </c>
      <c r="BM232" s="195" t="s">
        <v>675</v>
      </c>
    </row>
    <row r="233" spans="1:65" s="2" customFormat="1" ht="37.8" customHeight="1">
      <c r="A233" s="37"/>
      <c r="B233" s="38"/>
      <c r="C233" s="184" t="s">
        <v>676</v>
      </c>
      <c r="D233" s="184" t="s">
        <v>126</v>
      </c>
      <c r="E233" s="185" t="s">
        <v>677</v>
      </c>
      <c r="F233" s="186" t="s">
        <v>678</v>
      </c>
      <c r="G233" s="187" t="s">
        <v>674</v>
      </c>
      <c r="H233" s="188">
        <v>40</v>
      </c>
      <c r="I233" s="189"/>
      <c r="J233" s="190">
        <f>ROUND(I233*H233,2)</f>
        <v>0</v>
      </c>
      <c r="K233" s="186" t="s">
        <v>130</v>
      </c>
      <c r="L233" s="43"/>
      <c r="M233" s="191" t="s">
        <v>20</v>
      </c>
      <c r="N233" s="192" t="s">
        <v>49</v>
      </c>
      <c r="O233" s="83"/>
      <c r="P233" s="193">
        <f>O233*H233</f>
        <v>0</v>
      </c>
      <c r="Q233" s="193">
        <v>0</v>
      </c>
      <c r="R233" s="193">
        <f>Q233*H233</f>
        <v>0</v>
      </c>
      <c r="S233" s="193">
        <v>0</v>
      </c>
      <c r="T233" s="194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95" t="s">
        <v>131</v>
      </c>
      <c r="AT233" s="195" t="s">
        <v>126</v>
      </c>
      <c r="AU233" s="195" t="s">
        <v>78</v>
      </c>
      <c r="AY233" s="16" t="s">
        <v>132</v>
      </c>
      <c r="BE233" s="196">
        <f>IF(N233="základní",J233,0)</f>
        <v>0</v>
      </c>
      <c r="BF233" s="196">
        <f>IF(N233="snížená",J233,0)</f>
        <v>0</v>
      </c>
      <c r="BG233" s="196">
        <f>IF(N233="zákl. přenesená",J233,0)</f>
        <v>0</v>
      </c>
      <c r="BH233" s="196">
        <f>IF(N233="sníž. přenesená",J233,0)</f>
        <v>0</v>
      </c>
      <c r="BI233" s="196">
        <f>IF(N233="nulová",J233,0)</f>
        <v>0</v>
      </c>
      <c r="BJ233" s="16" t="s">
        <v>22</v>
      </c>
      <c r="BK233" s="196">
        <f>ROUND(I233*H233,2)</f>
        <v>0</v>
      </c>
      <c r="BL233" s="16" t="s">
        <v>131</v>
      </c>
      <c r="BM233" s="195" t="s">
        <v>679</v>
      </c>
    </row>
    <row r="234" spans="1:65" s="2" customFormat="1" ht="37.8" customHeight="1">
      <c r="A234" s="37"/>
      <c r="B234" s="38"/>
      <c r="C234" s="184" t="s">
        <v>680</v>
      </c>
      <c r="D234" s="184" t="s">
        <v>126</v>
      </c>
      <c r="E234" s="185" t="s">
        <v>681</v>
      </c>
      <c r="F234" s="186" t="s">
        <v>682</v>
      </c>
      <c r="G234" s="187" t="s">
        <v>674</v>
      </c>
      <c r="H234" s="188">
        <v>40</v>
      </c>
      <c r="I234" s="189"/>
      <c r="J234" s="190">
        <f>ROUND(I234*H234,2)</f>
        <v>0</v>
      </c>
      <c r="K234" s="186" t="s">
        <v>130</v>
      </c>
      <c r="L234" s="43"/>
      <c r="M234" s="191" t="s">
        <v>20</v>
      </c>
      <c r="N234" s="192" t="s">
        <v>49</v>
      </c>
      <c r="O234" s="83"/>
      <c r="P234" s="193">
        <f>O234*H234</f>
        <v>0</v>
      </c>
      <c r="Q234" s="193">
        <v>0</v>
      </c>
      <c r="R234" s="193">
        <f>Q234*H234</f>
        <v>0</v>
      </c>
      <c r="S234" s="193">
        <v>0</v>
      </c>
      <c r="T234" s="194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95" t="s">
        <v>131</v>
      </c>
      <c r="AT234" s="195" t="s">
        <v>126</v>
      </c>
      <c r="AU234" s="195" t="s">
        <v>78</v>
      </c>
      <c r="AY234" s="16" t="s">
        <v>132</v>
      </c>
      <c r="BE234" s="196">
        <f>IF(N234="základní",J234,0)</f>
        <v>0</v>
      </c>
      <c r="BF234" s="196">
        <f>IF(N234="snížená",J234,0)</f>
        <v>0</v>
      </c>
      <c r="BG234" s="196">
        <f>IF(N234="zákl. přenesená",J234,0)</f>
        <v>0</v>
      </c>
      <c r="BH234" s="196">
        <f>IF(N234="sníž. přenesená",J234,0)</f>
        <v>0</v>
      </c>
      <c r="BI234" s="196">
        <f>IF(N234="nulová",J234,0)</f>
        <v>0</v>
      </c>
      <c r="BJ234" s="16" t="s">
        <v>22</v>
      </c>
      <c r="BK234" s="196">
        <f>ROUND(I234*H234,2)</f>
        <v>0</v>
      </c>
      <c r="BL234" s="16" t="s">
        <v>131</v>
      </c>
      <c r="BM234" s="195" t="s">
        <v>683</v>
      </c>
    </row>
    <row r="235" spans="1:65" s="2" customFormat="1" ht="37.8" customHeight="1">
      <c r="A235" s="37"/>
      <c r="B235" s="38"/>
      <c r="C235" s="184" t="s">
        <v>684</v>
      </c>
      <c r="D235" s="184" t="s">
        <v>126</v>
      </c>
      <c r="E235" s="185" t="s">
        <v>685</v>
      </c>
      <c r="F235" s="186" t="s">
        <v>686</v>
      </c>
      <c r="G235" s="187" t="s">
        <v>674</v>
      </c>
      <c r="H235" s="188">
        <v>40</v>
      </c>
      <c r="I235" s="189"/>
      <c r="J235" s="190">
        <f>ROUND(I235*H235,2)</f>
        <v>0</v>
      </c>
      <c r="K235" s="186" t="s">
        <v>130</v>
      </c>
      <c r="L235" s="43"/>
      <c r="M235" s="191" t="s">
        <v>20</v>
      </c>
      <c r="N235" s="192" t="s">
        <v>49</v>
      </c>
      <c r="O235" s="83"/>
      <c r="P235" s="193">
        <f>O235*H235</f>
        <v>0</v>
      </c>
      <c r="Q235" s="193">
        <v>0</v>
      </c>
      <c r="R235" s="193">
        <f>Q235*H235</f>
        <v>0</v>
      </c>
      <c r="S235" s="193">
        <v>0</v>
      </c>
      <c r="T235" s="194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95" t="s">
        <v>131</v>
      </c>
      <c r="AT235" s="195" t="s">
        <v>126</v>
      </c>
      <c r="AU235" s="195" t="s">
        <v>78</v>
      </c>
      <c r="AY235" s="16" t="s">
        <v>132</v>
      </c>
      <c r="BE235" s="196">
        <f>IF(N235="základní",J235,0)</f>
        <v>0</v>
      </c>
      <c r="BF235" s="196">
        <f>IF(N235="snížená",J235,0)</f>
        <v>0</v>
      </c>
      <c r="BG235" s="196">
        <f>IF(N235="zákl. přenesená",J235,0)</f>
        <v>0</v>
      </c>
      <c r="BH235" s="196">
        <f>IF(N235="sníž. přenesená",J235,0)</f>
        <v>0</v>
      </c>
      <c r="BI235" s="196">
        <f>IF(N235="nulová",J235,0)</f>
        <v>0</v>
      </c>
      <c r="BJ235" s="16" t="s">
        <v>22</v>
      </c>
      <c r="BK235" s="196">
        <f>ROUND(I235*H235,2)</f>
        <v>0</v>
      </c>
      <c r="BL235" s="16" t="s">
        <v>131</v>
      </c>
      <c r="BM235" s="195" t="s">
        <v>687</v>
      </c>
    </row>
    <row r="236" spans="1:65" s="2" customFormat="1" ht="49.05" customHeight="1">
      <c r="A236" s="37"/>
      <c r="B236" s="38"/>
      <c r="C236" s="184" t="s">
        <v>688</v>
      </c>
      <c r="D236" s="184" t="s">
        <v>126</v>
      </c>
      <c r="E236" s="185" t="s">
        <v>689</v>
      </c>
      <c r="F236" s="186" t="s">
        <v>690</v>
      </c>
      <c r="G236" s="187" t="s">
        <v>205</v>
      </c>
      <c r="H236" s="188">
        <v>1</v>
      </c>
      <c r="I236" s="189"/>
      <c r="J236" s="190">
        <f>ROUND(I236*H236,2)</f>
        <v>0</v>
      </c>
      <c r="K236" s="186" t="s">
        <v>130</v>
      </c>
      <c r="L236" s="43"/>
      <c r="M236" s="191" t="s">
        <v>20</v>
      </c>
      <c r="N236" s="192" t="s">
        <v>49</v>
      </c>
      <c r="O236" s="83"/>
      <c r="P236" s="193">
        <f>O236*H236</f>
        <v>0</v>
      </c>
      <c r="Q236" s="193">
        <v>0</v>
      </c>
      <c r="R236" s="193">
        <f>Q236*H236</f>
        <v>0</v>
      </c>
      <c r="S236" s="193">
        <v>0</v>
      </c>
      <c r="T236" s="194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95" t="s">
        <v>131</v>
      </c>
      <c r="AT236" s="195" t="s">
        <v>126</v>
      </c>
      <c r="AU236" s="195" t="s">
        <v>78</v>
      </c>
      <c r="AY236" s="16" t="s">
        <v>132</v>
      </c>
      <c r="BE236" s="196">
        <f>IF(N236="základní",J236,0)</f>
        <v>0</v>
      </c>
      <c r="BF236" s="196">
        <f>IF(N236="snížená",J236,0)</f>
        <v>0</v>
      </c>
      <c r="BG236" s="196">
        <f>IF(N236="zákl. přenesená",J236,0)</f>
        <v>0</v>
      </c>
      <c r="BH236" s="196">
        <f>IF(N236="sníž. přenesená",J236,0)</f>
        <v>0</v>
      </c>
      <c r="BI236" s="196">
        <f>IF(N236="nulová",J236,0)</f>
        <v>0</v>
      </c>
      <c r="BJ236" s="16" t="s">
        <v>22</v>
      </c>
      <c r="BK236" s="196">
        <f>ROUND(I236*H236,2)</f>
        <v>0</v>
      </c>
      <c r="BL236" s="16" t="s">
        <v>131</v>
      </c>
      <c r="BM236" s="195" t="s">
        <v>691</v>
      </c>
    </row>
    <row r="237" spans="1:65" s="2" customFormat="1" ht="49.05" customHeight="1">
      <c r="A237" s="37"/>
      <c r="B237" s="38"/>
      <c r="C237" s="184" t="s">
        <v>692</v>
      </c>
      <c r="D237" s="184" t="s">
        <v>126</v>
      </c>
      <c r="E237" s="185" t="s">
        <v>693</v>
      </c>
      <c r="F237" s="186" t="s">
        <v>694</v>
      </c>
      <c r="G237" s="187" t="s">
        <v>205</v>
      </c>
      <c r="H237" s="188">
        <v>1</v>
      </c>
      <c r="I237" s="189"/>
      <c r="J237" s="190">
        <f>ROUND(I237*H237,2)</f>
        <v>0</v>
      </c>
      <c r="K237" s="186" t="s">
        <v>130</v>
      </c>
      <c r="L237" s="43"/>
      <c r="M237" s="191" t="s">
        <v>20</v>
      </c>
      <c r="N237" s="192" t="s">
        <v>49</v>
      </c>
      <c r="O237" s="83"/>
      <c r="P237" s="193">
        <f>O237*H237</f>
        <v>0</v>
      </c>
      <c r="Q237" s="193">
        <v>0</v>
      </c>
      <c r="R237" s="193">
        <f>Q237*H237</f>
        <v>0</v>
      </c>
      <c r="S237" s="193">
        <v>0</v>
      </c>
      <c r="T237" s="194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95" t="s">
        <v>131</v>
      </c>
      <c r="AT237" s="195" t="s">
        <v>126</v>
      </c>
      <c r="AU237" s="195" t="s">
        <v>78</v>
      </c>
      <c r="AY237" s="16" t="s">
        <v>132</v>
      </c>
      <c r="BE237" s="196">
        <f>IF(N237="základní",J237,0)</f>
        <v>0</v>
      </c>
      <c r="BF237" s="196">
        <f>IF(N237="snížená",J237,0)</f>
        <v>0</v>
      </c>
      <c r="BG237" s="196">
        <f>IF(N237="zákl. přenesená",J237,0)</f>
        <v>0</v>
      </c>
      <c r="BH237" s="196">
        <f>IF(N237="sníž. přenesená",J237,0)</f>
        <v>0</v>
      </c>
      <c r="BI237" s="196">
        <f>IF(N237="nulová",J237,0)</f>
        <v>0</v>
      </c>
      <c r="BJ237" s="16" t="s">
        <v>22</v>
      </c>
      <c r="BK237" s="196">
        <f>ROUND(I237*H237,2)</f>
        <v>0</v>
      </c>
      <c r="BL237" s="16" t="s">
        <v>131</v>
      </c>
      <c r="BM237" s="195" t="s">
        <v>695</v>
      </c>
    </row>
    <row r="238" spans="1:65" s="2" customFormat="1" ht="49.05" customHeight="1">
      <c r="A238" s="37"/>
      <c r="B238" s="38"/>
      <c r="C238" s="184" t="s">
        <v>696</v>
      </c>
      <c r="D238" s="184" t="s">
        <v>126</v>
      </c>
      <c r="E238" s="185" t="s">
        <v>697</v>
      </c>
      <c r="F238" s="186" t="s">
        <v>698</v>
      </c>
      <c r="G238" s="187" t="s">
        <v>205</v>
      </c>
      <c r="H238" s="188">
        <v>1</v>
      </c>
      <c r="I238" s="189"/>
      <c r="J238" s="190">
        <f>ROUND(I238*H238,2)</f>
        <v>0</v>
      </c>
      <c r="K238" s="186" t="s">
        <v>130</v>
      </c>
      <c r="L238" s="43"/>
      <c r="M238" s="191" t="s">
        <v>20</v>
      </c>
      <c r="N238" s="192" t="s">
        <v>49</v>
      </c>
      <c r="O238" s="83"/>
      <c r="P238" s="193">
        <f>O238*H238</f>
        <v>0</v>
      </c>
      <c r="Q238" s="193">
        <v>0</v>
      </c>
      <c r="R238" s="193">
        <f>Q238*H238</f>
        <v>0</v>
      </c>
      <c r="S238" s="193">
        <v>0</v>
      </c>
      <c r="T238" s="194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95" t="s">
        <v>131</v>
      </c>
      <c r="AT238" s="195" t="s">
        <v>126</v>
      </c>
      <c r="AU238" s="195" t="s">
        <v>78</v>
      </c>
      <c r="AY238" s="16" t="s">
        <v>132</v>
      </c>
      <c r="BE238" s="196">
        <f>IF(N238="základní",J238,0)</f>
        <v>0</v>
      </c>
      <c r="BF238" s="196">
        <f>IF(N238="snížená",J238,0)</f>
        <v>0</v>
      </c>
      <c r="BG238" s="196">
        <f>IF(N238="zákl. přenesená",J238,0)</f>
        <v>0</v>
      </c>
      <c r="BH238" s="196">
        <f>IF(N238="sníž. přenesená",J238,0)</f>
        <v>0</v>
      </c>
      <c r="BI238" s="196">
        <f>IF(N238="nulová",J238,0)</f>
        <v>0</v>
      </c>
      <c r="BJ238" s="16" t="s">
        <v>22</v>
      </c>
      <c r="BK238" s="196">
        <f>ROUND(I238*H238,2)</f>
        <v>0</v>
      </c>
      <c r="BL238" s="16" t="s">
        <v>131</v>
      </c>
      <c r="BM238" s="195" t="s">
        <v>699</v>
      </c>
    </row>
    <row r="239" spans="1:65" s="2" customFormat="1" ht="49.05" customHeight="1">
      <c r="A239" s="37"/>
      <c r="B239" s="38"/>
      <c r="C239" s="184" t="s">
        <v>700</v>
      </c>
      <c r="D239" s="184" t="s">
        <v>126</v>
      </c>
      <c r="E239" s="185" t="s">
        <v>701</v>
      </c>
      <c r="F239" s="186" t="s">
        <v>702</v>
      </c>
      <c r="G239" s="187" t="s">
        <v>205</v>
      </c>
      <c r="H239" s="188">
        <v>20</v>
      </c>
      <c r="I239" s="189"/>
      <c r="J239" s="190">
        <f>ROUND(I239*H239,2)</f>
        <v>0</v>
      </c>
      <c r="K239" s="186" t="s">
        <v>130</v>
      </c>
      <c r="L239" s="43"/>
      <c r="M239" s="191" t="s">
        <v>20</v>
      </c>
      <c r="N239" s="192" t="s">
        <v>49</v>
      </c>
      <c r="O239" s="83"/>
      <c r="P239" s="193">
        <f>O239*H239</f>
        <v>0</v>
      </c>
      <c r="Q239" s="193">
        <v>0</v>
      </c>
      <c r="R239" s="193">
        <f>Q239*H239</f>
        <v>0</v>
      </c>
      <c r="S239" s="193">
        <v>0</v>
      </c>
      <c r="T239" s="194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95" t="s">
        <v>131</v>
      </c>
      <c r="AT239" s="195" t="s">
        <v>126</v>
      </c>
      <c r="AU239" s="195" t="s">
        <v>78</v>
      </c>
      <c r="AY239" s="16" t="s">
        <v>132</v>
      </c>
      <c r="BE239" s="196">
        <f>IF(N239="základní",J239,0)</f>
        <v>0</v>
      </c>
      <c r="BF239" s="196">
        <f>IF(N239="snížená",J239,0)</f>
        <v>0</v>
      </c>
      <c r="BG239" s="196">
        <f>IF(N239="zákl. přenesená",J239,0)</f>
        <v>0</v>
      </c>
      <c r="BH239" s="196">
        <f>IF(N239="sníž. přenesená",J239,0)</f>
        <v>0</v>
      </c>
      <c r="BI239" s="196">
        <f>IF(N239="nulová",J239,0)</f>
        <v>0</v>
      </c>
      <c r="BJ239" s="16" t="s">
        <v>22</v>
      </c>
      <c r="BK239" s="196">
        <f>ROUND(I239*H239,2)</f>
        <v>0</v>
      </c>
      <c r="BL239" s="16" t="s">
        <v>131</v>
      </c>
      <c r="BM239" s="195" t="s">
        <v>703</v>
      </c>
    </row>
    <row r="240" spans="1:65" s="2" customFormat="1" ht="49.05" customHeight="1">
      <c r="A240" s="37"/>
      <c r="B240" s="38"/>
      <c r="C240" s="184" t="s">
        <v>704</v>
      </c>
      <c r="D240" s="184" t="s">
        <v>126</v>
      </c>
      <c r="E240" s="185" t="s">
        <v>705</v>
      </c>
      <c r="F240" s="186" t="s">
        <v>706</v>
      </c>
      <c r="G240" s="187" t="s">
        <v>205</v>
      </c>
      <c r="H240" s="188">
        <v>20</v>
      </c>
      <c r="I240" s="189"/>
      <c r="J240" s="190">
        <f>ROUND(I240*H240,2)</f>
        <v>0</v>
      </c>
      <c r="K240" s="186" t="s">
        <v>130</v>
      </c>
      <c r="L240" s="43"/>
      <c r="M240" s="191" t="s">
        <v>20</v>
      </c>
      <c r="N240" s="192" t="s">
        <v>49</v>
      </c>
      <c r="O240" s="83"/>
      <c r="P240" s="193">
        <f>O240*H240</f>
        <v>0</v>
      </c>
      <c r="Q240" s="193">
        <v>0</v>
      </c>
      <c r="R240" s="193">
        <f>Q240*H240</f>
        <v>0</v>
      </c>
      <c r="S240" s="193">
        <v>0</v>
      </c>
      <c r="T240" s="194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95" t="s">
        <v>131</v>
      </c>
      <c r="AT240" s="195" t="s">
        <v>126</v>
      </c>
      <c r="AU240" s="195" t="s">
        <v>78</v>
      </c>
      <c r="AY240" s="16" t="s">
        <v>132</v>
      </c>
      <c r="BE240" s="196">
        <f>IF(N240="základní",J240,0)</f>
        <v>0</v>
      </c>
      <c r="BF240" s="196">
        <f>IF(N240="snížená",J240,0)</f>
        <v>0</v>
      </c>
      <c r="BG240" s="196">
        <f>IF(N240="zákl. přenesená",J240,0)</f>
        <v>0</v>
      </c>
      <c r="BH240" s="196">
        <f>IF(N240="sníž. přenesená",J240,0)</f>
        <v>0</v>
      </c>
      <c r="BI240" s="196">
        <f>IF(N240="nulová",J240,0)</f>
        <v>0</v>
      </c>
      <c r="BJ240" s="16" t="s">
        <v>22</v>
      </c>
      <c r="BK240" s="196">
        <f>ROUND(I240*H240,2)</f>
        <v>0</v>
      </c>
      <c r="BL240" s="16" t="s">
        <v>131</v>
      </c>
      <c r="BM240" s="195" t="s">
        <v>707</v>
      </c>
    </row>
    <row r="241" spans="1:65" s="2" customFormat="1" ht="49.05" customHeight="1">
      <c r="A241" s="37"/>
      <c r="B241" s="38"/>
      <c r="C241" s="184" t="s">
        <v>708</v>
      </c>
      <c r="D241" s="184" t="s">
        <v>126</v>
      </c>
      <c r="E241" s="185" t="s">
        <v>709</v>
      </c>
      <c r="F241" s="186" t="s">
        <v>710</v>
      </c>
      <c r="G241" s="187" t="s">
        <v>205</v>
      </c>
      <c r="H241" s="188">
        <v>5</v>
      </c>
      <c r="I241" s="189"/>
      <c r="J241" s="190">
        <f>ROUND(I241*H241,2)</f>
        <v>0</v>
      </c>
      <c r="K241" s="186" t="s">
        <v>130</v>
      </c>
      <c r="L241" s="43"/>
      <c r="M241" s="191" t="s">
        <v>20</v>
      </c>
      <c r="N241" s="192" t="s">
        <v>49</v>
      </c>
      <c r="O241" s="83"/>
      <c r="P241" s="193">
        <f>O241*H241</f>
        <v>0</v>
      </c>
      <c r="Q241" s="193">
        <v>0</v>
      </c>
      <c r="R241" s="193">
        <f>Q241*H241</f>
        <v>0</v>
      </c>
      <c r="S241" s="193">
        <v>0</v>
      </c>
      <c r="T241" s="194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95" t="s">
        <v>131</v>
      </c>
      <c r="AT241" s="195" t="s">
        <v>126</v>
      </c>
      <c r="AU241" s="195" t="s">
        <v>78</v>
      </c>
      <c r="AY241" s="16" t="s">
        <v>132</v>
      </c>
      <c r="BE241" s="196">
        <f>IF(N241="základní",J241,0)</f>
        <v>0</v>
      </c>
      <c r="BF241" s="196">
        <f>IF(N241="snížená",J241,0)</f>
        <v>0</v>
      </c>
      <c r="BG241" s="196">
        <f>IF(N241="zákl. přenesená",J241,0)</f>
        <v>0</v>
      </c>
      <c r="BH241" s="196">
        <f>IF(N241="sníž. přenesená",J241,0)</f>
        <v>0</v>
      </c>
      <c r="BI241" s="196">
        <f>IF(N241="nulová",J241,0)</f>
        <v>0</v>
      </c>
      <c r="BJ241" s="16" t="s">
        <v>22</v>
      </c>
      <c r="BK241" s="196">
        <f>ROUND(I241*H241,2)</f>
        <v>0</v>
      </c>
      <c r="BL241" s="16" t="s">
        <v>131</v>
      </c>
      <c r="BM241" s="195" t="s">
        <v>711</v>
      </c>
    </row>
    <row r="242" spans="1:65" s="2" customFormat="1" ht="49.05" customHeight="1">
      <c r="A242" s="37"/>
      <c r="B242" s="38"/>
      <c r="C242" s="184" t="s">
        <v>712</v>
      </c>
      <c r="D242" s="184" t="s">
        <v>126</v>
      </c>
      <c r="E242" s="185" t="s">
        <v>713</v>
      </c>
      <c r="F242" s="186" t="s">
        <v>714</v>
      </c>
      <c r="G242" s="187" t="s">
        <v>205</v>
      </c>
      <c r="H242" s="188">
        <v>5</v>
      </c>
      <c r="I242" s="189"/>
      <c r="J242" s="190">
        <f>ROUND(I242*H242,2)</f>
        <v>0</v>
      </c>
      <c r="K242" s="186" t="s">
        <v>130</v>
      </c>
      <c r="L242" s="43"/>
      <c r="M242" s="191" t="s">
        <v>20</v>
      </c>
      <c r="N242" s="192" t="s">
        <v>49</v>
      </c>
      <c r="O242" s="83"/>
      <c r="P242" s="193">
        <f>O242*H242</f>
        <v>0</v>
      </c>
      <c r="Q242" s="193">
        <v>0</v>
      </c>
      <c r="R242" s="193">
        <f>Q242*H242</f>
        <v>0</v>
      </c>
      <c r="S242" s="193">
        <v>0</v>
      </c>
      <c r="T242" s="194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95" t="s">
        <v>131</v>
      </c>
      <c r="AT242" s="195" t="s">
        <v>126</v>
      </c>
      <c r="AU242" s="195" t="s">
        <v>78</v>
      </c>
      <c r="AY242" s="16" t="s">
        <v>132</v>
      </c>
      <c r="BE242" s="196">
        <f>IF(N242="základní",J242,0)</f>
        <v>0</v>
      </c>
      <c r="BF242" s="196">
        <f>IF(N242="snížená",J242,0)</f>
        <v>0</v>
      </c>
      <c r="BG242" s="196">
        <f>IF(N242="zákl. přenesená",J242,0)</f>
        <v>0</v>
      </c>
      <c r="BH242" s="196">
        <f>IF(N242="sníž. přenesená",J242,0)</f>
        <v>0</v>
      </c>
      <c r="BI242" s="196">
        <f>IF(N242="nulová",J242,0)</f>
        <v>0</v>
      </c>
      <c r="BJ242" s="16" t="s">
        <v>22</v>
      </c>
      <c r="BK242" s="196">
        <f>ROUND(I242*H242,2)</f>
        <v>0</v>
      </c>
      <c r="BL242" s="16" t="s">
        <v>131</v>
      </c>
      <c r="BM242" s="195" t="s">
        <v>715</v>
      </c>
    </row>
    <row r="243" spans="1:65" s="2" customFormat="1" ht="49.05" customHeight="1">
      <c r="A243" s="37"/>
      <c r="B243" s="38"/>
      <c r="C243" s="184" t="s">
        <v>716</v>
      </c>
      <c r="D243" s="184" t="s">
        <v>126</v>
      </c>
      <c r="E243" s="185" t="s">
        <v>717</v>
      </c>
      <c r="F243" s="186" t="s">
        <v>718</v>
      </c>
      <c r="G243" s="187" t="s">
        <v>205</v>
      </c>
      <c r="H243" s="188">
        <v>5</v>
      </c>
      <c r="I243" s="189"/>
      <c r="J243" s="190">
        <f>ROUND(I243*H243,2)</f>
        <v>0</v>
      </c>
      <c r="K243" s="186" t="s">
        <v>130</v>
      </c>
      <c r="L243" s="43"/>
      <c r="M243" s="191" t="s">
        <v>20</v>
      </c>
      <c r="N243" s="192" t="s">
        <v>49</v>
      </c>
      <c r="O243" s="83"/>
      <c r="P243" s="193">
        <f>O243*H243</f>
        <v>0</v>
      </c>
      <c r="Q243" s="193">
        <v>0</v>
      </c>
      <c r="R243" s="193">
        <f>Q243*H243</f>
        <v>0</v>
      </c>
      <c r="S243" s="193">
        <v>0</v>
      </c>
      <c r="T243" s="194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95" t="s">
        <v>131</v>
      </c>
      <c r="AT243" s="195" t="s">
        <v>126</v>
      </c>
      <c r="AU243" s="195" t="s">
        <v>78</v>
      </c>
      <c r="AY243" s="16" t="s">
        <v>132</v>
      </c>
      <c r="BE243" s="196">
        <f>IF(N243="základní",J243,0)</f>
        <v>0</v>
      </c>
      <c r="BF243" s="196">
        <f>IF(N243="snížená",J243,0)</f>
        <v>0</v>
      </c>
      <c r="BG243" s="196">
        <f>IF(N243="zákl. přenesená",J243,0)</f>
        <v>0</v>
      </c>
      <c r="BH243" s="196">
        <f>IF(N243="sníž. přenesená",J243,0)</f>
        <v>0</v>
      </c>
      <c r="BI243" s="196">
        <f>IF(N243="nulová",J243,0)</f>
        <v>0</v>
      </c>
      <c r="BJ243" s="16" t="s">
        <v>22</v>
      </c>
      <c r="BK243" s="196">
        <f>ROUND(I243*H243,2)</f>
        <v>0</v>
      </c>
      <c r="BL243" s="16" t="s">
        <v>131</v>
      </c>
      <c r="BM243" s="195" t="s">
        <v>719</v>
      </c>
    </row>
    <row r="244" spans="1:65" s="2" customFormat="1" ht="49.05" customHeight="1">
      <c r="A244" s="37"/>
      <c r="B244" s="38"/>
      <c r="C244" s="184" t="s">
        <v>720</v>
      </c>
      <c r="D244" s="184" t="s">
        <v>126</v>
      </c>
      <c r="E244" s="185" t="s">
        <v>721</v>
      </c>
      <c r="F244" s="186" t="s">
        <v>722</v>
      </c>
      <c r="G244" s="187" t="s">
        <v>205</v>
      </c>
      <c r="H244" s="188">
        <v>3</v>
      </c>
      <c r="I244" s="189"/>
      <c r="J244" s="190">
        <f>ROUND(I244*H244,2)</f>
        <v>0</v>
      </c>
      <c r="K244" s="186" t="s">
        <v>130</v>
      </c>
      <c r="L244" s="43"/>
      <c r="M244" s="191" t="s">
        <v>20</v>
      </c>
      <c r="N244" s="192" t="s">
        <v>49</v>
      </c>
      <c r="O244" s="83"/>
      <c r="P244" s="193">
        <f>O244*H244</f>
        <v>0</v>
      </c>
      <c r="Q244" s="193">
        <v>0</v>
      </c>
      <c r="R244" s="193">
        <f>Q244*H244</f>
        <v>0</v>
      </c>
      <c r="S244" s="193">
        <v>0</v>
      </c>
      <c r="T244" s="194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95" t="s">
        <v>131</v>
      </c>
      <c r="AT244" s="195" t="s">
        <v>126</v>
      </c>
      <c r="AU244" s="195" t="s">
        <v>78</v>
      </c>
      <c r="AY244" s="16" t="s">
        <v>132</v>
      </c>
      <c r="BE244" s="196">
        <f>IF(N244="základní",J244,0)</f>
        <v>0</v>
      </c>
      <c r="BF244" s="196">
        <f>IF(N244="snížená",J244,0)</f>
        <v>0</v>
      </c>
      <c r="BG244" s="196">
        <f>IF(N244="zákl. přenesená",J244,0)</f>
        <v>0</v>
      </c>
      <c r="BH244" s="196">
        <f>IF(N244="sníž. přenesená",J244,0)</f>
        <v>0</v>
      </c>
      <c r="BI244" s="196">
        <f>IF(N244="nulová",J244,0)</f>
        <v>0</v>
      </c>
      <c r="BJ244" s="16" t="s">
        <v>22</v>
      </c>
      <c r="BK244" s="196">
        <f>ROUND(I244*H244,2)</f>
        <v>0</v>
      </c>
      <c r="BL244" s="16" t="s">
        <v>131</v>
      </c>
      <c r="BM244" s="195" t="s">
        <v>723</v>
      </c>
    </row>
    <row r="245" spans="1:65" s="2" customFormat="1" ht="49.05" customHeight="1">
      <c r="A245" s="37"/>
      <c r="B245" s="38"/>
      <c r="C245" s="184" t="s">
        <v>724</v>
      </c>
      <c r="D245" s="184" t="s">
        <v>126</v>
      </c>
      <c r="E245" s="185" t="s">
        <v>725</v>
      </c>
      <c r="F245" s="186" t="s">
        <v>726</v>
      </c>
      <c r="G245" s="187" t="s">
        <v>205</v>
      </c>
      <c r="H245" s="188">
        <v>3</v>
      </c>
      <c r="I245" s="189"/>
      <c r="J245" s="190">
        <f>ROUND(I245*H245,2)</f>
        <v>0</v>
      </c>
      <c r="K245" s="186" t="s">
        <v>130</v>
      </c>
      <c r="L245" s="43"/>
      <c r="M245" s="191" t="s">
        <v>20</v>
      </c>
      <c r="N245" s="192" t="s">
        <v>49</v>
      </c>
      <c r="O245" s="83"/>
      <c r="P245" s="193">
        <f>O245*H245</f>
        <v>0</v>
      </c>
      <c r="Q245" s="193">
        <v>0</v>
      </c>
      <c r="R245" s="193">
        <f>Q245*H245</f>
        <v>0</v>
      </c>
      <c r="S245" s="193">
        <v>0</v>
      </c>
      <c r="T245" s="194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95" t="s">
        <v>131</v>
      </c>
      <c r="AT245" s="195" t="s">
        <v>126</v>
      </c>
      <c r="AU245" s="195" t="s">
        <v>78</v>
      </c>
      <c r="AY245" s="16" t="s">
        <v>132</v>
      </c>
      <c r="BE245" s="196">
        <f>IF(N245="základní",J245,0)</f>
        <v>0</v>
      </c>
      <c r="BF245" s="196">
        <f>IF(N245="snížená",J245,0)</f>
        <v>0</v>
      </c>
      <c r="BG245" s="196">
        <f>IF(N245="zákl. přenesená",J245,0)</f>
        <v>0</v>
      </c>
      <c r="BH245" s="196">
        <f>IF(N245="sníž. přenesená",J245,0)</f>
        <v>0</v>
      </c>
      <c r="BI245" s="196">
        <f>IF(N245="nulová",J245,0)</f>
        <v>0</v>
      </c>
      <c r="BJ245" s="16" t="s">
        <v>22</v>
      </c>
      <c r="BK245" s="196">
        <f>ROUND(I245*H245,2)</f>
        <v>0</v>
      </c>
      <c r="BL245" s="16" t="s">
        <v>131</v>
      </c>
      <c r="BM245" s="195" t="s">
        <v>727</v>
      </c>
    </row>
    <row r="246" spans="1:65" s="2" customFormat="1" ht="49.05" customHeight="1">
      <c r="A246" s="37"/>
      <c r="B246" s="38"/>
      <c r="C246" s="184" t="s">
        <v>728</v>
      </c>
      <c r="D246" s="184" t="s">
        <v>126</v>
      </c>
      <c r="E246" s="185" t="s">
        <v>729</v>
      </c>
      <c r="F246" s="186" t="s">
        <v>730</v>
      </c>
      <c r="G246" s="187" t="s">
        <v>205</v>
      </c>
      <c r="H246" s="188">
        <v>3</v>
      </c>
      <c r="I246" s="189"/>
      <c r="J246" s="190">
        <f>ROUND(I246*H246,2)</f>
        <v>0</v>
      </c>
      <c r="K246" s="186" t="s">
        <v>130</v>
      </c>
      <c r="L246" s="43"/>
      <c r="M246" s="191" t="s">
        <v>20</v>
      </c>
      <c r="N246" s="192" t="s">
        <v>49</v>
      </c>
      <c r="O246" s="83"/>
      <c r="P246" s="193">
        <f>O246*H246</f>
        <v>0</v>
      </c>
      <c r="Q246" s="193">
        <v>0</v>
      </c>
      <c r="R246" s="193">
        <f>Q246*H246</f>
        <v>0</v>
      </c>
      <c r="S246" s="193">
        <v>0</v>
      </c>
      <c r="T246" s="194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95" t="s">
        <v>131</v>
      </c>
      <c r="AT246" s="195" t="s">
        <v>126</v>
      </c>
      <c r="AU246" s="195" t="s">
        <v>78</v>
      </c>
      <c r="AY246" s="16" t="s">
        <v>132</v>
      </c>
      <c r="BE246" s="196">
        <f>IF(N246="základní",J246,0)</f>
        <v>0</v>
      </c>
      <c r="BF246" s="196">
        <f>IF(N246="snížená",J246,0)</f>
        <v>0</v>
      </c>
      <c r="BG246" s="196">
        <f>IF(N246="zákl. přenesená",J246,0)</f>
        <v>0</v>
      </c>
      <c r="BH246" s="196">
        <f>IF(N246="sníž. přenesená",J246,0)</f>
        <v>0</v>
      </c>
      <c r="BI246" s="196">
        <f>IF(N246="nulová",J246,0)</f>
        <v>0</v>
      </c>
      <c r="BJ246" s="16" t="s">
        <v>22</v>
      </c>
      <c r="BK246" s="196">
        <f>ROUND(I246*H246,2)</f>
        <v>0</v>
      </c>
      <c r="BL246" s="16" t="s">
        <v>131</v>
      </c>
      <c r="BM246" s="195" t="s">
        <v>731</v>
      </c>
    </row>
    <row r="247" spans="1:65" s="2" customFormat="1" ht="49.05" customHeight="1">
      <c r="A247" s="37"/>
      <c r="B247" s="38"/>
      <c r="C247" s="184" t="s">
        <v>732</v>
      </c>
      <c r="D247" s="184" t="s">
        <v>126</v>
      </c>
      <c r="E247" s="185" t="s">
        <v>733</v>
      </c>
      <c r="F247" s="186" t="s">
        <v>734</v>
      </c>
      <c r="G247" s="187" t="s">
        <v>205</v>
      </c>
      <c r="H247" s="188">
        <v>2</v>
      </c>
      <c r="I247" s="189"/>
      <c r="J247" s="190">
        <f>ROUND(I247*H247,2)</f>
        <v>0</v>
      </c>
      <c r="K247" s="186" t="s">
        <v>130</v>
      </c>
      <c r="L247" s="43"/>
      <c r="M247" s="191" t="s">
        <v>20</v>
      </c>
      <c r="N247" s="192" t="s">
        <v>49</v>
      </c>
      <c r="O247" s="83"/>
      <c r="P247" s="193">
        <f>O247*H247</f>
        <v>0</v>
      </c>
      <c r="Q247" s="193">
        <v>0</v>
      </c>
      <c r="R247" s="193">
        <f>Q247*H247</f>
        <v>0</v>
      </c>
      <c r="S247" s="193">
        <v>0</v>
      </c>
      <c r="T247" s="194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95" t="s">
        <v>131</v>
      </c>
      <c r="AT247" s="195" t="s">
        <v>126</v>
      </c>
      <c r="AU247" s="195" t="s">
        <v>78</v>
      </c>
      <c r="AY247" s="16" t="s">
        <v>132</v>
      </c>
      <c r="BE247" s="196">
        <f>IF(N247="základní",J247,0)</f>
        <v>0</v>
      </c>
      <c r="BF247" s="196">
        <f>IF(N247="snížená",J247,0)</f>
        <v>0</v>
      </c>
      <c r="BG247" s="196">
        <f>IF(N247="zákl. přenesená",J247,0)</f>
        <v>0</v>
      </c>
      <c r="BH247" s="196">
        <f>IF(N247="sníž. přenesená",J247,0)</f>
        <v>0</v>
      </c>
      <c r="BI247" s="196">
        <f>IF(N247="nulová",J247,0)</f>
        <v>0</v>
      </c>
      <c r="BJ247" s="16" t="s">
        <v>22</v>
      </c>
      <c r="BK247" s="196">
        <f>ROUND(I247*H247,2)</f>
        <v>0</v>
      </c>
      <c r="BL247" s="16" t="s">
        <v>131</v>
      </c>
      <c r="BM247" s="195" t="s">
        <v>735</v>
      </c>
    </row>
    <row r="248" spans="1:65" s="2" customFormat="1" ht="55.5" customHeight="1">
      <c r="A248" s="37"/>
      <c r="B248" s="38"/>
      <c r="C248" s="184" t="s">
        <v>736</v>
      </c>
      <c r="D248" s="184" t="s">
        <v>126</v>
      </c>
      <c r="E248" s="185" t="s">
        <v>737</v>
      </c>
      <c r="F248" s="186" t="s">
        <v>738</v>
      </c>
      <c r="G248" s="187" t="s">
        <v>205</v>
      </c>
      <c r="H248" s="188">
        <v>2</v>
      </c>
      <c r="I248" s="189"/>
      <c r="J248" s="190">
        <f>ROUND(I248*H248,2)</f>
        <v>0</v>
      </c>
      <c r="K248" s="186" t="s">
        <v>130</v>
      </c>
      <c r="L248" s="43"/>
      <c r="M248" s="191" t="s">
        <v>20</v>
      </c>
      <c r="N248" s="192" t="s">
        <v>49</v>
      </c>
      <c r="O248" s="83"/>
      <c r="P248" s="193">
        <f>O248*H248</f>
        <v>0</v>
      </c>
      <c r="Q248" s="193">
        <v>0</v>
      </c>
      <c r="R248" s="193">
        <f>Q248*H248</f>
        <v>0</v>
      </c>
      <c r="S248" s="193">
        <v>0</v>
      </c>
      <c r="T248" s="194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95" t="s">
        <v>131</v>
      </c>
      <c r="AT248" s="195" t="s">
        <v>126</v>
      </c>
      <c r="AU248" s="195" t="s">
        <v>78</v>
      </c>
      <c r="AY248" s="16" t="s">
        <v>132</v>
      </c>
      <c r="BE248" s="196">
        <f>IF(N248="základní",J248,0)</f>
        <v>0</v>
      </c>
      <c r="BF248" s="196">
        <f>IF(N248="snížená",J248,0)</f>
        <v>0</v>
      </c>
      <c r="BG248" s="196">
        <f>IF(N248="zákl. přenesená",J248,0)</f>
        <v>0</v>
      </c>
      <c r="BH248" s="196">
        <f>IF(N248="sníž. přenesená",J248,0)</f>
        <v>0</v>
      </c>
      <c r="BI248" s="196">
        <f>IF(N248="nulová",J248,0)</f>
        <v>0</v>
      </c>
      <c r="BJ248" s="16" t="s">
        <v>22</v>
      </c>
      <c r="BK248" s="196">
        <f>ROUND(I248*H248,2)</f>
        <v>0</v>
      </c>
      <c r="BL248" s="16" t="s">
        <v>131</v>
      </c>
      <c r="BM248" s="195" t="s">
        <v>739</v>
      </c>
    </row>
    <row r="249" spans="1:65" s="2" customFormat="1" ht="62.7" customHeight="1">
      <c r="A249" s="37"/>
      <c r="B249" s="38"/>
      <c r="C249" s="184" t="s">
        <v>740</v>
      </c>
      <c r="D249" s="184" t="s">
        <v>126</v>
      </c>
      <c r="E249" s="185" t="s">
        <v>741</v>
      </c>
      <c r="F249" s="186" t="s">
        <v>742</v>
      </c>
      <c r="G249" s="187" t="s">
        <v>205</v>
      </c>
      <c r="H249" s="188">
        <v>2</v>
      </c>
      <c r="I249" s="189"/>
      <c r="J249" s="190">
        <f>ROUND(I249*H249,2)</f>
        <v>0</v>
      </c>
      <c r="K249" s="186" t="s">
        <v>130</v>
      </c>
      <c r="L249" s="43"/>
      <c r="M249" s="191" t="s">
        <v>20</v>
      </c>
      <c r="N249" s="192" t="s">
        <v>49</v>
      </c>
      <c r="O249" s="83"/>
      <c r="P249" s="193">
        <f>O249*H249</f>
        <v>0</v>
      </c>
      <c r="Q249" s="193">
        <v>0</v>
      </c>
      <c r="R249" s="193">
        <f>Q249*H249</f>
        <v>0</v>
      </c>
      <c r="S249" s="193">
        <v>0</v>
      </c>
      <c r="T249" s="194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95" t="s">
        <v>131</v>
      </c>
      <c r="AT249" s="195" t="s">
        <v>126</v>
      </c>
      <c r="AU249" s="195" t="s">
        <v>78</v>
      </c>
      <c r="AY249" s="16" t="s">
        <v>132</v>
      </c>
      <c r="BE249" s="196">
        <f>IF(N249="základní",J249,0)</f>
        <v>0</v>
      </c>
      <c r="BF249" s="196">
        <f>IF(N249="snížená",J249,0)</f>
        <v>0</v>
      </c>
      <c r="BG249" s="196">
        <f>IF(N249="zákl. přenesená",J249,0)</f>
        <v>0</v>
      </c>
      <c r="BH249" s="196">
        <f>IF(N249="sníž. přenesená",J249,0)</f>
        <v>0</v>
      </c>
      <c r="BI249" s="196">
        <f>IF(N249="nulová",J249,0)</f>
        <v>0</v>
      </c>
      <c r="BJ249" s="16" t="s">
        <v>22</v>
      </c>
      <c r="BK249" s="196">
        <f>ROUND(I249*H249,2)</f>
        <v>0</v>
      </c>
      <c r="BL249" s="16" t="s">
        <v>131</v>
      </c>
      <c r="BM249" s="195" t="s">
        <v>743</v>
      </c>
    </row>
    <row r="250" spans="1:65" s="2" customFormat="1" ht="62.7" customHeight="1">
      <c r="A250" s="37"/>
      <c r="B250" s="38"/>
      <c r="C250" s="184" t="s">
        <v>744</v>
      </c>
      <c r="D250" s="184" t="s">
        <v>126</v>
      </c>
      <c r="E250" s="185" t="s">
        <v>745</v>
      </c>
      <c r="F250" s="186" t="s">
        <v>746</v>
      </c>
      <c r="G250" s="187" t="s">
        <v>205</v>
      </c>
      <c r="H250" s="188">
        <v>2</v>
      </c>
      <c r="I250" s="189"/>
      <c r="J250" s="190">
        <f>ROUND(I250*H250,2)</f>
        <v>0</v>
      </c>
      <c r="K250" s="186" t="s">
        <v>130</v>
      </c>
      <c r="L250" s="43"/>
      <c r="M250" s="191" t="s">
        <v>20</v>
      </c>
      <c r="N250" s="192" t="s">
        <v>49</v>
      </c>
      <c r="O250" s="83"/>
      <c r="P250" s="193">
        <f>O250*H250</f>
        <v>0</v>
      </c>
      <c r="Q250" s="193">
        <v>0</v>
      </c>
      <c r="R250" s="193">
        <f>Q250*H250</f>
        <v>0</v>
      </c>
      <c r="S250" s="193">
        <v>0</v>
      </c>
      <c r="T250" s="194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95" t="s">
        <v>131</v>
      </c>
      <c r="AT250" s="195" t="s">
        <v>126</v>
      </c>
      <c r="AU250" s="195" t="s">
        <v>78</v>
      </c>
      <c r="AY250" s="16" t="s">
        <v>132</v>
      </c>
      <c r="BE250" s="196">
        <f>IF(N250="základní",J250,0)</f>
        <v>0</v>
      </c>
      <c r="BF250" s="196">
        <f>IF(N250="snížená",J250,0)</f>
        <v>0</v>
      </c>
      <c r="BG250" s="196">
        <f>IF(N250="zákl. přenesená",J250,0)</f>
        <v>0</v>
      </c>
      <c r="BH250" s="196">
        <f>IF(N250="sníž. přenesená",J250,0)</f>
        <v>0</v>
      </c>
      <c r="BI250" s="196">
        <f>IF(N250="nulová",J250,0)</f>
        <v>0</v>
      </c>
      <c r="BJ250" s="16" t="s">
        <v>22</v>
      </c>
      <c r="BK250" s="196">
        <f>ROUND(I250*H250,2)</f>
        <v>0</v>
      </c>
      <c r="BL250" s="16" t="s">
        <v>131</v>
      </c>
      <c r="BM250" s="195" t="s">
        <v>747</v>
      </c>
    </row>
    <row r="251" spans="1:65" s="2" customFormat="1" ht="55.5" customHeight="1">
      <c r="A251" s="37"/>
      <c r="B251" s="38"/>
      <c r="C251" s="184" t="s">
        <v>748</v>
      </c>
      <c r="D251" s="184" t="s">
        <v>126</v>
      </c>
      <c r="E251" s="185" t="s">
        <v>749</v>
      </c>
      <c r="F251" s="186" t="s">
        <v>750</v>
      </c>
      <c r="G251" s="187" t="s">
        <v>205</v>
      </c>
      <c r="H251" s="188">
        <v>2</v>
      </c>
      <c r="I251" s="189"/>
      <c r="J251" s="190">
        <f>ROUND(I251*H251,2)</f>
        <v>0</v>
      </c>
      <c r="K251" s="186" t="s">
        <v>130</v>
      </c>
      <c r="L251" s="43"/>
      <c r="M251" s="191" t="s">
        <v>20</v>
      </c>
      <c r="N251" s="192" t="s">
        <v>49</v>
      </c>
      <c r="O251" s="83"/>
      <c r="P251" s="193">
        <f>O251*H251</f>
        <v>0</v>
      </c>
      <c r="Q251" s="193">
        <v>0</v>
      </c>
      <c r="R251" s="193">
        <f>Q251*H251</f>
        <v>0</v>
      </c>
      <c r="S251" s="193">
        <v>0</v>
      </c>
      <c r="T251" s="194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95" t="s">
        <v>131</v>
      </c>
      <c r="AT251" s="195" t="s">
        <v>126</v>
      </c>
      <c r="AU251" s="195" t="s">
        <v>78</v>
      </c>
      <c r="AY251" s="16" t="s">
        <v>132</v>
      </c>
      <c r="BE251" s="196">
        <f>IF(N251="základní",J251,0)</f>
        <v>0</v>
      </c>
      <c r="BF251" s="196">
        <f>IF(N251="snížená",J251,0)</f>
        <v>0</v>
      </c>
      <c r="BG251" s="196">
        <f>IF(N251="zákl. přenesená",J251,0)</f>
        <v>0</v>
      </c>
      <c r="BH251" s="196">
        <f>IF(N251="sníž. přenesená",J251,0)</f>
        <v>0</v>
      </c>
      <c r="BI251" s="196">
        <f>IF(N251="nulová",J251,0)</f>
        <v>0</v>
      </c>
      <c r="BJ251" s="16" t="s">
        <v>22</v>
      </c>
      <c r="BK251" s="196">
        <f>ROUND(I251*H251,2)</f>
        <v>0</v>
      </c>
      <c r="BL251" s="16" t="s">
        <v>131</v>
      </c>
      <c r="BM251" s="195" t="s">
        <v>751</v>
      </c>
    </row>
    <row r="252" spans="1:65" s="2" customFormat="1" ht="62.7" customHeight="1">
      <c r="A252" s="37"/>
      <c r="B252" s="38"/>
      <c r="C252" s="184" t="s">
        <v>752</v>
      </c>
      <c r="D252" s="184" t="s">
        <v>126</v>
      </c>
      <c r="E252" s="185" t="s">
        <v>753</v>
      </c>
      <c r="F252" s="186" t="s">
        <v>754</v>
      </c>
      <c r="G252" s="187" t="s">
        <v>205</v>
      </c>
      <c r="H252" s="188">
        <v>2</v>
      </c>
      <c r="I252" s="189"/>
      <c r="J252" s="190">
        <f>ROUND(I252*H252,2)</f>
        <v>0</v>
      </c>
      <c r="K252" s="186" t="s">
        <v>130</v>
      </c>
      <c r="L252" s="43"/>
      <c r="M252" s="191" t="s">
        <v>20</v>
      </c>
      <c r="N252" s="192" t="s">
        <v>49</v>
      </c>
      <c r="O252" s="83"/>
      <c r="P252" s="193">
        <f>O252*H252</f>
        <v>0</v>
      </c>
      <c r="Q252" s="193">
        <v>0</v>
      </c>
      <c r="R252" s="193">
        <f>Q252*H252</f>
        <v>0</v>
      </c>
      <c r="S252" s="193">
        <v>0</v>
      </c>
      <c r="T252" s="194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95" t="s">
        <v>131</v>
      </c>
      <c r="AT252" s="195" t="s">
        <v>126</v>
      </c>
      <c r="AU252" s="195" t="s">
        <v>78</v>
      </c>
      <c r="AY252" s="16" t="s">
        <v>132</v>
      </c>
      <c r="BE252" s="196">
        <f>IF(N252="základní",J252,0)</f>
        <v>0</v>
      </c>
      <c r="BF252" s="196">
        <f>IF(N252="snížená",J252,0)</f>
        <v>0</v>
      </c>
      <c r="BG252" s="196">
        <f>IF(N252="zákl. přenesená",J252,0)</f>
        <v>0</v>
      </c>
      <c r="BH252" s="196">
        <f>IF(N252="sníž. přenesená",J252,0)</f>
        <v>0</v>
      </c>
      <c r="BI252" s="196">
        <f>IF(N252="nulová",J252,0)</f>
        <v>0</v>
      </c>
      <c r="BJ252" s="16" t="s">
        <v>22</v>
      </c>
      <c r="BK252" s="196">
        <f>ROUND(I252*H252,2)</f>
        <v>0</v>
      </c>
      <c r="BL252" s="16" t="s">
        <v>131</v>
      </c>
      <c r="BM252" s="195" t="s">
        <v>755</v>
      </c>
    </row>
    <row r="253" spans="1:65" s="2" customFormat="1" ht="62.7" customHeight="1">
      <c r="A253" s="37"/>
      <c r="B253" s="38"/>
      <c r="C253" s="184" t="s">
        <v>756</v>
      </c>
      <c r="D253" s="184" t="s">
        <v>126</v>
      </c>
      <c r="E253" s="185" t="s">
        <v>757</v>
      </c>
      <c r="F253" s="186" t="s">
        <v>758</v>
      </c>
      <c r="G253" s="187" t="s">
        <v>205</v>
      </c>
      <c r="H253" s="188">
        <v>2</v>
      </c>
      <c r="I253" s="189"/>
      <c r="J253" s="190">
        <f>ROUND(I253*H253,2)</f>
        <v>0</v>
      </c>
      <c r="K253" s="186" t="s">
        <v>130</v>
      </c>
      <c r="L253" s="43"/>
      <c r="M253" s="191" t="s">
        <v>20</v>
      </c>
      <c r="N253" s="192" t="s">
        <v>49</v>
      </c>
      <c r="O253" s="83"/>
      <c r="P253" s="193">
        <f>O253*H253</f>
        <v>0</v>
      </c>
      <c r="Q253" s="193">
        <v>0</v>
      </c>
      <c r="R253" s="193">
        <f>Q253*H253</f>
        <v>0</v>
      </c>
      <c r="S253" s="193">
        <v>0</v>
      </c>
      <c r="T253" s="194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95" t="s">
        <v>131</v>
      </c>
      <c r="AT253" s="195" t="s">
        <v>126</v>
      </c>
      <c r="AU253" s="195" t="s">
        <v>78</v>
      </c>
      <c r="AY253" s="16" t="s">
        <v>132</v>
      </c>
      <c r="BE253" s="196">
        <f>IF(N253="základní",J253,0)</f>
        <v>0</v>
      </c>
      <c r="BF253" s="196">
        <f>IF(N253="snížená",J253,0)</f>
        <v>0</v>
      </c>
      <c r="BG253" s="196">
        <f>IF(N253="zákl. přenesená",J253,0)</f>
        <v>0</v>
      </c>
      <c r="BH253" s="196">
        <f>IF(N253="sníž. přenesená",J253,0)</f>
        <v>0</v>
      </c>
      <c r="BI253" s="196">
        <f>IF(N253="nulová",J253,0)</f>
        <v>0</v>
      </c>
      <c r="BJ253" s="16" t="s">
        <v>22</v>
      </c>
      <c r="BK253" s="196">
        <f>ROUND(I253*H253,2)</f>
        <v>0</v>
      </c>
      <c r="BL253" s="16" t="s">
        <v>131</v>
      </c>
      <c r="BM253" s="195" t="s">
        <v>759</v>
      </c>
    </row>
    <row r="254" spans="1:65" s="2" customFormat="1" ht="55.5" customHeight="1">
      <c r="A254" s="37"/>
      <c r="B254" s="38"/>
      <c r="C254" s="184" t="s">
        <v>760</v>
      </c>
      <c r="D254" s="184" t="s">
        <v>126</v>
      </c>
      <c r="E254" s="185" t="s">
        <v>761</v>
      </c>
      <c r="F254" s="186" t="s">
        <v>762</v>
      </c>
      <c r="G254" s="187" t="s">
        <v>205</v>
      </c>
      <c r="H254" s="188">
        <v>3</v>
      </c>
      <c r="I254" s="189"/>
      <c r="J254" s="190">
        <f>ROUND(I254*H254,2)</f>
        <v>0</v>
      </c>
      <c r="K254" s="186" t="s">
        <v>130</v>
      </c>
      <c r="L254" s="43"/>
      <c r="M254" s="191" t="s">
        <v>20</v>
      </c>
      <c r="N254" s="192" t="s">
        <v>49</v>
      </c>
      <c r="O254" s="83"/>
      <c r="P254" s="193">
        <f>O254*H254</f>
        <v>0</v>
      </c>
      <c r="Q254" s="193">
        <v>0</v>
      </c>
      <c r="R254" s="193">
        <f>Q254*H254</f>
        <v>0</v>
      </c>
      <c r="S254" s="193">
        <v>0</v>
      </c>
      <c r="T254" s="194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95" t="s">
        <v>131</v>
      </c>
      <c r="AT254" s="195" t="s">
        <v>126</v>
      </c>
      <c r="AU254" s="195" t="s">
        <v>78</v>
      </c>
      <c r="AY254" s="16" t="s">
        <v>132</v>
      </c>
      <c r="BE254" s="196">
        <f>IF(N254="základní",J254,0)</f>
        <v>0</v>
      </c>
      <c r="BF254" s="196">
        <f>IF(N254="snížená",J254,0)</f>
        <v>0</v>
      </c>
      <c r="BG254" s="196">
        <f>IF(N254="zákl. přenesená",J254,0)</f>
        <v>0</v>
      </c>
      <c r="BH254" s="196">
        <f>IF(N254="sníž. přenesená",J254,0)</f>
        <v>0</v>
      </c>
      <c r="BI254" s="196">
        <f>IF(N254="nulová",J254,0)</f>
        <v>0</v>
      </c>
      <c r="BJ254" s="16" t="s">
        <v>22</v>
      </c>
      <c r="BK254" s="196">
        <f>ROUND(I254*H254,2)</f>
        <v>0</v>
      </c>
      <c r="BL254" s="16" t="s">
        <v>131</v>
      </c>
      <c r="BM254" s="195" t="s">
        <v>763</v>
      </c>
    </row>
    <row r="255" spans="1:65" s="2" customFormat="1" ht="55.5" customHeight="1">
      <c r="A255" s="37"/>
      <c r="B255" s="38"/>
      <c r="C255" s="184" t="s">
        <v>764</v>
      </c>
      <c r="D255" s="184" t="s">
        <v>126</v>
      </c>
      <c r="E255" s="185" t="s">
        <v>765</v>
      </c>
      <c r="F255" s="186" t="s">
        <v>766</v>
      </c>
      <c r="G255" s="187" t="s">
        <v>205</v>
      </c>
      <c r="H255" s="188">
        <v>3</v>
      </c>
      <c r="I255" s="189"/>
      <c r="J255" s="190">
        <f>ROUND(I255*H255,2)</f>
        <v>0</v>
      </c>
      <c r="K255" s="186" t="s">
        <v>130</v>
      </c>
      <c r="L255" s="43"/>
      <c r="M255" s="191" t="s">
        <v>20</v>
      </c>
      <c r="N255" s="192" t="s">
        <v>49</v>
      </c>
      <c r="O255" s="83"/>
      <c r="P255" s="193">
        <f>O255*H255</f>
        <v>0</v>
      </c>
      <c r="Q255" s="193">
        <v>0</v>
      </c>
      <c r="R255" s="193">
        <f>Q255*H255</f>
        <v>0</v>
      </c>
      <c r="S255" s="193">
        <v>0</v>
      </c>
      <c r="T255" s="194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95" t="s">
        <v>131</v>
      </c>
      <c r="AT255" s="195" t="s">
        <v>126</v>
      </c>
      <c r="AU255" s="195" t="s">
        <v>78</v>
      </c>
      <c r="AY255" s="16" t="s">
        <v>132</v>
      </c>
      <c r="BE255" s="196">
        <f>IF(N255="základní",J255,0)</f>
        <v>0</v>
      </c>
      <c r="BF255" s="196">
        <f>IF(N255="snížená",J255,0)</f>
        <v>0</v>
      </c>
      <c r="BG255" s="196">
        <f>IF(N255="zákl. přenesená",J255,0)</f>
        <v>0</v>
      </c>
      <c r="BH255" s="196">
        <f>IF(N255="sníž. přenesená",J255,0)</f>
        <v>0</v>
      </c>
      <c r="BI255" s="196">
        <f>IF(N255="nulová",J255,0)</f>
        <v>0</v>
      </c>
      <c r="BJ255" s="16" t="s">
        <v>22</v>
      </c>
      <c r="BK255" s="196">
        <f>ROUND(I255*H255,2)</f>
        <v>0</v>
      </c>
      <c r="BL255" s="16" t="s">
        <v>131</v>
      </c>
      <c r="BM255" s="195" t="s">
        <v>767</v>
      </c>
    </row>
    <row r="256" spans="1:65" s="2" customFormat="1" ht="55.5" customHeight="1">
      <c r="A256" s="37"/>
      <c r="B256" s="38"/>
      <c r="C256" s="184" t="s">
        <v>768</v>
      </c>
      <c r="D256" s="184" t="s">
        <v>126</v>
      </c>
      <c r="E256" s="185" t="s">
        <v>769</v>
      </c>
      <c r="F256" s="186" t="s">
        <v>770</v>
      </c>
      <c r="G256" s="187" t="s">
        <v>205</v>
      </c>
      <c r="H256" s="188">
        <v>3</v>
      </c>
      <c r="I256" s="189"/>
      <c r="J256" s="190">
        <f>ROUND(I256*H256,2)</f>
        <v>0</v>
      </c>
      <c r="K256" s="186" t="s">
        <v>130</v>
      </c>
      <c r="L256" s="43"/>
      <c r="M256" s="191" t="s">
        <v>20</v>
      </c>
      <c r="N256" s="192" t="s">
        <v>49</v>
      </c>
      <c r="O256" s="83"/>
      <c r="P256" s="193">
        <f>O256*H256</f>
        <v>0</v>
      </c>
      <c r="Q256" s="193">
        <v>0</v>
      </c>
      <c r="R256" s="193">
        <f>Q256*H256</f>
        <v>0</v>
      </c>
      <c r="S256" s="193">
        <v>0</v>
      </c>
      <c r="T256" s="194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95" t="s">
        <v>131</v>
      </c>
      <c r="AT256" s="195" t="s">
        <v>126</v>
      </c>
      <c r="AU256" s="195" t="s">
        <v>78</v>
      </c>
      <c r="AY256" s="16" t="s">
        <v>132</v>
      </c>
      <c r="BE256" s="196">
        <f>IF(N256="základní",J256,0)</f>
        <v>0</v>
      </c>
      <c r="BF256" s="196">
        <f>IF(N256="snížená",J256,0)</f>
        <v>0</v>
      </c>
      <c r="BG256" s="196">
        <f>IF(N256="zákl. přenesená",J256,0)</f>
        <v>0</v>
      </c>
      <c r="BH256" s="196">
        <f>IF(N256="sníž. přenesená",J256,0)</f>
        <v>0</v>
      </c>
      <c r="BI256" s="196">
        <f>IF(N256="nulová",J256,0)</f>
        <v>0</v>
      </c>
      <c r="BJ256" s="16" t="s">
        <v>22</v>
      </c>
      <c r="BK256" s="196">
        <f>ROUND(I256*H256,2)</f>
        <v>0</v>
      </c>
      <c r="BL256" s="16" t="s">
        <v>131</v>
      </c>
      <c r="BM256" s="195" t="s">
        <v>771</v>
      </c>
    </row>
    <row r="257" spans="1:65" s="2" customFormat="1" ht="55.5" customHeight="1">
      <c r="A257" s="37"/>
      <c r="B257" s="38"/>
      <c r="C257" s="184" t="s">
        <v>772</v>
      </c>
      <c r="D257" s="184" t="s">
        <v>126</v>
      </c>
      <c r="E257" s="185" t="s">
        <v>773</v>
      </c>
      <c r="F257" s="186" t="s">
        <v>774</v>
      </c>
      <c r="G257" s="187" t="s">
        <v>205</v>
      </c>
      <c r="H257" s="188">
        <v>3</v>
      </c>
      <c r="I257" s="189"/>
      <c r="J257" s="190">
        <f>ROUND(I257*H257,2)</f>
        <v>0</v>
      </c>
      <c r="K257" s="186" t="s">
        <v>130</v>
      </c>
      <c r="L257" s="43"/>
      <c r="M257" s="191" t="s">
        <v>20</v>
      </c>
      <c r="N257" s="192" t="s">
        <v>49</v>
      </c>
      <c r="O257" s="83"/>
      <c r="P257" s="193">
        <f>O257*H257</f>
        <v>0</v>
      </c>
      <c r="Q257" s="193">
        <v>0</v>
      </c>
      <c r="R257" s="193">
        <f>Q257*H257</f>
        <v>0</v>
      </c>
      <c r="S257" s="193">
        <v>0</v>
      </c>
      <c r="T257" s="194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95" t="s">
        <v>131</v>
      </c>
      <c r="AT257" s="195" t="s">
        <v>126</v>
      </c>
      <c r="AU257" s="195" t="s">
        <v>78</v>
      </c>
      <c r="AY257" s="16" t="s">
        <v>132</v>
      </c>
      <c r="BE257" s="196">
        <f>IF(N257="základní",J257,0)</f>
        <v>0</v>
      </c>
      <c r="BF257" s="196">
        <f>IF(N257="snížená",J257,0)</f>
        <v>0</v>
      </c>
      <c r="BG257" s="196">
        <f>IF(N257="zákl. přenesená",J257,0)</f>
        <v>0</v>
      </c>
      <c r="BH257" s="196">
        <f>IF(N257="sníž. přenesená",J257,0)</f>
        <v>0</v>
      </c>
      <c r="BI257" s="196">
        <f>IF(N257="nulová",J257,0)</f>
        <v>0</v>
      </c>
      <c r="BJ257" s="16" t="s">
        <v>22</v>
      </c>
      <c r="BK257" s="196">
        <f>ROUND(I257*H257,2)</f>
        <v>0</v>
      </c>
      <c r="BL257" s="16" t="s">
        <v>131</v>
      </c>
      <c r="BM257" s="195" t="s">
        <v>775</v>
      </c>
    </row>
    <row r="258" spans="1:65" s="2" customFormat="1" ht="55.5" customHeight="1">
      <c r="A258" s="37"/>
      <c r="B258" s="38"/>
      <c r="C258" s="184" t="s">
        <v>776</v>
      </c>
      <c r="D258" s="184" t="s">
        <v>126</v>
      </c>
      <c r="E258" s="185" t="s">
        <v>777</v>
      </c>
      <c r="F258" s="186" t="s">
        <v>778</v>
      </c>
      <c r="G258" s="187" t="s">
        <v>205</v>
      </c>
      <c r="H258" s="188">
        <v>3</v>
      </c>
      <c r="I258" s="189"/>
      <c r="J258" s="190">
        <f>ROUND(I258*H258,2)</f>
        <v>0</v>
      </c>
      <c r="K258" s="186" t="s">
        <v>130</v>
      </c>
      <c r="L258" s="43"/>
      <c r="M258" s="191" t="s">
        <v>20</v>
      </c>
      <c r="N258" s="192" t="s">
        <v>49</v>
      </c>
      <c r="O258" s="83"/>
      <c r="P258" s="193">
        <f>O258*H258</f>
        <v>0</v>
      </c>
      <c r="Q258" s="193">
        <v>0</v>
      </c>
      <c r="R258" s="193">
        <f>Q258*H258</f>
        <v>0</v>
      </c>
      <c r="S258" s="193">
        <v>0</v>
      </c>
      <c r="T258" s="194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95" t="s">
        <v>131</v>
      </c>
      <c r="AT258" s="195" t="s">
        <v>126</v>
      </c>
      <c r="AU258" s="195" t="s">
        <v>78</v>
      </c>
      <c r="AY258" s="16" t="s">
        <v>132</v>
      </c>
      <c r="BE258" s="196">
        <f>IF(N258="základní",J258,0)</f>
        <v>0</v>
      </c>
      <c r="BF258" s="196">
        <f>IF(N258="snížená",J258,0)</f>
        <v>0</v>
      </c>
      <c r="BG258" s="196">
        <f>IF(N258="zákl. přenesená",J258,0)</f>
        <v>0</v>
      </c>
      <c r="BH258" s="196">
        <f>IF(N258="sníž. přenesená",J258,0)</f>
        <v>0</v>
      </c>
      <c r="BI258" s="196">
        <f>IF(N258="nulová",J258,0)</f>
        <v>0</v>
      </c>
      <c r="BJ258" s="16" t="s">
        <v>22</v>
      </c>
      <c r="BK258" s="196">
        <f>ROUND(I258*H258,2)</f>
        <v>0</v>
      </c>
      <c r="BL258" s="16" t="s">
        <v>131</v>
      </c>
      <c r="BM258" s="195" t="s">
        <v>779</v>
      </c>
    </row>
    <row r="259" spans="1:65" s="2" customFormat="1" ht="55.5" customHeight="1">
      <c r="A259" s="37"/>
      <c r="B259" s="38"/>
      <c r="C259" s="184" t="s">
        <v>780</v>
      </c>
      <c r="D259" s="184" t="s">
        <v>126</v>
      </c>
      <c r="E259" s="185" t="s">
        <v>781</v>
      </c>
      <c r="F259" s="186" t="s">
        <v>782</v>
      </c>
      <c r="G259" s="187" t="s">
        <v>205</v>
      </c>
      <c r="H259" s="188">
        <v>3</v>
      </c>
      <c r="I259" s="189"/>
      <c r="J259" s="190">
        <f>ROUND(I259*H259,2)</f>
        <v>0</v>
      </c>
      <c r="K259" s="186" t="s">
        <v>130</v>
      </c>
      <c r="L259" s="43"/>
      <c r="M259" s="191" t="s">
        <v>20</v>
      </c>
      <c r="N259" s="192" t="s">
        <v>49</v>
      </c>
      <c r="O259" s="83"/>
      <c r="P259" s="193">
        <f>O259*H259</f>
        <v>0</v>
      </c>
      <c r="Q259" s="193">
        <v>0</v>
      </c>
      <c r="R259" s="193">
        <f>Q259*H259</f>
        <v>0</v>
      </c>
      <c r="S259" s="193">
        <v>0</v>
      </c>
      <c r="T259" s="194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95" t="s">
        <v>131</v>
      </c>
      <c r="AT259" s="195" t="s">
        <v>126</v>
      </c>
      <c r="AU259" s="195" t="s">
        <v>78</v>
      </c>
      <c r="AY259" s="16" t="s">
        <v>132</v>
      </c>
      <c r="BE259" s="196">
        <f>IF(N259="základní",J259,0)</f>
        <v>0</v>
      </c>
      <c r="BF259" s="196">
        <f>IF(N259="snížená",J259,0)</f>
        <v>0</v>
      </c>
      <c r="BG259" s="196">
        <f>IF(N259="zákl. přenesená",J259,0)</f>
        <v>0</v>
      </c>
      <c r="BH259" s="196">
        <f>IF(N259="sníž. přenesená",J259,0)</f>
        <v>0</v>
      </c>
      <c r="BI259" s="196">
        <f>IF(N259="nulová",J259,0)</f>
        <v>0</v>
      </c>
      <c r="BJ259" s="16" t="s">
        <v>22</v>
      </c>
      <c r="BK259" s="196">
        <f>ROUND(I259*H259,2)</f>
        <v>0</v>
      </c>
      <c r="BL259" s="16" t="s">
        <v>131</v>
      </c>
      <c r="BM259" s="195" t="s">
        <v>783</v>
      </c>
    </row>
    <row r="260" spans="1:65" s="2" customFormat="1" ht="55.5" customHeight="1">
      <c r="A260" s="37"/>
      <c r="B260" s="38"/>
      <c r="C260" s="184" t="s">
        <v>784</v>
      </c>
      <c r="D260" s="184" t="s">
        <v>126</v>
      </c>
      <c r="E260" s="185" t="s">
        <v>785</v>
      </c>
      <c r="F260" s="186" t="s">
        <v>786</v>
      </c>
      <c r="G260" s="187" t="s">
        <v>205</v>
      </c>
      <c r="H260" s="188">
        <v>3</v>
      </c>
      <c r="I260" s="189"/>
      <c r="J260" s="190">
        <f>ROUND(I260*H260,2)</f>
        <v>0</v>
      </c>
      <c r="K260" s="186" t="s">
        <v>130</v>
      </c>
      <c r="L260" s="43"/>
      <c r="M260" s="191" t="s">
        <v>20</v>
      </c>
      <c r="N260" s="192" t="s">
        <v>49</v>
      </c>
      <c r="O260" s="83"/>
      <c r="P260" s="193">
        <f>O260*H260</f>
        <v>0</v>
      </c>
      <c r="Q260" s="193">
        <v>0</v>
      </c>
      <c r="R260" s="193">
        <f>Q260*H260</f>
        <v>0</v>
      </c>
      <c r="S260" s="193">
        <v>0</v>
      </c>
      <c r="T260" s="194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95" t="s">
        <v>131</v>
      </c>
      <c r="AT260" s="195" t="s">
        <v>126</v>
      </c>
      <c r="AU260" s="195" t="s">
        <v>78</v>
      </c>
      <c r="AY260" s="16" t="s">
        <v>132</v>
      </c>
      <c r="BE260" s="196">
        <f>IF(N260="základní",J260,0)</f>
        <v>0</v>
      </c>
      <c r="BF260" s="196">
        <f>IF(N260="snížená",J260,0)</f>
        <v>0</v>
      </c>
      <c r="BG260" s="196">
        <f>IF(N260="zákl. přenesená",J260,0)</f>
        <v>0</v>
      </c>
      <c r="BH260" s="196">
        <f>IF(N260="sníž. přenesená",J260,0)</f>
        <v>0</v>
      </c>
      <c r="BI260" s="196">
        <f>IF(N260="nulová",J260,0)</f>
        <v>0</v>
      </c>
      <c r="BJ260" s="16" t="s">
        <v>22</v>
      </c>
      <c r="BK260" s="196">
        <f>ROUND(I260*H260,2)</f>
        <v>0</v>
      </c>
      <c r="BL260" s="16" t="s">
        <v>131</v>
      </c>
      <c r="BM260" s="195" t="s">
        <v>787</v>
      </c>
    </row>
    <row r="261" spans="1:65" s="2" customFormat="1" ht="55.5" customHeight="1">
      <c r="A261" s="37"/>
      <c r="B261" s="38"/>
      <c r="C261" s="184" t="s">
        <v>788</v>
      </c>
      <c r="D261" s="184" t="s">
        <v>126</v>
      </c>
      <c r="E261" s="185" t="s">
        <v>789</v>
      </c>
      <c r="F261" s="186" t="s">
        <v>790</v>
      </c>
      <c r="G261" s="187" t="s">
        <v>205</v>
      </c>
      <c r="H261" s="188">
        <v>3</v>
      </c>
      <c r="I261" s="189"/>
      <c r="J261" s="190">
        <f>ROUND(I261*H261,2)</f>
        <v>0</v>
      </c>
      <c r="K261" s="186" t="s">
        <v>130</v>
      </c>
      <c r="L261" s="43"/>
      <c r="M261" s="191" t="s">
        <v>20</v>
      </c>
      <c r="N261" s="192" t="s">
        <v>49</v>
      </c>
      <c r="O261" s="83"/>
      <c r="P261" s="193">
        <f>O261*H261</f>
        <v>0</v>
      </c>
      <c r="Q261" s="193">
        <v>0</v>
      </c>
      <c r="R261" s="193">
        <f>Q261*H261</f>
        <v>0</v>
      </c>
      <c r="S261" s="193">
        <v>0</v>
      </c>
      <c r="T261" s="194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95" t="s">
        <v>131</v>
      </c>
      <c r="AT261" s="195" t="s">
        <v>126</v>
      </c>
      <c r="AU261" s="195" t="s">
        <v>78</v>
      </c>
      <c r="AY261" s="16" t="s">
        <v>132</v>
      </c>
      <c r="BE261" s="196">
        <f>IF(N261="základní",J261,0)</f>
        <v>0</v>
      </c>
      <c r="BF261" s="196">
        <f>IF(N261="snížená",J261,0)</f>
        <v>0</v>
      </c>
      <c r="BG261" s="196">
        <f>IF(N261="zákl. přenesená",J261,0)</f>
        <v>0</v>
      </c>
      <c r="BH261" s="196">
        <f>IF(N261="sníž. přenesená",J261,0)</f>
        <v>0</v>
      </c>
      <c r="BI261" s="196">
        <f>IF(N261="nulová",J261,0)</f>
        <v>0</v>
      </c>
      <c r="BJ261" s="16" t="s">
        <v>22</v>
      </c>
      <c r="BK261" s="196">
        <f>ROUND(I261*H261,2)</f>
        <v>0</v>
      </c>
      <c r="BL261" s="16" t="s">
        <v>131</v>
      </c>
      <c r="BM261" s="195" t="s">
        <v>791</v>
      </c>
    </row>
    <row r="262" spans="1:65" s="2" customFormat="1" ht="55.5" customHeight="1">
      <c r="A262" s="37"/>
      <c r="B262" s="38"/>
      <c r="C262" s="184" t="s">
        <v>792</v>
      </c>
      <c r="D262" s="184" t="s">
        <v>126</v>
      </c>
      <c r="E262" s="185" t="s">
        <v>793</v>
      </c>
      <c r="F262" s="186" t="s">
        <v>794</v>
      </c>
      <c r="G262" s="187" t="s">
        <v>205</v>
      </c>
      <c r="H262" s="188">
        <v>3</v>
      </c>
      <c r="I262" s="189"/>
      <c r="J262" s="190">
        <f>ROUND(I262*H262,2)</f>
        <v>0</v>
      </c>
      <c r="K262" s="186" t="s">
        <v>130</v>
      </c>
      <c r="L262" s="43"/>
      <c r="M262" s="191" t="s">
        <v>20</v>
      </c>
      <c r="N262" s="192" t="s">
        <v>49</v>
      </c>
      <c r="O262" s="83"/>
      <c r="P262" s="193">
        <f>O262*H262</f>
        <v>0</v>
      </c>
      <c r="Q262" s="193">
        <v>0</v>
      </c>
      <c r="R262" s="193">
        <f>Q262*H262</f>
        <v>0</v>
      </c>
      <c r="S262" s="193">
        <v>0</v>
      </c>
      <c r="T262" s="194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95" t="s">
        <v>131</v>
      </c>
      <c r="AT262" s="195" t="s">
        <v>126</v>
      </c>
      <c r="AU262" s="195" t="s">
        <v>78</v>
      </c>
      <c r="AY262" s="16" t="s">
        <v>132</v>
      </c>
      <c r="BE262" s="196">
        <f>IF(N262="základní",J262,0)</f>
        <v>0</v>
      </c>
      <c r="BF262" s="196">
        <f>IF(N262="snížená",J262,0)</f>
        <v>0</v>
      </c>
      <c r="BG262" s="196">
        <f>IF(N262="zákl. přenesená",J262,0)</f>
        <v>0</v>
      </c>
      <c r="BH262" s="196">
        <f>IF(N262="sníž. přenesená",J262,0)</f>
        <v>0</v>
      </c>
      <c r="BI262" s="196">
        <f>IF(N262="nulová",J262,0)</f>
        <v>0</v>
      </c>
      <c r="BJ262" s="16" t="s">
        <v>22</v>
      </c>
      <c r="BK262" s="196">
        <f>ROUND(I262*H262,2)</f>
        <v>0</v>
      </c>
      <c r="BL262" s="16" t="s">
        <v>131</v>
      </c>
      <c r="BM262" s="195" t="s">
        <v>795</v>
      </c>
    </row>
    <row r="263" spans="1:65" s="2" customFormat="1" ht="55.5" customHeight="1">
      <c r="A263" s="37"/>
      <c r="B263" s="38"/>
      <c r="C263" s="184" t="s">
        <v>796</v>
      </c>
      <c r="D263" s="184" t="s">
        <v>126</v>
      </c>
      <c r="E263" s="185" t="s">
        <v>797</v>
      </c>
      <c r="F263" s="186" t="s">
        <v>798</v>
      </c>
      <c r="G263" s="187" t="s">
        <v>205</v>
      </c>
      <c r="H263" s="188">
        <v>3</v>
      </c>
      <c r="I263" s="189"/>
      <c r="J263" s="190">
        <f>ROUND(I263*H263,2)</f>
        <v>0</v>
      </c>
      <c r="K263" s="186" t="s">
        <v>130</v>
      </c>
      <c r="L263" s="43"/>
      <c r="M263" s="191" t="s">
        <v>20</v>
      </c>
      <c r="N263" s="192" t="s">
        <v>49</v>
      </c>
      <c r="O263" s="83"/>
      <c r="P263" s="193">
        <f>O263*H263</f>
        <v>0</v>
      </c>
      <c r="Q263" s="193">
        <v>0</v>
      </c>
      <c r="R263" s="193">
        <f>Q263*H263</f>
        <v>0</v>
      </c>
      <c r="S263" s="193">
        <v>0</v>
      </c>
      <c r="T263" s="194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195" t="s">
        <v>131</v>
      </c>
      <c r="AT263" s="195" t="s">
        <v>126</v>
      </c>
      <c r="AU263" s="195" t="s">
        <v>78</v>
      </c>
      <c r="AY263" s="16" t="s">
        <v>132</v>
      </c>
      <c r="BE263" s="196">
        <f>IF(N263="základní",J263,0)</f>
        <v>0</v>
      </c>
      <c r="BF263" s="196">
        <f>IF(N263="snížená",J263,0)</f>
        <v>0</v>
      </c>
      <c r="BG263" s="196">
        <f>IF(N263="zákl. přenesená",J263,0)</f>
        <v>0</v>
      </c>
      <c r="BH263" s="196">
        <f>IF(N263="sníž. přenesená",J263,0)</f>
        <v>0</v>
      </c>
      <c r="BI263" s="196">
        <f>IF(N263="nulová",J263,0)</f>
        <v>0</v>
      </c>
      <c r="BJ263" s="16" t="s">
        <v>22</v>
      </c>
      <c r="BK263" s="196">
        <f>ROUND(I263*H263,2)</f>
        <v>0</v>
      </c>
      <c r="BL263" s="16" t="s">
        <v>131</v>
      </c>
      <c r="BM263" s="195" t="s">
        <v>799</v>
      </c>
    </row>
    <row r="264" spans="1:65" s="2" customFormat="1" ht="55.5" customHeight="1">
      <c r="A264" s="37"/>
      <c r="B264" s="38"/>
      <c r="C264" s="184" t="s">
        <v>800</v>
      </c>
      <c r="D264" s="184" t="s">
        <v>126</v>
      </c>
      <c r="E264" s="185" t="s">
        <v>801</v>
      </c>
      <c r="F264" s="186" t="s">
        <v>802</v>
      </c>
      <c r="G264" s="187" t="s">
        <v>205</v>
      </c>
      <c r="H264" s="188">
        <v>3</v>
      </c>
      <c r="I264" s="189"/>
      <c r="J264" s="190">
        <f>ROUND(I264*H264,2)</f>
        <v>0</v>
      </c>
      <c r="K264" s="186" t="s">
        <v>130</v>
      </c>
      <c r="L264" s="43"/>
      <c r="M264" s="191" t="s">
        <v>20</v>
      </c>
      <c r="N264" s="192" t="s">
        <v>49</v>
      </c>
      <c r="O264" s="83"/>
      <c r="P264" s="193">
        <f>O264*H264</f>
        <v>0</v>
      </c>
      <c r="Q264" s="193">
        <v>0</v>
      </c>
      <c r="R264" s="193">
        <f>Q264*H264</f>
        <v>0</v>
      </c>
      <c r="S264" s="193">
        <v>0</v>
      </c>
      <c r="T264" s="194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95" t="s">
        <v>131</v>
      </c>
      <c r="AT264" s="195" t="s">
        <v>126</v>
      </c>
      <c r="AU264" s="195" t="s">
        <v>78</v>
      </c>
      <c r="AY264" s="16" t="s">
        <v>132</v>
      </c>
      <c r="BE264" s="196">
        <f>IF(N264="základní",J264,0)</f>
        <v>0</v>
      </c>
      <c r="BF264" s="196">
        <f>IF(N264="snížená",J264,0)</f>
        <v>0</v>
      </c>
      <c r="BG264" s="196">
        <f>IF(N264="zákl. přenesená",J264,0)</f>
        <v>0</v>
      </c>
      <c r="BH264" s="196">
        <f>IF(N264="sníž. přenesená",J264,0)</f>
        <v>0</v>
      </c>
      <c r="BI264" s="196">
        <f>IF(N264="nulová",J264,0)</f>
        <v>0</v>
      </c>
      <c r="BJ264" s="16" t="s">
        <v>22</v>
      </c>
      <c r="BK264" s="196">
        <f>ROUND(I264*H264,2)</f>
        <v>0</v>
      </c>
      <c r="BL264" s="16" t="s">
        <v>131</v>
      </c>
      <c r="BM264" s="195" t="s">
        <v>803</v>
      </c>
    </row>
    <row r="265" spans="1:65" s="2" customFormat="1" ht="55.5" customHeight="1">
      <c r="A265" s="37"/>
      <c r="B265" s="38"/>
      <c r="C265" s="184" t="s">
        <v>804</v>
      </c>
      <c r="D265" s="184" t="s">
        <v>126</v>
      </c>
      <c r="E265" s="185" t="s">
        <v>805</v>
      </c>
      <c r="F265" s="186" t="s">
        <v>806</v>
      </c>
      <c r="G265" s="187" t="s">
        <v>205</v>
      </c>
      <c r="H265" s="188">
        <v>3</v>
      </c>
      <c r="I265" s="189"/>
      <c r="J265" s="190">
        <f>ROUND(I265*H265,2)</f>
        <v>0</v>
      </c>
      <c r="K265" s="186" t="s">
        <v>130</v>
      </c>
      <c r="L265" s="43"/>
      <c r="M265" s="191" t="s">
        <v>20</v>
      </c>
      <c r="N265" s="192" t="s">
        <v>49</v>
      </c>
      <c r="O265" s="83"/>
      <c r="P265" s="193">
        <f>O265*H265</f>
        <v>0</v>
      </c>
      <c r="Q265" s="193">
        <v>0</v>
      </c>
      <c r="R265" s="193">
        <f>Q265*H265</f>
        <v>0</v>
      </c>
      <c r="S265" s="193">
        <v>0</v>
      </c>
      <c r="T265" s="194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95" t="s">
        <v>131</v>
      </c>
      <c r="AT265" s="195" t="s">
        <v>126</v>
      </c>
      <c r="AU265" s="195" t="s">
        <v>78</v>
      </c>
      <c r="AY265" s="16" t="s">
        <v>132</v>
      </c>
      <c r="BE265" s="196">
        <f>IF(N265="základní",J265,0)</f>
        <v>0</v>
      </c>
      <c r="BF265" s="196">
        <f>IF(N265="snížená",J265,0)</f>
        <v>0</v>
      </c>
      <c r="BG265" s="196">
        <f>IF(N265="zákl. přenesená",J265,0)</f>
        <v>0</v>
      </c>
      <c r="BH265" s="196">
        <f>IF(N265="sníž. přenesená",J265,0)</f>
        <v>0</v>
      </c>
      <c r="BI265" s="196">
        <f>IF(N265="nulová",J265,0)</f>
        <v>0</v>
      </c>
      <c r="BJ265" s="16" t="s">
        <v>22</v>
      </c>
      <c r="BK265" s="196">
        <f>ROUND(I265*H265,2)</f>
        <v>0</v>
      </c>
      <c r="BL265" s="16" t="s">
        <v>131</v>
      </c>
      <c r="BM265" s="195" t="s">
        <v>807</v>
      </c>
    </row>
    <row r="266" spans="1:65" s="2" customFormat="1" ht="55.5" customHeight="1">
      <c r="A266" s="37"/>
      <c r="B266" s="38"/>
      <c r="C266" s="184" t="s">
        <v>808</v>
      </c>
      <c r="D266" s="184" t="s">
        <v>126</v>
      </c>
      <c r="E266" s="185" t="s">
        <v>809</v>
      </c>
      <c r="F266" s="186" t="s">
        <v>810</v>
      </c>
      <c r="G266" s="187" t="s">
        <v>205</v>
      </c>
      <c r="H266" s="188">
        <v>1</v>
      </c>
      <c r="I266" s="189"/>
      <c r="J266" s="190">
        <f>ROUND(I266*H266,2)</f>
        <v>0</v>
      </c>
      <c r="K266" s="186" t="s">
        <v>130</v>
      </c>
      <c r="L266" s="43"/>
      <c r="M266" s="191" t="s">
        <v>20</v>
      </c>
      <c r="N266" s="192" t="s">
        <v>49</v>
      </c>
      <c r="O266" s="83"/>
      <c r="P266" s="193">
        <f>O266*H266</f>
        <v>0</v>
      </c>
      <c r="Q266" s="193">
        <v>0</v>
      </c>
      <c r="R266" s="193">
        <f>Q266*H266</f>
        <v>0</v>
      </c>
      <c r="S266" s="193">
        <v>0</v>
      </c>
      <c r="T266" s="194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95" t="s">
        <v>131</v>
      </c>
      <c r="AT266" s="195" t="s">
        <v>126</v>
      </c>
      <c r="AU266" s="195" t="s">
        <v>78</v>
      </c>
      <c r="AY266" s="16" t="s">
        <v>132</v>
      </c>
      <c r="BE266" s="196">
        <f>IF(N266="základní",J266,0)</f>
        <v>0</v>
      </c>
      <c r="BF266" s="196">
        <f>IF(N266="snížená",J266,0)</f>
        <v>0</v>
      </c>
      <c r="BG266" s="196">
        <f>IF(N266="zákl. přenesená",J266,0)</f>
        <v>0</v>
      </c>
      <c r="BH266" s="196">
        <f>IF(N266="sníž. přenesená",J266,0)</f>
        <v>0</v>
      </c>
      <c r="BI266" s="196">
        <f>IF(N266="nulová",J266,0)</f>
        <v>0</v>
      </c>
      <c r="BJ266" s="16" t="s">
        <v>22</v>
      </c>
      <c r="BK266" s="196">
        <f>ROUND(I266*H266,2)</f>
        <v>0</v>
      </c>
      <c r="BL266" s="16" t="s">
        <v>131</v>
      </c>
      <c r="BM266" s="195" t="s">
        <v>811</v>
      </c>
    </row>
    <row r="267" spans="1:65" s="2" customFormat="1" ht="55.5" customHeight="1">
      <c r="A267" s="37"/>
      <c r="B267" s="38"/>
      <c r="C267" s="184" t="s">
        <v>812</v>
      </c>
      <c r="D267" s="184" t="s">
        <v>126</v>
      </c>
      <c r="E267" s="185" t="s">
        <v>813</v>
      </c>
      <c r="F267" s="186" t="s">
        <v>814</v>
      </c>
      <c r="G267" s="187" t="s">
        <v>205</v>
      </c>
      <c r="H267" s="188">
        <v>1</v>
      </c>
      <c r="I267" s="189"/>
      <c r="J267" s="190">
        <f>ROUND(I267*H267,2)</f>
        <v>0</v>
      </c>
      <c r="K267" s="186" t="s">
        <v>130</v>
      </c>
      <c r="L267" s="43"/>
      <c r="M267" s="191" t="s">
        <v>20</v>
      </c>
      <c r="N267" s="192" t="s">
        <v>49</v>
      </c>
      <c r="O267" s="83"/>
      <c r="P267" s="193">
        <f>O267*H267</f>
        <v>0</v>
      </c>
      <c r="Q267" s="193">
        <v>0</v>
      </c>
      <c r="R267" s="193">
        <f>Q267*H267</f>
        <v>0</v>
      </c>
      <c r="S267" s="193">
        <v>0</v>
      </c>
      <c r="T267" s="194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95" t="s">
        <v>131</v>
      </c>
      <c r="AT267" s="195" t="s">
        <v>126</v>
      </c>
      <c r="AU267" s="195" t="s">
        <v>78</v>
      </c>
      <c r="AY267" s="16" t="s">
        <v>132</v>
      </c>
      <c r="BE267" s="196">
        <f>IF(N267="základní",J267,0)</f>
        <v>0</v>
      </c>
      <c r="BF267" s="196">
        <f>IF(N267="snížená",J267,0)</f>
        <v>0</v>
      </c>
      <c r="BG267" s="196">
        <f>IF(N267="zákl. přenesená",J267,0)</f>
        <v>0</v>
      </c>
      <c r="BH267" s="196">
        <f>IF(N267="sníž. přenesená",J267,0)</f>
        <v>0</v>
      </c>
      <c r="BI267" s="196">
        <f>IF(N267="nulová",J267,0)</f>
        <v>0</v>
      </c>
      <c r="BJ267" s="16" t="s">
        <v>22</v>
      </c>
      <c r="BK267" s="196">
        <f>ROUND(I267*H267,2)</f>
        <v>0</v>
      </c>
      <c r="BL267" s="16" t="s">
        <v>131</v>
      </c>
      <c r="BM267" s="195" t="s">
        <v>815</v>
      </c>
    </row>
    <row r="268" spans="1:65" s="2" customFormat="1" ht="55.5" customHeight="1">
      <c r="A268" s="37"/>
      <c r="B268" s="38"/>
      <c r="C268" s="184" t="s">
        <v>816</v>
      </c>
      <c r="D268" s="184" t="s">
        <v>126</v>
      </c>
      <c r="E268" s="185" t="s">
        <v>817</v>
      </c>
      <c r="F268" s="186" t="s">
        <v>818</v>
      </c>
      <c r="G268" s="187" t="s">
        <v>205</v>
      </c>
      <c r="H268" s="188">
        <v>1</v>
      </c>
      <c r="I268" s="189"/>
      <c r="J268" s="190">
        <f>ROUND(I268*H268,2)</f>
        <v>0</v>
      </c>
      <c r="K268" s="186" t="s">
        <v>130</v>
      </c>
      <c r="L268" s="43"/>
      <c r="M268" s="191" t="s">
        <v>20</v>
      </c>
      <c r="N268" s="192" t="s">
        <v>49</v>
      </c>
      <c r="O268" s="83"/>
      <c r="P268" s="193">
        <f>O268*H268</f>
        <v>0</v>
      </c>
      <c r="Q268" s="193">
        <v>0</v>
      </c>
      <c r="R268" s="193">
        <f>Q268*H268</f>
        <v>0</v>
      </c>
      <c r="S268" s="193">
        <v>0</v>
      </c>
      <c r="T268" s="194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95" t="s">
        <v>131</v>
      </c>
      <c r="AT268" s="195" t="s">
        <v>126</v>
      </c>
      <c r="AU268" s="195" t="s">
        <v>78</v>
      </c>
      <c r="AY268" s="16" t="s">
        <v>132</v>
      </c>
      <c r="BE268" s="196">
        <f>IF(N268="základní",J268,0)</f>
        <v>0</v>
      </c>
      <c r="BF268" s="196">
        <f>IF(N268="snížená",J268,0)</f>
        <v>0</v>
      </c>
      <c r="BG268" s="196">
        <f>IF(N268="zákl. přenesená",J268,0)</f>
        <v>0</v>
      </c>
      <c r="BH268" s="196">
        <f>IF(N268="sníž. přenesená",J268,0)</f>
        <v>0</v>
      </c>
      <c r="BI268" s="196">
        <f>IF(N268="nulová",J268,0)</f>
        <v>0</v>
      </c>
      <c r="BJ268" s="16" t="s">
        <v>22</v>
      </c>
      <c r="BK268" s="196">
        <f>ROUND(I268*H268,2)</f>
        <v>0</v>
      </c>
      <c r="BL268" s="16" t="s">
        <v>131</v>
      </c>
      <c r="BM268" s="195" t="s">
        <v>819</v>
      </c>
    </row>
    <row r="269" spans="1:65" s="2" customFormat="1" ht="55.5" customHeight="1">
      <c r="A269" s="37"/>
      <c r="B269" s="38"/>
      <c r="C269" s="184" t="s">
        <v>820</v>
      </c>
      <c r="D269" s="184" t="s">
        <v>126</v>
      </c>
      <c r="E269" s="185" t="s">
        <v>821</v>
      </c>
      <c r="F269" s="186" t="s">
        <v>822</v>
      </c>
      <c r="G269" s="187" t="s">
        <v>205</v>
      </c>
      <c r="H269" s="188">
        <v>1</v>
      </c>
      <c r="I269" s="189"/>
      <c r="J269" s="190">
        <f>ROUND(I269*H269,2)</f>
        <v>0</v>
      </c>
      <c r="K269" s="186" t="s">
        <v>130</v>
      </c>
      <c r="L269" s="43"/>
      <c r="M269" s="191" t="s">
        <v>20</v>
      </c>
      <c r="N269" s="192" t="s">
        <v>49</v>
      </c>
      <c r="O269" s="83"/>
      <c r="P269" s="193">
        <f>O269*H269</f>
        <v>0</v>
      </c>
      <c r="Q269" s="193">
        <v>0</v>
      </c>
      <c r="R269" s="193">
        <f>Q269*H269</f>
        <v>0</v>
      </c>
      <c r="S269" s="193">
        <v>0</v>
      </c>
      <c r="T269" s="194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95" t="s">
        <v>131</v>
      </c>
      <c r="AT269" s="195" t="s">
        <v>126</v>
      </c>
      <c r="AU269" s="195" t="s">
        <v>78</v>
      </c>
      <c r="AY269" s="16" t="s">
        <v>132</v>
      </c>
      <c r="BE269" s="196">
        <f>IF(N269="základní",J269,0)</f>
        <v>0</v>
      </c>
      <c r="BF269" s="196">
        <f>IF(N269="snížená",J269,0)</f>
        <v>0</v>
      </c>
      <c r="BG269" s="196">
        <f>IF(N269="zákl. přenesená",J269,0)</f>
        <v>0</v>
      </c>
      <c r="BH269" s="196">
        <f>IF(N269="sníž. přenesená",J269,0)</f>
        <v>0</v>
      </c>
      <c r="BI269" s="196">
        <f>IF(N269="nulová",J269,0)</f>
        <v>0</v>
      </c>
      <c r="BJ269" s="16" t="s">
        <v>22</v>
      </c>
      <c r="BK269" s="196">
        <f>ROUND(I269*H269,2)</f>
        <v>0</v>
      </c>
      <c r="BL269" s="16" t="s">
        <v>131</v>
      </c>
      <c r="BM269" s="195" t="s">
        <v>823</v>
      </c>
    </row>
    <row r="270" spans="1:65" s="2" customFormat="1" ht="55.5" customHeight="1">
      <c r="A270" s="37"/>
      <c r="B270" s="38"/>
      <c r="C270" s="184" t="s">
        <v>824</v>
      </c>
      <c r="D270" s="184" t="s">
        <v>126</v>
      </c>
      <c r="E270" s="185" t="s">
        <v>825</v>
      </c>
      <c r="F270" s="186" t="s">
        <v>826</v>
      </c>
      <c r="G270" s="187" t="s">
        <v>205</v>
      </c>
      <c r="H270" s="188">
        <v>1</v>
      </c>
      <c r="I270" s="189"/>
      <c r="J270" s="190">
        <f>ROUND(I270*H270,2)</f>
        <v>0</v>
      </c>
      <c r="K270" s="186" t="s">
        <v>130</v>
      </c>
      <c r="L270" s="43"/>
      <c r="M270" s="191" t="s">
        <v>20</v>
      </c>
      <c r="N270" s="192" t="s">
        <v>49</v>
      </c>
      <c r="O270" s="83"/>
      <c r="P270" s="193">
        <f>O270*H270</f>
        <v>0</v>
      </c>
      <c r="Q270" s="193">
        <v>0</v>
      </c>
      <c r="R270" s="193">
        <f>Q270*H270</f>
        <v>0</v>
      </c>
      <c r="S270" s="193">
        <v>0</v>
      </c>
      <c r="T270" s="194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95" t="s">
        <v>131</v>
      </c>
      <c r="AT270" s="195" t="s">
        <v>126</v>
      </c>
      <c r="AU270" s="195" t="s">
        <v>78</v>
      </c>
      <c r="AY270" s="16" t="s">
        <v>132</v>
      </c>
      <c r="BE270" s="196">
        <f>IF(N270="základní",J270,0)</f>
        <v>0</v>
      </c>
      <c r="BF270" s="196">
        <f>IF(N270="snížená",J270,0)</f>
        <v>0</v>
      </c>
      <c r="BG270" s="196">
        <f>IF(N270="zákl. přenesená",J270,0)</f>
        <v>0</v>
      </c>
      <c r="BH270" s="196">
        <f>IF(N270="sníž. přenesená",J270,0)</f>
        <v>0</v>
      </c>
      <c r="BI270" s="196">
        <f>IF(N270="nulová",J270,0)</f>
        <v>0</v>
      </c>
      <c r="BJ270" s="16" t="s">
        <v>22</v>
      </c>
      <c r="BK270" s="196">
        <f>ROUND(I270*H270,2)</f>
        <v>0</v>
      </c>
      <c r="BL270" s="16" t="s">
        <v>131</v>
      </c>
      <c r="BM270" s="195" t="s">
        <v>827</v>
      </c>
    </row>
    <row r="271" spans="1:65" s="2" customFormat="1" ht="55.5" customHeight="1">
      <c r="A271" s="37"/>
      <c r="B271" s="38"/>
      <c r="C271" s="184" t="s">
        <v>828</v>
      </c>
      <c r="D271" s="184" t="s">
        <v>126</v>
      </c>
      <c r="E271" s="185" t="s">
        <v>829</v>
      </c>
      <c r="F271" s="186" t="s">
        <v>830</v>
      </c>
      <c r="G271" s="187" t="s">
        <v>205</v>
      </c>
      <c r="H271" s="188">
        <v>1</v>
      </c>
      <c r="I271" s="189"/>
      <c r="J271" s="190">
        <f>ROUND(I271*H271,2)</f>
        <v>0</v>
      </c>
      <c r="K271" s="186" t="s">
        <v>130</v>
      </c>
      <c r="L271" s="43"/>
      <c r="M271" s="191" t="s">
        <v>20</v>
      </c>
      <c r="N271" s="192" t="s">
        <v>49</v>
      </c>
      <c r="O271" s="83"/>
      <c r="P271" s="193">
        <f>O271*H271</f>
        <v>0</v>
      </c>
      <c r="Q271" s="193">
        <v>0</v>
      </c>
      <c r="R271" s="193">
        <f>Q271*H271</f>
        <v>0</v>
      </c>
      <c r="S271" s="193">
        <v>0</v>
      </c>
      <c r="T271" s="194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95" t="s">
        <v>131</v>
      </c>
      <c r="AT271" s="195" t="s">
        <v>126</v>
      </c>
      <c r="AU271" s="195" t="s">
        <v>78</v>
      </c>
      <c r="AY271" s="16" t="s">
        <v>132</v>
      </c>
      <c r="BE271" s="196">
        <f>IF(N271="základní",J271,0)</f>
        <v>0</v>
      </c>
      <c r="BF271" s="196">
        <f>IF(N271="snížená",J271,0)</f>
        <v>0</v>
      </c>
      <c r="BG271" s="196">
        <f>IF(N271="zákl. přenesená",J271,0)</f>
        <v>0</v>
      </c>
      <c r="BH271" s="196">
        <f>IF(N271="sníž. přenesená",J271,0)</f>
        <v>0</v>
      </c>
      <c r="BI271" s="196">
        <f>IF(N271="nulová",J271,0)</f>
        <v>0</v>
      </c>
      <c r="BJ271" s="16" t="s">
        <v>22</v>
      </c>
      <c r="BK271" s="196">
        <f>ROUND(I271*H271,2)</f>
        <v>0</v>
      </c>
      <c r="BL271" s="16" t="s">
        <v>131</v>
      </c>
      <c r="BM271" s="195" t="s">
        <v>831</v>
      </c>
    </row>
    <row r="272" spans="1:65" s="2" customFormat="1" ht="55.5" customHeight="1">
      <c r="A272" s="37"/>
      <c r="B272" s="38"/>
      <c r="C272" s="184" t="s">
        <v>832</v>
      </c>
      <c r="D272" s="184" t="s">
        <v>126</v>
      </c>
      <c r="E272" s="185" t="s">
        <v>833</v>
      </c>
      <c r="F272" s="186" t="s">
        <v>834</v>
      </c>
      <c r="G272" s="187" t="s">
        <v>205</v>
      </c>
      <c r="H272" s="188">
        <v>3</v>
      </c>
      <c r="I272" s="189"/>
      <c r="J272" s="190">
        <f>ROUND(I272*H272,2)</f>
        <v>0</v>
      </c>
      <c r="K272" s="186" t="s">
        <v>130</v>
      </c>
      <c r="L272" s="43"/>
      <c r="M272" s="191" t="s">
        <v>20</v>
      </c>
      <c r="N272" s="192" t="s">
        <v>49</v>
      </c>
      <c r="O272" s="83"/>
      <c r="P272" s="193">
        <f>O272*H272</f>
        <v>0</v>
      </c>
      <c r="Q272" s="193">
        <v>0</v>
      </c>
      <c r="R272" s="193">
        <f>Q272*H272</f>
        <v>0</v>
      </c>
      <c r="S272" s="193">
        <v>0</v>
      </c>
      <c r="T272" s="194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95" t="s">
        <v>131</v>
      </c>
      <c r="AT272" s="195" t="s">
        <v>126</v>
      </c>
      <c r="AU272" s="195" t="s">
        <v>78</v>
      </c>
      <c r="AY272" s="16" t="s">
        <v>132</v>
      </c>
      <c r="BE272" s="196">
        <f>IF(N272="základní",J272,0)</f>
        <v>0</v>
      </c>
      <c r="BF272" s="196">
        <f>IF(N272="snížená",J272,0)</f>
        <v>0</v>
      </c>
      <c r="BG272" s="196">
        <f>IF(N272="zákl. přenesená",J272,0)</f>
        <v>0</v>
      </c>
      <c r="BH272" s="196">
        <f>IF(N272="sníž. přenesená",J272,0)</f>
        <v>0</v>
      </c>
      <c r="BI272" s="196">
        <f>IF(N272="nulová",J272,0)</f>
        <v>0</v>
      </c>
      <c r="BJ272" s="16" t="s">
        <v>22</v>
      </c>
      <c r="BK272" s="196">
        <f>ROUND(I272*H272,2)</f>
        <v>0</v>
      </c>
      <c r="BL272" s="16" t="s">
        <v>131</v>
      </c>
      <c r="BM272" s="195" t="s">
        <v>835</v>
      </c>
    </row>
    <row r="273" spans="1:65" s="2" customFormat="1" ht="55.5" customHeight="1">
      <c r="A273" s="37"/>
      <c r="B273" s="38"/>
      <c r="C273" s="184" t="s">
        <v>836</v>
      </c>
      <c r="D273" s="184" t="s">
        <v>126</v>
      </c>
      <c r="E273" s="185" t="s">
        <v>837</v>
      </c>
      <c r="F273" s="186" t="s">
        <v>838</v>
      </c>
      <c r="G273" s="187" t="s">
        <v>205</v>
      </c>
      <c r="H273" s="188">
        <v>3</v>
      </c>
      <c r="I273" s="189"/>
      <c r="J273" s="190">
        <f>ROUND(I273*H273,2)</f>
        <v>0</v>
      </c>
      <c r="K273" s="186" t="s">
        <v>130</v>
      </c>
      <c r="L273" s="43"/>
      <c r="M273" s="191" t="s">
        <v>20</v>
      </c>
      <c r="N273" s="192" t="s">
        <v>49</v>
      </c>
      <c r="O273" s="83"/>
      <c r="P273" s="193">
        <f>O273*H273</f>
        <v>0</v>
      </c>
      <c r="Q273" s="193">
        <v>0</v>
      </c>
      <c r="R273" s="193">
        <f>Q273*H273</f>
        <v>0</v>
      </c>
      <c r="S273" s="193">
        <v>0</v>
      </c>
      <c r="T273" s="194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95" t="s">
        <v>131</v>
      </c>
      <c r="AT273" s="195" t="s">
        <v>126</v>
      </c>
      <c r="AU273" s="195" t="s">
        <v>78</v>
      </c>
      <c r="AY273" s="16" t="s">
        <v>132</v>
      </c>
      <c r="BE273" s="196">
        <f>IF(N273="základní",J273,0)</f>
        <v>0</v>
      </c>
      <c r="BF273" s="196">
        <f>IF(N273="snížená",J273,0)</f>
        <v>0</v>
      </c>
      <c r="BG273" s="196">
        <f>IF(N273="zákl. přenesená",J273,0)</f>
        <v>0</v>
      </c>
      <c r="BH273" s="196">
        <f>IF(N273="sníž. přenesená",J273,0)</f>
        <v>0</v>
      </c>
      <c r="BI273" s="196">
        <f>IF(N273="nulová",J273,0)</f>
        <v>0</v>
      </c>
      <c r="BJ273" s="16" t="s">
        <v>22</v>
      </c>
      <c r="BK273" s="196">
        <f>ROUND(I273*H273,2)</f>
        <v>0</v>
      </c>
      <c r="BL273" s="16" t="s">
        <v>131</v>
      </c>
      <c r="BM273" s="195" t="s">
        <v>839</v>
      </c>
    </row>
    <row r="274" spans="1:65" s="2" customFormat="1" ht="55.5" customHeight="1">
      <c r="A274" s="37"/>
      <c r="B274" s="38"/>
      <c r="C274" s="184" t="s">
        <v>840</v>
      </c>
      <c r="D274" s="184" t="s">
        <v>126</v>
      </c>
      <c r="E274" s="185" t="s">
        <v>841</v>
      </c>
      <c r="F274" s="186" t="s">
        <v>842</v>
      </c>
      <c r="G274" s="187" t="s">
        <v>205</v>
      </c>
      <c r="H274" s="188">
        <v>3</v>
      </c>
      <c r="I274" s="189"/>
      <c r="J274" s="190">
        <f>ROUND(I274*H274,2)</f>
        <v>0</v>
      </c>
      <c r="K274" s="186" t="s">
        <v>130</v>
      </c>
      <c r="L274" s="43"/>
      <c r="M274" s="191" t="s">
        <v>20</v>
      </c>
      <c r="N274" s="192" t="s">
        <v>49</v>
      </c>
      <c r="O274" s="83"/>
      <c r="P274" s="193">
        <f>O274*H274</f>
        <v>0</v>
      </c>
      <c r="Q274" s="193">
        <v>0</v>
      </c>
      <c r="R274" s="193">
        <f>Q274*H274</f>
        <v>0</v>
      </c>
      <c r="S274" s="193">
        <v>0</v>
      </c>
      <c r="T274" s="194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95" t="s">
        <v>131</v>
      </c>
      <c r="AT274" s="195" t="s">
        <v>126</v>
      </c>
      <c r="AU274" s="195" t="s">
        <v>78</v>
      </c>
      <c r="AY274" s="16" t="s">
        <v>132</v>
      </c>
      <c r="BE274" s="196">
        <f>IF(N274="základní",J274,0)</f>
        <v>0</v>
      </c>
      <c r="BF274" s="196">
        <f>IF(N274="snížená",J274,0)</f>
        <v>0</v>
      </c>
      <c r="BG274" s="196">
        <f>IF(N274="zákl. přenesená",J274,0)</f>
        <v>0</v>
      </c>
      <c r="BH274" s="196">
        <f>IF(N274="sníž. přenesená",J274,0)</f>
        <v>0</v>
      </c>
      <c r="BI274" s="196">
        <f>IF(N274="nulová",J274,0)</f>
        <v>0</v>
      </c>
      <c r="BJ274" s="16" t="s">
        <v>22</v>
      </c>
      <c r="BK274" s="196">
        <f>ROUND(I274*H274,2)</f>
        <v>0</v>
      </c>
      <c r="BL274" s="16" t="s">
        <v>131</v>
      </c>
      <c r="BM274" s="195" t="s">
        <v>843</v>
      </c>
    </row>
    <row r="275" spans="1:65" s="2" customFormat="1" ht="55.5" customHeight="1">
      <c r="A275" s="37"/>
      <c r="B275" s="38"/>
      <c r="C275" s="184" t="s">
        <v>844</v>
      </c>
      <c r="D275" s="184" t="s">
        <v>126</v>
      </c>
      <c r="E275" s="185" t="s">
        <v>845</v>
      </c>
      <c r="F275" s="186" t="s">
        <v>846</v>
      </c>
      <c r="G275" s="187" t="s">
        <v>205</v>
      </c>
      <c r="H275" s="188">
        <v>1</v>
      </c>
      <c r="I275" s="189"/>
      <c r="J275" s="190">
        <f>ROUND(I275*H275,2)</f>
        <v>0</v>
      </c>
      <c r="K275" s="186" t="s">
        <v>130</v>
      </c>
      <c r="L275" s="43"/>
      <c r="M275" s="191" t="s">
        <v>20</v>
      </c>
      <c r="N275" s="192" t="s">
        <v>49</v>
      </c>
      <c r="O275" s="83"/>
      <c r="P275" s="193">
        <f>O275*H275</f>
        <v>0</v>
      </c>
      <c r="Q275" s="193">
        <v>0</v>
      </c>
      <c r="R275" s="193">
        <f>Q275*H275</f>
        <v>0</v>
      </c>
      <c r="S275" s="193">
        <v>0</v>
      </c>
      <c r="T275" s="194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95" t="s">
        <v>131</v>
      </c>
      <c r="AT275" s="195" t="s">
        <v>126</v>
      </c>
      <c r="AU275" s="195" t="s">
        <v>78</v>
      </c>
      <c r="AY275" s="16" t="s">
        <v>132</v>
      </c>
      <c r="BE275" s="196">
        <f>IF(N275="základní",J275,0)</f>
        <v>0</v>
      </c>
      <c r="BF275" s="196">
        <f>IF(N275="snížená",J275,0)</f>
        <v>0</v>
      </c>
      <c r="BG275" s="196">
        <f>IF(N275="zákl. přenesená",J275,0)</f>
        <v>0</v>
      </c>
      <c r="BH275" s="196">
        <f>IF(N275="sníž. přenesená",J275,0)</f>
        <v>0</v>
      </c>
      <c r="BI275" s="196">
        <f>IF(N275="nulová",J275,0)</f>
        <v>0</v>
      </c>
      <c r="BJ275" s="16" t="s">
        <v>22</v>
      </c>
      <c r="BK275" s="196">
        <f>ROUND(I275*H275,2)</f>
        <v>0</v>
      </c>
      <c r="BL275" s="16" t="s">
        <v>131</v>
      </c>
      <c r="BM275" s="195" t="s">
        <v>847</v>
      </c>
    </row>
    <row r="276" spans="1:65" s="2" customFormat="1" ht="55.5" customHeight="1">
      <c r="A276" s="37"/>
      <c r="B276" s="38"/>
      <c r="C276" s="184" t="s">
        <v>848</v>
      </c>
      <c r="D276" s="184" t="s">
        <v>126</v>
      </c>
      <c r="E276" s="185" t="s">
        <v>849</v>
      </c>
      <c r="F276" s="186" t="s">
        <v>850</v>
      </c>
      <c r="G276" s="187" t="s">
        <v>205</v>
      </c>
      <c r="H276" s="188">
        <v>1</v>
      </c>
      <c r="I276" s="189"/>
      <c r="J276" s="190">
        <f>ROUND(I276*H276,2)</f>
        <v>0</v>
      </c>
      <c r="K276" s="186" t="s">
        <v>130</v>
      </c>
      <c r="L276" s="43"/>
      <c r="M276" s="191" t="s">
        <v>20</v>
      </c>
      <c r="N276" s="192" t="s">
        <v>49</v>
      </c>
      <c r="O276" s="83"/>
      <c r="P276" s="193">
        <f>O276*H276</f>
        <v>0</v>
      </c>
      <c r="Q276" s="193">
        <v>0</v>
      </c>
      <c r="R276" s="193">
        <f>Q276*H276</f>
        <v>0</v>
      </c>
      <c r="S276" s="193">
        <v>0</v>
      </c>
      <c r="T276" s="194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95" t="s">
        <v>131</v>
      </c>
      <c r="AT276" s="195" t="s">
        <v>126</v>
      </c>
      <c r="AU276" s="195" t="s">
        <v>78</v>
      </c>
      <c r="AY276" s="16" t="s">
        <v>132</v>
      </c>
      <c r="BE276" s="196">
        <f>IF(N276="základní",J276,0)</f>
        <v>0</v>
      </c>
      <c r="BF276" s="196">
        <f>IF(N276="snížená",J276,0)</f>
        <v>0</v>
      </c>
      <c r="BG276" s="196">
        <f>IF(N276="zákl. přenesená",J276,0)</f>
        <v>0</v>
      </c>
      <c r="BH276" s="196">
        <f>IF(N276="sníž. přenesená",J276,0)</f>
        <v>0</v>
      </c>
      <c r="BI276" s="196">
        <f>IF(N276="nulová",J276,0)</f>
        <v>0</v>
      </c>
      <c r="BJ276" s="16" t="s">
        <v>22</v>
      </c>
      <c r="BK276" s="196">
        <f>ROUND(I276*H276,2)</f>
        <v>0</v>
      </c>
      <c r="BL276" s="16" t="s">
        <v>131</v>
      </c>
      <c r="BM276" s="195" t="s">
        <v>851</v>
      </c>
    </row>
    <row r="277" spans="1:65" s="2" customFormat="1" ht="55.5" customHeight="1">
      <c r="A277" s="37"/>
      <c r="B277" s="38"/>
      <c r="C277" s="184" t="s">
        <v>852</v>
      </c>
      <c r="D277" s="184" t="s">
        <v>126</v>
      </c>
      <c r="E277" s="185" t="s">
        <v>853</v>
      </c>
      <c r="F277" s="186" t="s">
        <v>854</v>
      </c>
      <c r="G277" s="187" t="s">
        <v>205</v>
      </c>
      <c r="H277" s="188">
        <v>1</v>
      </c>
      <c r="I277" s="189"/>
      <c r="J277" s="190">
        <f>ROUND(I277*H277,2)</f>
        <v>0</v>
      </c>
      <c r="K277" s="186" t="s">
        <v>130</v>
      </c>
      <c r="L277" s="43"/>
      <c r="M277" s="191" t="s">
        <v>20</v>
      </c>
      <c r="N277" s="192" t="s">
        <v>49</v>
      </c>
      <c r="O277" s="83"/>
      <c r="P277" s="193">
        <f>O277*H277</f>
        <v>0</v>
      </c>
      <c r="Q277" s="193">
        <v>0</v>
      </c>
      <c r="R277" s="193">
        <f>Q277*H277</f>
        <v>0</v>
      </c>
      <c r="S277" s="193">
        <v>0</v>
      </c>
      <c r="T277" s="194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95" t="s">
        <v>131</v>
      </c>
      <c r="AT277" s="195" t="s">
        <v>126</v>
      </c>
      <c r="AU277" s="195" t="s">
        <v>78</v>
      </c>
      <c r="AY277" s="16" t="s">
        <v>132</v>
      </c>
      <c r="BE277" s="196">
        <f>IF(N277="základní",J277,0)</f>
        <v>0</v>
      </c>
      <c r="BF277" s="196">
        <f>IF(N277="snížená",J277,0)</f>
        <v>0</v>
      </c>
      <c r="BG277" s="196">
        <f>IF(N277="zákl. přenesená",J277,0)</f>
        <v>0</v>
      </c>
      <c r="BH277" s="196">
        <f>IF(N277="sníž. přenesená",J277,0)</f>
        <v>0</v>
      </c>
      <c r="BI277" s="196">
        <f>IF(N277="nulová",J277,0)</f>
        <v>0</v>
      </c>
      <c r="BJ277" s="16" t="s">
        <v>22</v>
      </c>
      <c r="BK277" s="196">
        <f>ROUND(I277*H277,2)</f>
        <v>0</v>
      </c>
      <c r="BL277" s="16" t="s">
        <v>131</v>
      </c>
      <c r="BM277" s="195" t="s">
        <v>855</v>
      </c>
    </row>
    <row r="278" spans="1:65" s="2" customFormat="1" ht="37.8" customHeight="1">
      <c r="A278" s="37"/>
      <c r="B278" s="38"/>
      <c r="C278" s="184" t="s">
        <v>856</v>
      </c>
      <c r="D278" s="184" t="s">
        <v>126</v>
      </c>
      <c r="E278" s="185" t="s">
        <v>857</v>
      </c>
      <c r="F278" s="186" t="s">
        <v>858</v>
      </c>
      <c r="G278" s="187" t="s">
        <v>205</v>
      </c>
      <c r="H278" s="188">
        <v>1</v>
      </c>
      <c r="I278" s="189"/>
      <c r="J278" s="190">
        <f>ROUND(I278*H278,2)</f>
        <v>0</v>
      </c>
      <c r="K278" s="186" t="s">
        <v>130</v>
      </c>
      <c r="L278" s="43"/>
      <c r="M278" s="191" t="s">
        <v>20</v>
      </c>
      <c r="N278" s="192" t="s">
        <v>49</v>
      </c>
      <c r="O278" s="83"/>
      <c r="P278" s="193">
        <f>O278*H278</f>
        <v>0</v>
      </c>
      <c r="Q278" s="193">
        <v>0</v>
      </c>
      <c r="R278" s="193">
        <f>Q278*H278</f>
        <v>0</v>
      </c>
      <c r="S278" s="193">
        <v>0</v>
      </c>
      <c r="T278" s="194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95" t="s">
        <v>131</v>
      </c>
      <c r="AT278" s="195" t="s">
        <v>126</v>
      </c>
      <c r="AU278" s="195" t="s">
        <v>78</v>
      </c>
      <c r="AY278" s="16" t="s">
        <v>132</v>
      </c>
      <c r="BE278" s="196">
        <f>IF(N278="základní",J278,0)</f>
        <v>0</v>
      </c>
      <c r="BF278" s="196">
        <f>IF(N278="snížená",J278,0)</f>
        <v>0</v>
      </c>
      <c r="BG278" s="196">
        <f>IF(N278="zákl. přenesená",J278,0)</f>
        <v>0</v>
      </c>
      <c r="BH278" s="196">
        <f>IF(N278="sníž. přenesená",J278,0)</f>
        <v>0</v>
      </c>
      <c r="BI278" s="196">
        <f>IF(N278="nulová",J278,0)</f>
        <v>0</v>
      </c>
      <c r="BJ278" s="16" t="s">
        <v>22</v>
      </c>
      <c r="BK278" s="196">
        <f>ROUND(I278*H278,2)</f>
        <v>0</v>
      </c>
      <c r="BL278" s="16" t="s">
        <v>131</v>
      </c>
      <c r="BM278" s="195" t="s">
        <v>859</v>
      </c>
    </row>
    <row r="279" spans="1:65" s="2" customFormat="1" ht="49.05" customHeight="1">
      <c r="A279" s="37"/>
      <c r="B279" s="38"/>
      <c r="C279" s="184" t="s">
        <v>860</v>
      </c>
      <c r="D279" s="184" t="s">
        <v>126</v>
      </c>
      <c r="E279" s="185" t="s">
        <v>861</v>
      </c>
      <c r="F279" s="186" t="s">
        <v>862</v>
      </c>
      <c r="G279" s="187" t="s">
        <v>674</v>
      </c>
      <c r="H279" s="188">
        <v>500</v>
      </c>
      <c r="I279" s="189"/>
      <c r="J279" s="190">
        <f>ROUND(I279*H279,2)</f>
        <v>0</v>
      </c>
      <c r="K279" s="186" t="s">
        <v>130</v>
      </c>
      <c r="L279" s="43"/>
      <c r="M279" s="191" t="s">
        <v>20</v>
      </c>
      <c r="N279" s="192" t="s">
        <v>49</v>
      </c>
      <c r="O279" s="83"/>
      <c r="P279" s="193">
        <f>O279*H279</f>
        <v>0</v>
      </c>
      <c r="Q279" s="193">
        <v>0</v>
      </c>
      <c r="R279" s="193">
        <f>Q279*H279</f>
        <v>0</v>
      </c>
      <c r="S279" s="193">
        <v>0</v>
      </c>
      <c r="T279" s="194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195" t="s">
        <v>131</v>
      </c>
      <c r="AT279" s="195" t="s">
        <v>126</v>
      </c>
      <c r="AU279" s="195" t="s">
        <v>78</v>
      </c>
      <c r="AY279" s="16" t="s">
        <v>132</v>
      </c>
      <c r="BE279" s="196">
        <f>IF(N279="základní",J279,0)</f>
        <v>0</v>
      </c>
      <c r="BF279" s="196">
        <f>IF(N279="snížená",J279,0)</f>
        <v>0</v>
      </c>
      <c r="BG279" s="196">
        <f>IF(N279="zákl. přenesená",J279,0)</f>
        <v>0</v>
      </c>
      <c r="BH279" s="196">
        <f>IF(N279="sníž. přenesená",J279,0)</f>
        <v>0</v>
      </c>
      <c r="BI279" s="196">
        <f>IF(N279="nulová",J279,0)</f>
        <v>0</v>
      </c>
      <c r="BJ279" s="16" t="s">
        <v>22</v>
      </c>
      <c r="BK279" s="196">
        <f>ROUND(I279*H279,2)</f>
        <v>0</v>
      </c>
      <c r="BL279" s="16" t="s">
        <v>131</v>
      </c>
      <c r="BM279" s="195" t="s">
        <v>863</v>
      </c>
    </row>
    <row r="280" spans="1:65" s="2" customFormat="1" ht="37.8" customHeight="1">
      <c r="A280" s="37"/>
      <c r="B280" s="38"/>
      <c r="C280" s="184" t="s">
        <v>864</v>
      </c>
      <c r="D280" s="184" t="s">
        <v>126</v>
      </c>
      <c r="E280" s="185" t="s">
        <v>865</v>
      </c>
      <c r="F280" s="186" t="s">
        <v>866</v>
      </c>
      <c r="G280" s="187" t="s">
        <v>129</v>
      </c>
      <c r="H280" s="188">
        <v>3</v>
      </c>
      <c r="I280" s="189"/>
      <c r="J280" s="190">
        <f>ROUND(I280*H280,2)</f>
        <v>0</v>
      </c>
      <c r="K280" s="186" t="s">
        <v>130</v>
      </c>
      <c r="L280" s="43"/>
      <c r="M280" s="191" t="s">
        <v>20</v>
      </c>
      <c r="N280" s="192" t="s">
        <v>49</v>
      </c>
      <c r="O280" s="83"/>
      <c r="P280" s="193">
        <f>O280*H280</f>
        <v>0</v>
      </c>
      <c r="Q280" s="193">
        <v>0</v>
      </c>
      <c r="R280" s="193">
        <f>Q280*H280</f>
        <v>0</v>
      </c>
      <c r="S280" s="193">
        <v>0</v>
      </c>
      <c r="T280" s="194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95" t="s">
        <v>131</v>
      </c>
      <c r="AT280" s="195" t="s">
        <v>126</v>
      </c>
      <c r="AU280" s="195" t="s">
        <v>78</v>
      </c>
      <c r="AY280" s="16" t="s">
        <v>132</v>
      </c>
      <c r="BE280" s="196">
        <f>IF(N280="základní",J280,0)</f>
        <v>0</v>
      </c>
      <c r="BF280" s="196">
        <f>IF(N280="snížená",J280,0)</f>
        <v>0</v>
      </c>
      <c r="BG280" s="196">
        <f>IF(N280="zákl. přenesená",J280,0)</f>
        <v>0</v>
      </c>
      <c r="BH280" s="196">
        <f>IF(N280="sníž. přenesená",J280,0)</f>
        <v>0</v>
      </c>
      <c r="BI280" s="196">
        <f>IF(N280="nulová",J280,0)</f>
        <v>0</v>
      </c>
      <c r="BJ280" s="16" t="s">
        <v>22</v>
      </c>
      <c r="BK280" s="196">
        <f>ROUND(I280*H280,2)</f>
        <v>0</v>
      </c>
      <c r="BL280" s="16" t="s">
        <v>131</v>
      </c>
      <c r="BM280" s="195" t="s">
        <v>867</v>
      </c>
    </row>
    <row r="281" spans="1:65" s="2" customFormat="1" ht="37.8" customHeight="1">
      <c r="A281" s="37"/>
      <c r="B281" s="38"/>
      <c r="C281" s="184" t="s">
        <v>868</v>
      </c>
      <c r="D281" s="184" t="s">
        <v>126</v>
      </c>
      <c r="E281" s="185" t="s">
        <v>869</v>
      </c>
      <c r="F281" s="186" t="s">
        <v>870</v>
      </c>
      <c r="G281" s="187" t="s">
        <v>129</v>
      </c>
      <c r="H281" s="188">
        <v>3</v>
      </c>
      <c r="I281" s="189"/>
      <c r="J281" s="190">
        <f>ROUND(I281*H281,2)</f>
        <v>0</v>
      </c>
      <c r="K281" s="186" t="s">
        <v>130</v>
      </c>
      <c r="L281" s="43"/>
      <c r="M281" s="191" t="s">
        <v>20</v>
      </c>
      <c r="N281" s="192" t="s">
        <v>49</v>
      </c>
      <c r="O281" s="83"/>
      <c r="P281" s="193">
        <f>O281*H281</f>
        <v>0</v>
      </c>
      <c r="Q281" s="193">
        <v>0</v>
      </c>
      <c r="R281" s="193">
        <f>Q281*H281</f>
        <v>0</v>
      </c>
      <c r="S281" s="193">
        <v>0</v>
      </c>
      <c r="T281" s="194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95" t="s">
        <v>131</v>
      </c>
      <c r="AT281" s="195" t="s">
        <v>126</v>
      </c>
      <c r="AU281" s="195" t="s">
        <v>78</v>
      </c>
      <c r="AY281" s="16" t="s">
        <v>132</v>
      </c>
      <c r="BE281" s="196">
        <f>IF(N281="základní",J281,0)</f>
        <v>0</v>
      </c>
      <c r="BF281" s="196">
        <f>IF(N281="snížená",J281,0)</f>
        <v>0</v>
      </c>
      <c r="BG281" s="196">
        <f>IF(N281="zákl. přenesená",J281,0)</f>
        <v>0</v>
      </c>
      <c r="BH281" s="196">
        <f>IF(N281="sníž. přenesená",J281,0)</f>
        <v>0</v>
      </c>
      <c r="BI281" s="196">
        <f>IF(N281="nulová",J281,0)</f>
        <v>0</v>
      </c>
      <c r="BJ281" s="16" t="s">
        <v>22</v>
      </c>
      <c r="BK281" s="196">
        <f>ROUND(I281*H281,2)</f>
        <v>0</v>
      </c>
      <c r="BL281" s="16" t="s">
        <v>131</v>
      </c>
      <c r="BM281" s="195" t="s">
        <v>871</v>
      </c>
    </row>
    <row r="282" spans="1:65" s="2" customFormat="1" ht="37.8" customHeight="1">
      <c r="A282" s="37"/>
      <c r="B282" s="38"/>
      <c r="C282" s="184" t="s">
        <v>872</v>
      </c>
      <c r="D282" s="184" t="s">
        <v>126</v>
      </c>
      <c r="E282" s="185" t="s">
        <v>873</v>
      </c>
      <c r="F282" s="186" t="s">
        <v>874</v>
      </c>
      <c r="G282" s="187" t="s">
        <v>129</v>
      </c>
      <c r="H282" s="188">
        <v>3</v>
      </c>
      <c r="I282" s="189"/>
      <c r="J282" s="190">
        <f>ROUND(I282*H282,2)</f>
        <v>0</v>
      </c>
      <c r="K282" s="186" t="s">
        <v>130</v>
      </c>
      <c r="L282" s="43"/>
      <c r="M282" s="191" t="s">
        <v>20</v>
      </c>
      <c r="N282" s="192" t="s">
        <v>49</v>
      </c>
      <c r="O282" s="83"/>
      <c r="P282" s="193">
        <f>O282*H282</f>
        <v>0</v>
      </c>
      <c r="Q282" s="193">
        <v>0</v>
      </c>
      <c r="R282" s="193">
        <f>Q282*H282</f>
        <v>0</v>
      </c>
      <c r="S282" s="193">
        <v>0</v>
      </c>
      <c r="T282" s="194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195" t="s">
        <v>131</v>
      </c>
      <c r="AT282" s="195" t="s">
        <v>126</v>
      </c>
      <c r="AU282" s="195" t="s">
        <v>78</v>
      </c>
      <c r="AY282" s="16" t="s">
        <v>132</v>
      </c>
      <c r="BE282" s="196">
        <f>IF(N282="základní",J282,0)</f>
        <v>0</v>
      </c>
      <c r="BF282" s="196">
        <f>IF(N282="snížená",J282,0)</f>
        <v>0</v>
      </c>
      <c r="BG282" s="196">
        <f>IF(N282="zákl. přenesená",J282,0)</f>
        <v>0</v>
      </c>
      <c r="BH282" s="196">
        <f>IF(N282="sníž. přenesená",J282,0)</f>
        <v>0</v>
      </c>
      <c r="BI282" s="196">
        <f>IF(N282="nulová",J282,0)</f>
        <v>0</v>
      </c>
      <c r="BJ282" s="16" t="s">
        <v>22</v>
      </c>
      <c r="BK282" s="196">
        <f>ROUND(I282*H282,2)</f>
        <v>0</v>
      </c>
      <c r="BL282" s="16" t="s">
        <v>131</v>
      </c>
      <c r="BM282" s="195" t="s">
        <v>875</v>
      </c>
    </row>
    <row r="283" spans="1:65" s="2" customFormat="1" ht="37.8" customHeight="1">
      <c r="A283" s="37"/>
      <c r="B283" s="38"/>
      <c r="C283" s="184" t="s">
        <v>876</v>
      </c>
      <c r="D283" s="184" t="s">
        <v>126</v>
      </c>
      <c r="E283" s="185" t="s">
        <v>877</v>
      </c>
      <c r="F283" s="186" t="s">
        <v>878</v>
      </c>
      <c r="G283" s="187" t="s">
        <v>129</v>
      </c>
      <c r="H283" s="188">
        <v>12</v>
      </c>
      <c r="I283" s="189"/>
      <c r="J283" s="190">
        <f>ROUND(I283*H283,2)</f>
        <v>0</v>
      </c>
      <c r="K283" s="186" t="s">
        <v>130</v>
      </c>
      <c r="L283" s="43"/>
      <c r="M283" s="191" t="s">
        <v>20</v>
      </c>
      <c r="N283" s="192" t="s">
        <v>49</v>
      </c>
      <c r="O283" s="83"/>
      <c r="P283" s="193">
        <f>O283*H283</f>
        <v>0</v>
      </c>
      <c r="Q283" s="193">
        <v>0</v>
      </c>
      <c r="R283" s="193">
        <f>Q283*H283</f>
        <v>0</v>
      </c>
      <c r="S283" s="193">
        <v>0</v>
      </c>
      <c r="T283" s="194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95" t="s">
        <v>131</v>
      </c>
      <c r="AT283" s="195" t="s">
        <v>126</v>
      </c>
      <c r="AU283" s="195" t="s">
        <v>78</v>
      </c>
      <c r="AY283" s="16" t="s">
        <v>132</v>
      </c>
      <c r="BE283" s="196">
        <f>IF(N283="základní",J283,0)</f>
        <v>0</v>
      </c>
      <c r="BF283" s="196">
        <f>IF(N283="snížená",J283,0)</f>
        <v>0</v>
      </c>
      <c r="BG283" s="196">
        <f>IF(N283="zákl. přenesená",J283,0)</f>
        <v>0</v>
      </c>
      <c r="BH283" s="196">
        <f>IF(N283="sníž. přenesená",J283,0)</f>
        <v>0</v>
      </c>
      <c r="BI283" s="196">
        <f>IF(N283="nulová",J283,0)</f>
        <v>0</v>
      </c>
      <c r="BJ283" s="16" t="s">
        <v>22</v>
      </c>
      <c r="BK283" s="196">
        <f>ROUND(I283*H283,2)</f>
        <v>0</v>
      </c>
      <c r="BL283" s="16" t="s">
        <v>131</v>
      </c>
      <c r="BM283" s="195" t="s">
        <v>879</v>
      </c>
    </row>
    <row r="284" spans="1:65" s="2" customFormat="1" ht="37.8" customHeight="1">
      <c r="A284" s="37"/>
      <c r="B284" s="38"/>
      <c r="C284" s="184" t="s">
        <v>880</v>
      </c>
      <c r="D284" s="184" t="s">
        <v>126</v>
      </c>
      <c r="E284" s="185" t="s">
        <v>881</v>
      </c>
      <c r="F284" s="186" t="s">
        <v>882</v>
      </c>
      <c r="G284" s="187" t="s">
        <v>129</v>
      </c>
      <c r="H284" s="188">
        <v>12</v>
      </c>
      <c r="I284" s="189"/>
      <c r="J284" s="190">
        <f>ROUND(I284*H284,2)</f>
        <v>0</v>
      </c>
      <c r="K284" s="186" t="s">
        <v>130</v>
      </c>
      <c r="L284" s="43"/>
      <c r="M284" s="191" t="s">
        <v>20</v>
      </c>
      <c r="N284" s="192" t="s">
        <v>49</v>
      </c>
      <c r="O284" s="83"/>
      <c r="P284" s="193">
        <f>O284*H284</f>
        <v>0</v>
      </c>
      <c r="Q284" s="193">
        <v>0</v>
      </c>
      <c r="R284" s="193">
        <f>Q284*H284</f>
        <v>0</v>
      </c>
      <c r="S284" s="193">
        <v>0</v>
      </c>
      <c r="T284" s="194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195" t="s">
        <v>131</v>
      </c>
      <c r="AT284" s="195" t="s">
        <v>126</v>
      </c>
      <c r="AU284" s="195" t="s">
        <v>78</v>
      </c>
      <c r="AY284" s="16" t="s">
        <v>132</v>
      </c>
      <c r="BE284" s="196">
        <f>IF(N284="základní",J284,0)</f>
        <v>0</v>
      </c>
      <c r="BF284" s="196">
        <f>IF(N284="snížená",J284,0)</f>
        <v>0</v>
      </c>
      <c r="BG284" s="196">
        <f>IF(N284="zákl. přenesená",J284,0)</f>
        <v>0</v>
      </c>
      <c r="BH284" s="196">
        <f>IF(N284="sníž. přenesená",J284,0)</f>
        <v>0</v>
      </c>
      <c r="BI284" s="196">
        <f>IF(N284="nulová",J284,0)</f>
        <v>0</v>
      </c>
      <c r="BJ284" s="16" t="s">
        <v>22</v>
      </c>
      <c r="BK284" s="196">
        <f>ROUND(I284*H284,2)</f>
        <v>0</v>
      </c>
      <c r="BL284" s="16" t="s">
        <v>131</v>
      </c>
      <c r="BM284" s="195" t="s">
        <v>883</v>
      </c>
    </row>
    <row r="285" spans="1:65" s="2" customFormat="1" ht="37.8" customHeight="1">
      <c r="A285" s="37"/>
      <c r="B285" s="38"/>
      <c r="C285" s="184" t="s">
        <v>884</v>
      </c>
      <c r="D285" s="184" t="s">
        <v>126</v>
      </c>
      <c r="E285" s="185" t="s">
        <v>885</v>
      </c>
      <c r="F285" s="186" t="s">
        <v>886</v>
      </c>
      <c r="G285" s="187" t="s">
        <v>129</v>
      </c>
      <c r="H285" s="188">
        <v>10</v>
      </c>
      <c r="I285" s="189"/>
      <c r="J285" s="190">
        <f>ROUND(I285*H285,2)</f>
        <v>0</v>
      </c>
      <c r="K285" s="186" t="s">
        <v>130</v>
      </c>
      <c r="L285" s="43"/>
      <c r="M285" s="191" t="s">
        <v>20</v>
      </c>
      <c r="N285" s="192" t="s">
        <v>49</v>
      </c>
      <c r="O285" s="83"/>
      <c r="P285" s="193">
        <f>O285*H285</f>
        <v>0</v>
      </c>
      <c r="Q285" s="193">
        <v>0</v>
      </c>
      <c r="R285" s="193">
        <f>Q285*H285</f>
        <v>0</v>
      </c>
      <c r="S285" s="193">
        <v>0</v>
      </c>
      <c r="T285" s="194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95" t="s">
        <v>131</v>
      </c>
      <c r="AT285" s="195" t="s">
        <v>126</v>
      </c>
      <c r="AU285" s="195" t="s">
        <v>78</v>
      </c>
      <c r="AY285" s="16" t="s">
        <v>132</v>
      </c>
      <c r="BE285" s="196">
        <f>IF(N285="základní",J285,0)</f>
        <v>0</v>
      </c>
      <c r="BF285" s="196">
        <f>IF(N285="snížená",J285,0)</f>
        <v>0</v>
      </c>
      <c r="BG285" s="196">
        <f>IF(N285="zákl. přenesená",J285,0)</f>
        <v>0</v>
      </c>
      <c r="BH285" s="196">
        <f>IF(N285="sníž. přenesená",J285,0)</f>
        <v>0</v>
      </c>
      <c r="BI285" s="196">
        <f>IF(N285="nulová",J285,0)</f>
        <v>0</v>
      </c>
      <c r="BJ285" s="16" t="s">
        <v>22</v>
      </c>
      <c r="BK285" s="196">
        <f>ROUND(I285*H285,2)</f>
        <v>0</v>
      </c>
      <c r="BL285" s="16" t="s">
        <v>131</v>
      </c>
      <c r="BM285" s="195" t="s">
        <v>887</v>
      </c>
    </row>
    <row r="286" spans="1:65" s="2" customFormat="1" ht="37.8" customHeight="1">
      <c r="A286" s="37"/>
      <c r="B286" s="38"/>
      <c r="C286" s="184" t="s">
        <v>888</v>
      </c>
      <c r="D286" s="184" t="s">
        <v>126</v>
      </c>
      <c r="E286" s="185" t="s">
        <v>889</v>
      </c>
      <c r="F286" s="186" t="s">
        <v>890</v>
      </c>
      <c r="G286" s="187" t="s">
        <v>129</v>
      </c>
      <c r="H286" s="188">
        <v>10</v>
      </c>
      <c r="I286" s="189"/>
      <c r="J286" s="190">
        <f>ROUND(I286*H286,2)</f>
        <v>0</v>
      </c>
      <c r="K286" s="186" t="s">
        <v>130</v>
      </c>
      <c r="L286" s="43"/>
      <c r="M286" s="191" t="s">
        <v>20</v>
      </c>
      <c r="N286" s="192" t="s">
        <v>49</v>
      </c>
      <c r="O286" s="83"/>
      <c r="P286" s="193">
        <f>O286*H286</f>
        <v>0</v>
      </c>
      <c r="Q286" s="193">
        <v>0</v>
      </c>
      <c r="R286" s="193">
        <f>Q286*H286</f>
        <v>0</v>
      </c>
      <c r="S286" s="193">
        <v>0</v>
      </c>
      <c r="T286" s="194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95" t="s">
        <v>131</v>
      </c>
      <c r="AT286" s="195" t="s">
        <v>126</v>
      </c>
      <c r="AU286" s="195" t="s">
        <v>78</v>
      </c>
      <c r="AY286" s="16" t="s">
        <v>132</v>
      </c>
      <c r="BE286" s="196">
        <f>IF(N286="základní",J286,0)</f>
        <v>0</v>
      </c>
      <c r="BF286" s="196">
        <f>IF(N286="snížená",J286,0)</f>
        <v>0</v>
      </c>
      <c r="BG286" s="196">
        <f>IF(N286="zákl. přenesená",J286,0)</f>
        <v>0</v>
      </c>
      <c r="BH286" s="196">
        <f>IF(N286="sníž. přenesená",J286,0)</f>
        <v>0</v>
      </c>
      <c r="BI286" s="196">
        <f>IF(N286="nulová",J286,0)</f>
        <v>0</v>
      </c>
      <c r="BJ286" s="16" t="s">
        <v>22</v>
      </c>
      <c r="BK286" s="196">
        <f>ROUND(I286*H286,2)</f>
        <v>0</v>
      </c>
      <c r="BL286" s="16" t="s">
        <v>131</v>
      </c>
      <c r="BM286" s="195" t="s">
        <v>891</v>
      </c>
    </row>
    <row r="287" spans="1:65" s="2" customFormat="1" ht="37.8" customHeight="1">
      <c r="A287" s="37"/>
      <c r="B287" s="38"/>
      <c r="C287" s="184" t="s">
        <v>892</v>
      </c>
      <c r="D287" s="184" t="s">
        <v>126</v>
      </c>
      <c r="E287" s="185" t="s">
        <v>893</v>
      </c>
      <c r="F287" s="186" t="s">
        <v>894</v>
      </c>
      <c r="G287" s="187" t="s">
        <v>129</v>
      </c>
      <c r="H287" s="188">
        <v>50</v>
      </c>
      <c r="I287" s="189"/>
      <c r="J287" s="190">
        <f>ROUND(I287*H287,2)</f>
        <v>0</v>
      </c>
      <c r="K287" s="186" t="s">
        <v>130</v>
      </c>
      <c r="L287" s="43"/>
      <c r="M287" s="191" t="s">
        <v>20</v>
      </c>
      <c r="N287" s="192" t="s">
        <v>49</v>
      </c>
      <c r="O287" s="83"/>
      <c r="P287" s="193">
        <f>O287*H287</f>
        <v>0</v>
      </c>
      <c r="Q287" s="193">
        <v>0</v>
      </c>
      <c r="R287" s="193">
        <f>Q287*H287</f>
        <v>0</v>
      </c>
      <c r="S287" s="193">
        <v>0</v>
      </c>
      <c r="T287" s="194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95" t="s">
        <v>131</v>
      </c>
      <c r="AT287" s="195" t="s">
        <v>126</v>
      </c>
      <c r="AU287" s="195" t="s">
        <v>78</v>
      </c>
      <c r="AY287" s="16" t="s">
        <v>132</v>
      </c>
      <c r="BE287" s="196">
        <f>IF(N287="základní",J287,0)</f>
        <v>0</v>
      </c>
      <c r="BF287" s="196">
        <f>IF(N287="snížená",J287,0)</f>
        <v>0</v>
      </c>
      <c r="BG287" s="196">
        <f>IF(N287="zákl. přenesená",J287,0)</f>
        <v>0</v>
      </c>
      <c r="BH287" s="196">
        <f>IF(N287="sníž. přenesená",J287,0)</f>
        <v>0</v>
      </c>
      <c r="BI287" s="196">
        <f>IF(N287="nulová",J287,0)</f>
        <v>0</v>
      </c>
      <c r="BJ287" s="16" t="s">
        <v>22</v>
      </c>
      <c r="BK287" s="196">
        <f>ROUND(I287*H287,2)</f>
        <v>0</v>
      </c>
      <c r="BL287" s="16" t="s">
        <v>131</v>
      </c>
      <c r="BM287" s="195" t="s">
        <v>895</v>
      </c>
    </row>
    <row r="288" spans="1:65" s="2" customFormat="1" ht="66.75" customHeight="1">
      <c r="A288" s="37"/>
      <c r="B288" s="38"/>
      <c r="C288" s="184" t="s">
        <v>896</v>
      </c>
      <c r="D288" s="184" t="s">
        <v>126</v>
      </c>
      <c r="E288" s="185" t="s">
        <v>897</v>
      </c>
      <c r="F288" s="186" t="s">
        <v>898</v>
      </c>
      <c r="G288" s="187" t="s">
        <v>129</v>
      </c>
      <c r="H288" s="188">
        <v>1</v>
      </c>
      <c r="I288" s="189"/>
      <c r="J288" s="190">
        <f>ROUND(I288*H288,2)</f>
        <v>0</v>
      </c>
      <c r="K288" s="186" t="s">
        <v>130</v>
      </c>
      <c r="L288" s="43"/>
      <c r="M288" s="191" t="s">
        <v>20</v>
      </c>
      <c r="N288" s="192" t="s">
        <v>49</v>
      </c>
      <c r="O288" s="83"/>
      <c r="P288" s="193">
        <f>O288*H288</f>
        <v>0</v>
      </c>
      <c r="Q288" s="193">
        <v>0</v>
      </c>
      <c r="R288" s="193">
        <f>Q288*H288</f>
        <v>0</v>
      </c>
      <c r="S288" s="193">
        <v>0</v>
      </c>
      <c r="T288" s="194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195" t="s">
        <v>899</v>
      </c>
      <c r="AT288" s="195" t="s">
        <v>126</v>
      </c>
      <c r="AU288" s="195" t="s">
        <v>78</v>
      </c>
      <c r="AY288" s="16" t="s">
        <v>132</v>
      </c>
      <c r="BE288" s="196">
        <f>IF(N288="základní",J288,0)</f>
        <v>0</v>
      </c>
      <c r="BF288" s="196">
        <f>IF(N288="snížená",J288,0)</f>
        <v>0</v>
      </c>
      <c r="BG288" s="196">
        <f>IF(N288="zákl. přenesená",J288,0)</f>
        <v>0</v>
      </c>
      <c r="BH288" s="196">
        <f>IF(N288="sníž. přenesená",J288,0)</f>
        <v>0</v>
      </c>
      <c r="BI288" s="196">
        <f>IF(N288="nulová",J288,0)</f>
        <v>0</v>
      </c>
      <c r="BJ288" s="16" t="s">
        <v>22</v>
      </c>
      <c r="BK288" s="196">
        <f>ROUND(I288*H288,2)</f>
        <v>0</v>
      </c>
      <c r="BL288" s="16" t="s">
        <v>899</v>
      </c>
      <c r="BM288" s="195" t="s">
        <v>900</v>
      </c>
    </row>
    <row r="289" spans="1:65" s="2" customFormat="1" ht="66.75" customHeight="1">
      <c r="A289" s="37"/>
      <c r="B289" s="38"/>
      <c r="C289" s="184" t="s">
        <v>901</v>
      </c>
      <c r="D289" s="184" t="s">
        <v>126</v>
      </c>
      <c r="E289" s="185" t="s">
        <v>902</v>
      </c>
      <c r="F289" s="186" t="s">
        <v>903</v>
      </c>
      <c r="G289" s="187" t="s">
        <v>129</v>
      </c>
      <c r="H289" s="188">
        <v>1</v>
      </c>
      <c r="I289" s="189"/>
      <c r="J289" s="190">
        <f>ROUND(I289*H289,2)</f>
        <v>0</v>
      </c>
      <c r="K289" s="186" t="s">
        <v>130</v>
      </c>
      <c r="L289" s="43"/>
      <c r="M289" s="191" t="s">
        <v>20</v>
      </c>
      <c r="N289" s="192" t="s">
        <v>49</v>
      </c>
      <c r="O289" s="83"/>
      <c r="P289" s="193">
        <f>O289*H289</f>
        <v>0</v>
      </c>
      <c r="Q289" s="193">
        <v>0</v>
      </c>
      <c r="R289" s="193">
        <f>Q289*H289</f>
        <v>0</v>
      </c>
      <c r="S289" s="193">
        <v>0</v>
      </c>
      <c r="T289" s="194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95" t="s">
        <v>899</v>
      </c>
      <c r="AT289" s="195" t="s">
        <v>126</v>
      </c>
      <c r="AU289" s="195" t="s">
        <v>78</v>
      </c>
      <c r="AY289" s="16" t="s">
        <v>132</v>
      </c>
      <c r="BE289" s="196">
        <f>IF(N289="základní",J289,0)</f>
        <v>0</v>
      </c>
      <c r="BF289" s="196">
        <f>IF(N289="snížená",J289,0)</f>
        <v>0</v>
      </c>
      <c r="BG289" s="196">
        <f>IF(N289="zákl. přenesená",J289,0)</f>
        <v>0</v>
      </c>
      <c r="BH289" s="196">
        <f>IF(N289="sníž. přenesená",J289,0)</f>
        <v>0</v>
      </c>
      <c r="BI289" s="196">
        <f>IF(N289="nulová",J289,0)</f>
        <v>0</v>
      </c>
      <c r="BJ289" s="16" t="s">
        <v>22</v>
      </c>
      <c r="BK289" s="196">
        <f>ROUND(I289*H289,2)</f>
        <v>0</v>
      </c>
      <c r="BL289" s="16" t="s">
        <v>899</v>
      </c>
      <c r="BM289" s="195" t="s">
        <v>904</v>
      </c>
    </row>
    <row r="290" spans="1:65" s="2" customFormat="1" ht="66.75" customHeight="1">
      <c r="A290" s="37"/>
      <c r="B290" s="38"/>
      <c r="C290" s="184" t="s">
        <v>905</v>
      </c>
      <c r="D290" s="184" t="s">
        <v>126</v>
      </c>
      <c r="E290" s="185" t="s">
        <v>906</v>
      </c>
      <c r="F290" s="186" t="s">
        <v>907</v>
      </c>
      <c r="G290" s="187" t="s">
        <v>129</v>
      </c>
      <c r="H290" s="188">
        <v>1</v>
      </c>
      <c r="I290" s="189"/>
      <c r="J290" s="190">
        <f>ROUND(I290*H290,2)</f>
        <v>0</v>
      </c>
      <c r="K290" s="186" t="s">
        <v>130</v>
      </c>
      <c r="L290" s="43"/>
      <c r="M290" s="191" t="s">
        <v>20</v>
      </c>
      <c r="N290" s="192" t="s">
        <v>49</v>
      </c>
      <c r="O290" s="83"/>
      <c r="P290" s="193">
        <f>O290*H290</f>
        <v>0</v>
      </c>
      <c r="Q290" s="193">
        <v>0</v>
      </c>
      <c r="R290" s="193">
        <f>Q290*H290</f>
        <v>0</v>
      </c>
      <c r="S290" s="193">
        <v>0</v>
      </c>
      <c r="T290" s="194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95" t="s">
        <v>899</v>
      </c>
      <c r="AT290" s="195" t="s">
        <v>126</v>
      </c>
      <c r="AU290" s="195" t="s">
        <v>78</v>
      </c>
      <c r="AY290" s="16" t="s">
        <v>132</v>
      </c>
      <c r="BE290" s="196">
        <f>IF(N290="základní",J290,0)</f>
        <v>0</v>
      </c>
      <c r="BF290" s="196">
        <f>IF(N290="snížená",J290,0)</f>
        <v>0</v>
      </c>
      <c r="BG290" s="196">
        <f>IF(N290="zákl. přenesená",J290,0)</f>
        <v>0</v>
      </c>
      <c r="BH290" s="196">
        <f>IF(N290="sníž. přenesená",J290,0)</f>
        <v>0</v>
      </c>
      <c r="BI290" s="196">
        <f>IF(N290="nulová",J290,0)</f>
        <v>0</v>
      </c>
      <c r="BJ290" s="16" t="s">
        <v>22</v>
      </c>
      <c r="BK290" s="196">
        <f>ROUND(I290*H290,2)</f>
        <v>0</v>
      </c>
      <c r="BL290" s="16" t="s">
        <v>899</v>
      </c>
      <c r="BM290" s="195" t="s">
        <v>908</v>
      </c>
    </row>
    <row r="291" spans="1:65" s="2" customFormat="1" ht="66.75" customHeight="1">
      <c r="A291" s="37"/>
      <c r="B291" s="38"/>
      <c r="C291" s="184" t="s">
        <v>909</v>
      </c>
      <c r="D291" s="184" t="s">
        <v>126</v>
      </c>
      <c r="E291" s="185" t="s">
        <v>910</v>
      </c>
      <c r="F291" s="186" t="s">
        <v>911</v>
      </c>
      <c r="G291" s="187" t="s">
        <v>129</v>
      </c>
      <c r="H291" s="188">
        <v>1</v>
      </c>
      <c r="I291" s="189"/>
      <c r="J291" s="190">
        <f>ROUND(I291*H291,2)</f>
        <v>0</v>
      </c>
      <c r="K291" s="186" t="s">
        <v>130</v>
      </c>
      <c r="L291" s="43"/>
      <c r="M291" s="191" t="s">
        <v>20</v>
      </c>
      <c r="N291" s="192" t="s">
        <v>49</v>
      </c>
      <c r="O291" s="83"/>
      <c r="P291" s="193">
        <f>O291*H291</f>
        <v>0</v>
      </c>
      <c r="Q291" s="193">
        <v>0</v>
      </c>
      <c r="R291" s="193">
        <f>Q291*H291</f>
        <v>0</v>
      </c>
      <c r="S291" s="193">
        <v>0</v>
      </c>
      <c r="T291" s="194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95" t="s">
        <v>899</v>
      </c>
      <c r="AT291" s="195" t="s">
        <v>126</v>
      </c>
      <c r="AU291" s="195" t="s">
        <v>78</v>
      </c>
      <c r="AY291" s="16" t="s">
        <v>132</v>
      </c>
      <c r="BE291" s="196">
        <f>IF(N291="základní",J291,0)</f>
        <v>0</v>
      </c>
      <c r="BF291" s="196">
        <f>IF(N291="snížená",J291,0)</f>
        <v>0</v>
      </c>
      <c r="BG291" s="196">
        <f>IF(N291="zákl. přenesená",J291,0)</f>
        <v>0</v>
      </c>
      <c r="BH291" s="196">
        <f>IF(N291="sníž. přenesená",J291,0)</f>
        <v>0</v>
      </c>
      <c r="BI291" s="196">
        <f>IF(N291="nulová",J291,0)</f>
        <v>0</v>
      </c>
      <c r="BJ291" s="16" t="s">
        <v>22</v>
      </c>
      <c r="BK291" s="196">
        <f>ROUND(I291*H291,2)</f>
        <v>0</v>
      </c>
      <c r="BL291" s="16" t="s">
        <v>899</v>
      </c>
      <c r="BM291" s="195" t="s">
        <v>912</v>
      </c>
    </row>
    <row r="292" spans="1:65" s="2" customFormat="1" ht="66.75" customHeight="1">
      <c r="A292" s="37"/>
      <c r="B292" s="38"/>
      <c r="C292" s="184" t="s">
        <v>913</v>
      </c>
      <c r="D292" s="184" t="s">
        <v>126</v>
      </c>
      <c r="E292" s="185" t="s">
        <v>914</v>
      </c>
      <c r="F292" s="186" t="s">
        <v>915</v>
      </c>
      <c r="G292" s="187" t="s">
        <v>129</v>
      </c>
      <c r="H292" s="188">
        <v>1</v>
      </c>
      <c r="I292" s="189"/>
      <c r="J292" s="190">
        <f>ROUND(I292*H292,2)</f>
        <v>0</v>
      </c>
      <c r="K292" s="186" t="s">
        <v>130</v>
      </c>
      <c r="L292" s="43"/>
      <c r="M292" s="191" t="s">
        <v>20</v>
      </c>
      <c r="N292" s="192" t="s">
        <v>49</v>
      </c>
      <c r="O292" s="83"/>
      <c r="P292" s="193">
        <f>O292*H292</f>
        <v>0</v>
      </c>
      <c r="Q292" s="193">
        <v>0</v>
      </c>
      <c r="R292" s="193">
        <f>Q292*H292</f>
        <v>0</v>
      </c>
      <c r="S292" s="193">
        <v>0</v>
      </c>
      <c r="T292" s="194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95" t="s">
        <v>899</v>
      </c>
      <c r="AT292" s="195" t="s">
        <v>126</v>
      </c>
      <c r="AU292" s="195" t="s">
        <v>78</v>
      </c>
      <c r="AY292" s="16" t="s">
        <v>132</v>
      </c>
      <c r="BE292" s="196">
        <f>IF(N292="základní",J292,0)</f>
        <v>0</v>
      </c>
      <c r="BF292" s="196">
        <f>IF(N292="snížená",J292,0)</f>
        <v>0</v>
      </c>
      <c r="BG292" s="196">
        <f>IF(N292="zákl. přenesená",J292,0)</f>
        <v>0</v>
      </c>
      <c r="BH292" s="196">
        <f>IF(N292="sníž. přenesená",J292,0)</f>
        <v>0</v>
      </c>
      <c r="BI292" s="196">
        <f>IF(N292="nulová",J292,0)</f>
        <v>0</v>
      </c>
      <c r="BJ292" s="16" t="s">
        <v>22</v>
      </c>
      <c r="BK292" s="196">
        <f>ROUND(I292*H292,2)</f>
        <v>0</v>
      </c>
      <c r="BL292" s="16" t="s">
        <v>899</v>
      </c>
      <c r="BM292" s="195" t="s">
        <v>916</v>
      </c>
    </row>
    <row r="293" spans="1:65" s="2" customFormat="1" ht="66.75" customHeight="1">
      <c r="A293" s="37"/>
      <c r="B293" s="38"/>
      <c r="C293" s="184" t="s">
        <v>917</v>
      </c>
      <c r="D293" s="184" t="s">
        <v>126</v>
      </c>
      <c r="E293" s="185" t="s">
        <v>918</v>
      </c>
      <c r="F293" s="186" t="s">
        <v>919</v>
      </c>
      <c r="G293" s="187" t="s">
        <v>129</v>
      </c>
      <c r="H293" s="188">
        <v>1</v>
      </c>
      <c r="I293" s="189"/>
      <c r="J293" s="190">
        <f>ROUND(I293*H293,2)</f>
        <v>0</v>
      </c>
      <c r="K293" s="186" t="s">
        <v>130</v>
      </c>
      <c r="L293" s="43"/>
      <c r="M293" s="191" t="s">
        <v>20</v>
      </c>
      <c r="N293" s="192" t="s">
        <v>49</v>
      </c>
      <c r="O293" s="83"/>
      <c r="P293" s="193">
        <f>O293*H293</f>
        <v>0</v>
      </c>
      <c r="Q293" s="193">
        <v>0</v>
      </c>
      <c r="R293" s="193">
        <f>Q293*H293</f>
        <v>0</v>
      </c>
      <c r="S293" s="193">
        <v>0</v>
      </c>
      <c r="T293" s="194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95" t="s">
        <v>899</v>
      </c>
      <c r="AT293" s="195" t="s">
        <v>126</v>
      </c>
      <c r="AU293" s="195" t="s">
        <v>78</v>
      </c>
      <c r="AY293" s="16" t="s">
        <v>132</v>
      </c>
      <c r="BE293" s="196">
        <f>IF(N293="základní",J293,0)</f>
        <v>0</v>
      </c>
      <c r="BF293" s="196">
        <f>IF(N293="snížená",J293,0)</f>
        <v>0</v>
      </c>
      <c r="BG293" s="196">
        <f>IF(N293="zákl. přenesená",J293,0)</f>
        <v>0</v>
      </c>
      <c r="BH293" s="196">
        <f>IF(N293="sníž. přenesená",J293,0)</f>
        <v>0</v>
      </c>
      <c r="BI293" s="196">
        <f>IF(N293="nulová",J293,0)</f>
        <v>0</v>
      </c>
      <c r="BJ293" s="16" t="s">
        <v>22</v>
      </c>
      <c r="BK293" s="196">
        <f>ROUND(I293*H293,2)</f>
        <v>0</v>
      </c>
      <c r="BL293" s="16" t="s">
        <v>899</v>
      </c>
      <c r="BM293" s="195" t="s">
        <v>920</v>
      </c>
    </row>
    <row r="294" spans="1:65" s="2" customFormat="1" ht="66.75" customHeight="1">
      <c r="A294" s="37"/>
      <c r="B294" s="38"/>
      <c r="C294" s="184" t="s">
        <v>921</v>
      </c>
      <c r="D294" s="184" t="s">
        <v>126</v>
      </c>
      <c r="E294" s="185" t="s">
        <v>922</v>
      </c>
      <c r="F294" s="186" t="s">
        <v>923</v>
      </c>
      <c r="G294" s="187" t="s">
        <v>129</v>
      </c>
      <c r="H294" s="188">
        <v>1</v>
      </c>
      <c r="I294" s="189"/>
      <c r="J294" s="190">
        <f>ROUND(I294*H294,2)</f>
        <v>0</v>
      </c>
      <c r="K294" s="186" t="s">
        <v>130</v>
      </c>
      <c r="L294" s="43"/>
      <c r="M294" s="191" t="s">
        <v>20</v>
      </c>
      <c r="N294" s="192" t="s">
        <v>49</v>
      </c>
      <c r="O294" s="83"/>
      <c r="P294" s="193">
        <f>O294*H294</f>
        <v>0</v>
      </c>
      <c r="Q294" s="193">
        <v>0</v>
      </c>
      <c r="R294" s="193">
        <f>Q294*H294</f>
        <v>0</v>
      </c>
      <c r="S294" s="193">
        <v>0</v>
      </c>
      <c r="T294" s="194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195" t="s">
        <v>899</v>
      </c>
      <c r="AT294" s="195" t="s">
        <v>126</v>
      </c>
      <c r="AU294" s="195" t="s">
        <v>78</v>
      </c>
      <c r="AY294" s="16" t="s">
        <v>132</v>
      </c>
      <c r="BE294" s="196">
        <f>IF(N294="základní",J294,0)</f>
        <v>0</v>
      </c>
      <c r="BF294" s="196">
        <f>IF(N294="snížená",J294,0)</f>
        <v>0</v>
      </c>
      <c r="BG294" s="196">
        <f>IF(N294="zákl. přenesená",J294,0)</f>
        <v>0</v>
      </c>
      <c r="BH294" s="196">
        <f>IF(N294="sníž. přenesená",J294,0)</f>
        <v>0</v>
      </c>
      <c r="BI294" s="196">
        <f>IF(N294="nulová",J294,0)</f>
        <v>0</v>
      </c>
      <c r="BJ294" s="16" t="s">
        <v>22</v>
      </c>
      <c r="BK294" s="196">
        <f>ROUND(I294*H294,2)</f>
        <v>0</v>
      </c>
      <c r="BL294" s="16" t="s">
        <v>899</v>
      </c>
      <c r="BM294" s="195" t="s">
        <v>924</v>
      </c>
    </row>
    <row r="295" spans="1:65" s="2" customFormat="1" ht="66.75" customHeight="1">
      <c r="A295" s="37"/>
      <c r="B295" s="38"/>
      <c r="C295" s="184" t="s">
        <v>925</v>
      </c>
      <c r="D295" s="184" t="s">
        <v>126</v>
      </c>
      <c r="E295" s="185" t="s">
        <v>926</v>
      </c>
      <c r="F295" s="186" t="s">
        <v>927</v>
      </c>
      <c r="G295" s="187" t="s">
        <v>129</v>
      </c>
      <c r="H295" s="188">
        <v>1</v>
      </c>
      <c r="I295" s="189"/>
      <c r="J295" s="190">
        <f>ROUND(I295*H295,2)</f>
        <v>0</v>
      </c>
      <c r="K295" s="186" t="s">
        <v>130</v>
      </c>
      <c r="L295" s="43"/>
      <c r="M295" s="191" t="s">
        <v>20</v>
      </c>
      <c r="N295" s="192" t="s">
        <v>49</v>
      </c>
      <c r="O295" s="83"/>
      <c r="P295" s="193">
        <f>O295*H295</f>
        <v>0</v>
      </c>
      <c r="Q295" s="193">
        <v>0</v>
      </c>
      <c r="R295" s="193">
        <f>Q295*H295</f>
        <v>0</v>
      </c>
      <c r="S295" s="193">
        <v>0</v>
      </c>
      <c r="T295" s="194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95" t="s">
        <v>899</v>
      </c>
      <c r="AT295" s="195" t="s">
        <v>126</v>
      </c>
      <c r="AU295" s="195" t="s">
        <v>78</v>
      </c>
      <c r="AY295" s="16" t="s">
        <v>132</v>
      </c>
      <c r="BE295" s="196">
        <f>IF(N295="základní",J295,0)</f>
        <v>0</v>
      </c>
      <c r="BF295" s="196">
        <f>IF(N295="snížená",J295,0)</f>
        <v>0</v>
      </c>
      <c r="BG295" s="196">
        <f>IF(N295="zákl. přenesená",J295,0)</f>
        <v>0</v>
      </c>
      <c r="BH295" s="196">
        <f>IF(N295="sníž. přenesená",J295,0)</f>
        <v>0</v>
      </c>
      <c r="BI295" s="196">
        <f>IF(N295="nulová",J295,0)</f>
        <v>0</v>
      </c>
      <c r="BJ295" s="16" t="s">
        <v>22</v>
      </c>
      <c r="BK295" s="196">
        <f>ROUND(I295*H295,2)</f>
        <v>0</v>
      </c>
      <c r="BL295" s="16" t="s">
        <v>899</v>
      </c>
      <c r="BM295" s="195" t="s">
        <v>928</v>
      </c>
    </row>
    <row r="296" spans="1:65" s="2" customFormat="1" ht="66.75" customHeight="1">
      <c r="A296" s="37"/>
      <c r="B296" s="38"/>
      <c r="C296" s="184" t="s">
        <v>929</v>
      </c>
      <c r="D296" s="184" t="s">
        <v>126</v>
      </c>
      <c r="E296" s="185" t="s">
        <v>930</v>
      </c>
      <c r="F296" s="186" t="s">
        <v>931</v>
      </c>
      <c r="G296" s="187" t="s">
        <v>129</v>
      </c>
      <c r="H296" s="188">
        <v>3</v>
      </c>
      <c r="I296" s="189"/>
      <c r="J296" s="190">
        <f>ROUND(I296*H296,2)</f>
        <v>0</v>
      </c>
      <c r="K296" s="186" t="s">
        <v>130</v>
      </c>
      <c r="L296" s="43"/>
      <c r="M296" s="191" t="s">
        <v>20</v>
      </c>
      <c r="N296" s="192" t="s">
        <v>49</v>
      </c>
      <c r="O296" s="83"/>
      <c r="P296" s="193">
        <f>O296*H296</f>
        <v>0</v>
      </c>
      <c r="Q296" s="193">
        <v>0</v>
      </c>
      <c r="R296" s="193">
        <f>Q296*H296</f>
        <v>0</v>
      </c>
      <c r="S296" s="193">
        <v>0</v>
      </c>
      <c r="T296" s="194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95" t="s">
        <v>131</v>
      </c>
      <c r="AT296" s="195" t="s">
        <v>126</v>
      </c>
      <c r="AU296" s="195" t="s">
        <v>78</v>
      </c>
      <c r="AY296" s="16" t="s">
        <v>132</v>
      </c>
      <c r="BE296" s="196">
        <f>IF(N296="základní",J296,0)</f>
        <v>0</v>
      </c>
      <c r="BF296" s="196">
        <f>IF(N296="snížená",J296,0)</f>
        <v>0</v>
      </c>
      <c r="BG296" s="196">
        <f>IF(N296="zákl. přenesená",J296,0)</f>
        <v>0</v>
      </c>
      <c r="BH296" s="196">
        <f>IF(N296="sníž. přenesená",J296,0)</f>
        <v>0</v>
      </c>
      <c r="BI296" s="196">
        <f>IF(N296="nulová",J296,0)</f>
        <v>0</v>
      </c>
      <c r="BJ296" s="16" t="s">
        <v>22</v>
      </c>
      <c r="BK296" s="196">
        <f>ROUND(I296*H296,2)</f>
        <v>0</v>
      </c>
      <c r="BL296" s="16" t="s">
        <v>131</v>
      </c>
      <c r="BM296" s="195" t="s">
        <v>932</v>
      </c>
    </row>
    <row r="297" spans="1:65" s="2" customFormat="1" ht="66.75" customHeight="1">
      <c r="A297" s="37"/>
      <c r="B297" s="38"/>
      <c r="C297" s="184" t="s">
        <v>933</v>
      </c>
      <c r="D297" s="184" t="s">
        <v>126</v>
      </c>
      <c r="E297" s="185" t="s">
        <v>934</v>
      </c>
      <c r="F297" s="186" t="s">
        <v>935</v>
      </c>
      <c r="G297" s="187" t="s">
        <v>129</v>
      </c>
      <c r="H297" s="188">
        <v>3</v>
      </c>
      <c r="I297" s="189"/>
      <c r="J297" s="190">
        <f>ROUND(I297*H297,2)</f>
        <v>0</v>
      </c>
      <c r="K297" s="186" t="s">
        <v>130</v>
      </c>
      <c r="L297" s="43"/>
      <c r="M297" s="191" t="s">
        <v>20</v>
      </c>
      <c r="N297" s="192" t="s">
        <v>49</v>
      </c>
      <c r="O297" s="83"/>
      <c r="P297" s="193">
        <f>O297*H297</f>
        <v>0</v>
      </c>
      <c r="Q297" s="193">
        <v>0</v>
      </c>
      <c r="R297" s="193">
        <f>Q297*H297</f>
        <v>0</v>
      </c>
      <c r="S297" s="193">
        <v>0</v>
      </c>
      <c r="T297" s="194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95" t="s">
        <v>131</v>
      </c>
      <c r="AT297" s="195" t="s">
        <v>126</v>
      </c>
      <c r="AU297" s="195" t="s">
        <v>78</v>
      </c>
      <c r="AY297" s="16" t="s">
        <v>132</v>
      </c>
      <c r="BE297" s="196">
        <f>IF(N297="základní",J297,0)</f>
        <v>0</v>
      </c>
      <c r="BF297" s="196">
        <f>IF(N297="snížená",J297,0)</f>
        <v>0</v>
      </c>
      <c r="BG297" s="196">
        <f>IF(N297="zákl. přenesená",J297,0)</f>
        <v>0</v>
      </c>
      <c r="BH297" s="196">
        <f>IF(N297="sníž. přenesená",J297,0)</f>
        <v>0</v>
      </c>
      <c r="BI297" s="196">
        <f>IF(N297="nulová",J297,0)</f>
        <v>0</v>
      </c>
      <c r="BJ297" s="16" t="s">
        <v>22</v>
      </c>
      <c r="BK297" s="196">
        <f>ROUND(I297*H297,2)</f>
        <v>0</v>
      </c>
      <c r="BL297" s="16" t="s">
        <v>131</v>
      </c>
      <c r="BM297" s="195" t="s">
        <v>936</v>
      </c>
    </row>
    <row r="298" spans="1:65" s="2" customFormat="1" ht="66.75" customHeight="1">
      <c r="A298" s="37"/>
      <c r="B298" s="38"/>
      <c r="C298" s="184" t="s">
        <v>937</v>
      </c>
      <c r="D298" s="184" t="s">
        <v>126</v>
      </c>
      <c r="E298" s="185" t="s">
        <v>938</v>
      </c>
      <c r="F298" s="186" t="s">
        <v>939</v>
      </c>
      <c r="G298" s="187" t="s">
        <v>129</v>
      </c>
      <c r="H298" s="188">
        <v>3</v>
      </c>
      <c r="I298" s="189"/>
      <c r="J298" s="190">
        <f>ROUND(I298*H298,2)</f>
        <v>0</v>
      </c>
      <c r="K298" s="186" t="s">
        <v>130</v>
      </c>
      <c r="L298" s="43"/>
      <c r="M298" s="191" t="s">
        <v>20</v>
      </c>
      <c r="N298" s="192" t="s">
        <v>49</v>
      </c>
      <c r="O298" s="83"/>
      <c r="P298" s="193">
        <f>O298*H298</f>
        <v>0</v>
      </c>
      <c r="Q298" s="193">
        <v>0</v>
      </c>
      <c r="R298" s="193">
        <f>Q298*H298</f>
        <v>0</v>
      </c>
      <c r="S298" s="193">
        <v>0</v>
      </c>
      <c r="T298" s="194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195" t="s">
        <v>131</v>
      </c>
      <c r="AT298" s="195" t="s">
        <v>126</v>
      </c>
      <c r="AU298" s="195" t="s">
        <v>78</v>
      </c>
      <c r="AY298" s="16" t="s">
        <v>132</v>
      </c>
      <c r="BE298" s="196">
        <f>IF(N298="základní",J298,0)</f>
        <v>0</v>
      </c>
      <c r="BF298" s="196">
        <f>IF(N298="snížená",J298,0)</f>
        <v>0</v>
      </c>
      <c r="BG298" s="196">
        <f>IF(N298="zákl. přenesená",J298,0)</f>
        <v>0</v>
      </c>
      <c r="BH298" s="196">
        <f>IF(N298="sníž. přenesená",J298,0)</f>
        <v>0</v>
      </c>
      <c r="BI298" s="196">
        <f>IF(N298="nulová",J298,0)</f>
        <v>0</v>
      </c>
      <c r="BJ298" s="16" t="s">
        <v>22</v>
      </c>
      <c r="BK298" s="196">
        <f>ROUND(I298*H298,2)</f>
        <v>0</v>
      </c>
      <c r="BL298" s="16" t="s">
        <v>131</v>
      </c>
      <c r="BM298" s="195" t="s">
        <v>940</v>
      </c>
    </row>
    <row r="299" spans="1:65" s="2" customFormat="1" ht="66.75" customHeight="1">
      <c r="A299" s="37"/>
      <c r="B299" s="38"/>
      <c r="C299" s="184" t="s">
        <v>941</v>
      </c>
      <c r="D299" s="184" t="s">
        <v>126</v>
      </c>
      <c r="E299" s="185" t="s">
        <v>942</v>
      </c>
      <c r="F299" s="186" t="s">
        <v>943</v>
      </c>
      <c r="G299" s="187" t="s">
        <v>129</v>
      </c>
      <c r="H299" s="188">
        <v>3</v>
      </c>
      <c r="I299" s="189"/>
      <c r="J299" s="190">
        <f>ROUND(I299*H299,2)</f>
        <v>0</v>
      </c>
      <c r="K299" s="186" t="s">
        <v>130</v>
      </c>
      <c r="L299" s="43"/>
      <c r="M299" s="191" t="s">
        <v>20</v>
      </c>
      <c r="N299" s="192" t="s">
        <v>49</v>
      </c>
      <c r="O299" s="83"/>
      <c r="P299" s="193">
        <f>O299*H299</f>
        <v>0</v>
      </c>
      <c r="Q299" s="193">
        <v>0</v>
      </c>
      <c r="R299" s="193">
        <f>Q299*H299</f>
        <v>0</v>
      </c>
      <c r="S299" s="193">
        <v>0</v>
      </c>
      <c r="T299" s="194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95" t="s">
        <v>131</v>
      </c>
      <c r="AT299" s="195" t="s">
        <v>126</v>
      </c>
      <c r="AU299" s="195" t="s">
        <v>78</v>
      </c>
      <c r="AY299" s="16" t="s">
        <v>132</v>
      </c>
      <c r="BE299" s="196">
        <f>IF(N299="základní",J299,0)</f>
        <v>0</v>
      </c>
      <c r="BF299" s="196">
        <f>IF(N299="snížená",J299,0)</f>
        <v>0</v>
      </c>
      <c r="BG299" s="196">
        <f>IF(N299="zákl. přenesená",J299,0)</f>
        <v>0</v>
      </c>
      <c r="BH299" s="196">
        <f>IF(N299="sníž. přenesená",J299,0)</f>
        <v>0</v>
      </c>
      <c r="BI299" s="196">
        <f>IF(N299="nulová",J299,0)</f>
        <v>0</v>
      </c>
      <c r="BJ299" s="16" t="s">
        <v>22</v>
      </c>
      <c r="BK299" s="196">
        <f>ROUND(I299*H299,2)</f>
        <v>0</v>
      </c>
      <c r="BL299" s="16" t="s">
        <v>131</v>
      </c>
      <c r="BM299" s="195" t="s">
        <v>944</v>
      </c>
    </row>
    <row r="300" spans="1:65" s="2" customFormat="1" ht="66.75" customHeight="1">
      <c r="A300" s="37"/>
      <c r="B300" s="38"/>
      <c r="C300" s="184" t="s">
        <v>945</v>
      </c>
      <c r="D300" s="184" t="s">
        <v>126</v>
      </c>
      <c r="E300" s="185" t="s">
        <v>946</v>
      </c>
      <c r="F300" s="186" t="s">
        <v>947</v>
      </c>
      <c r="G300" s="187" t="s">
        <v>129</v>
      </c>
      <c r="H300" s="188">
        <v>3</v>
      </c>
      <c r="I300" s="189"/>
      <c r="J300" s="190">
        <f>ROUND(I300*H300,2)</f>
        <v>0</v>
      </c>
      <c r="K300" s="186" t="s">
        <v>130</v>
      </c>
      <c r="L300" s="43"/>
      <c r="M300" s="191" t="s">
        <v>20</v>
      </c>
      <c r="N300" s="192" t="s">
        <v>49</v>
      </c>
      <c r="O300" s="83"/>
      <c r="P300" s="193">
        <f>O300*H300</f>
        <v>0</v>
      </c>
      <c r="Q300" s="193">
        <v>0</v>
      </c>
      <c r="R300" s="193">
        <f>Q300*H300</f>
        <v>0</v>
      </c>
      <c r="S300" s="193">
        <v>0</v>
      </c>
      <c r="T300" s="194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95" t="s">
        <v>131</v>
      </c>
      <c r="AT300" s="195" t="s">
        <v>126</v>
      </c>
      <c r="AU300" s="195" t="s">
        <v>78</v>
      </c>
      <c r="AY300" s="16" t="s">
        <v>132</v>
      </c>
      <c r="BE300" s="196">
        <f>IF(N300="základní",J300,0)</f>
        <v>0</v>
      </c>
      <c r="BF300" s="196">
        <f>IF(N300="snížená",J300,0)</f>
        <v>0</v>
      </c>
      <c r="BG300" s="196">
        <f>IF(N300="zákl. přenesená",J300,0)</f>
        <v>0</v>
      </c>
      <c r="BH300" s="196">
        <f>IF(N300="sníž. přenesená",J300,0)</f>
        <v>0</v>
      </c>
      <c r="BI300" s="196">
        <f>IF(N300="nulová",J300,0)</f>
        <v>0</v>
      </c>
      <c r="BJ300" s="16" t="s">
        <v>22</v>
      </c>
      <c r="BK300" s="196">
        <f>ROUND(I300*H300,2)</f>
        <v>0</v>
      </c>
      <c r="BL300" s="16" t="s">
        <v>131</v>
      </c>
      <c r="BM300" s="195" t="s">
        <v>948</v>
      </c>
    </row>
    <row r="301" spans="1:65" s="2" customFormat="1" ht="66.75" customHeight="1">
      <c r="A301" s="37"/>
      <c r="B301" s="38"/>
      <c r="C301" s="184" t="s">
        <v>949</v>
      </c>
      <c r="D301" s="184" t="s">
        <v>126</v>
      </c>
      <c r="E301" s="185" t="s">
        <v>950</v>
      </c>
      <c r="F301" s="186" t="s">
        <v>951</v>
      </c>
      <c r="G301" s="187" t="s">
        <v>129</v>
      </c>
      <c r="H301" s="188">
        <v>3</v>
      </c>
      <c r="I301" s="189"/>
      <c r="J301" s="190">
        <f>ROUND(I301*H301,2)</f>
        <v>0</v>
      </c>
      <c r="K301" s="186" t="s">
        <v>130</v>
      </c>
      <c r="L301" s="43"/>
      <c r="M301" s="191" t="s">
        <v>20</v>
      </c>
      <c r="N301" s="192" t="s">
        <v>49</v>
      </c>
      <c r="O301" s="83"/>
      <c r="P301" s="193">
        <f>O301*H301</f>
        <v>0</v>
      </c>
      <c r="Q301" s="193">
        <v>0</v>
      </c>
      <c r="R301" s="193">
        <f>Q301*H301</f>
        <v>0</v>
      </c>
      <c r="S301" s="193">
        <v>0</v>
      </c>
      <c r="T301" s="194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95" t="s">
        <v>131</v>
      </c>
      <c r="AT301" s="195" t="s">
        <v>126</v>
      </c>
      <c r="AU301" s="195" t="s">
        <v>78</v>
      </c>
      <c r="AY301" s="16" t="s">
        <v>132</v>
      </c>
      <c r="BE301" s="196">
        <f>IF(N301="základní",J301,0)</f>
        <v>0</v>
      </c>
      <c r="BF301" s="196">
        <f>IF(N301="snížená",J301,0)</f>
        <v>0</v>
      </c>
      <c r="BG301" s="196">
        <f>IF(N301="zákl. přenesená",J301,0)</f>
        <v>0</v>
      </c>
      <c r="BH301" s="196">
        <f>IF(N301="sníž. přenesená",J301,0)</f>
        <v>0</v>
      </c>
      <c r="BI301" s="196">
        <f>IF(N301="nulová",J301,0)</f>
        <v>0</v>
      </c>
      <c r="BJ301" s="16" t="s">
        <v>22</v>
      </c>
      <c r="BK301" s="196">
        <f>ROUND(I301*H301,2)</f>
        <v>0</v>
      </c>
      <c r="BL301" s="16" t="s">
        <v>131</v>
      </c>
      <c r="BM301" s="195" t="s">
        <v>952</v>
      </c>
    </row>
    <row r="302" spans="1:65" s="2" customFormat="1" ht="66.75" customHeight="1">
      <c r="A302" s="37"/>
      <c r="B302" s="38"/>
      <c r="C302" s="184" t="s">
        <v>953</v>
      </c>
      <c r="D302" s="184" t="s">
        <v>126</v>
      </c>
      <c r="E302" s="185" t="s">
        <v>954</v>
      </c>
      <c r="F302" s="186" t="s">
        <v>955</v>
      </c>
      <c r="G302" s="187" t="s">
        <v>129</v>
      </c>
      <c r="H302" s="188">
        <v>3</v>
      </c>
      <c r="I302" s="189"/>
      <c r="J302" s="190">
        <f>ROUND(I302*H302,2)</f>
        <v>0</v>
      </c>
      <c r="K302" s="186" t="s">
        <v>130</v>
      </c>
      <c r="L302" s="43"/>
      <c r="M302" s="191" t="s">
        <v>20</v>
      </c>
      <c r="N302" s="192" t="s">
        <v>49</v>
      </c>
      <c r="O302" s="83"/>
      <c r="P302" s="193">
        <f>O302*H302</f>
        <v>0</v>
      </c>
      <c r="Q302" s="193">
        <v>0</v>
      </c>
      <c r="R302" s="193">
        <f>Q302*H302</f>
        <v>0</v>
      </c>
      <c r="S302" s="193">
        <v>0</v>
      </c>
      <c r="T302" s="194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195" t="s">
        <v>131</v>
      </c>
      <c r="AT302" s="195" t="s">
        <v>126</v>
      </c>
      <c r="AU302" s="195" t="s">
        <v>78</v>
      </c>
      <c r="AY302" s="16" t="s">
        <v>132</v>
      </c>
      <c r="BE302" s="196">
        <f>IF(N302="základní",J302,0)</f>
        <v>0</v>
      </c>
      <c r="BF302" s="196">
        <f>IF(N302="snížená",J302,0)</f>
        <v>0</v>
      </c>
      <c r="BG302" s="196">
        <f>IF(N302="zákl. přenesená",J302,0)</f>
        <v>0</v>
      </c>
      <c r="BH302" s="196">
        <f>IF(N302="sníž. přenesená",J302,0)</f>
        <v>0</v>
      </c>
      <c r="BI302" s="196">
        <f>IF(N302="nulová",J302,0)</f>
        <v>0</v>
      </c>
      <c r="BJ302" s="16" t="s">
        <v>22</v>
      </c>
      <c r="BK302" s="196">
        <f>ROUND(I302*H302,2)</f>
        <v>0</v>
      </c>
      <c r="BL302" s="16" t="s">
        <v>131</v>
      </c>
      <c r="BM302" s="195" t="s">
        <v>956</v>
      </c>
    </row>
    <row r="303" spans="1:65" s="2" customFormat="1" ht="37.8" customHeight="1">
      <c r="A303" s="37"/>
      <c r="B303" s="38"/>
      <c r="C303" s="184" t="s">
        <v>957</v>
      </c>
      <c r="D303" s="184" t="s">
        <v>126</v>
      </c>
      <c r="E303" s="185" t="s">
        <v>958</v>
      </c>
      <c r="F303" s="186" t="s">
        <v>959</v>
      </c>
      <c r="G303" s="187" t="s">
        <v>205</v>
      </c>
      <c r="H303" s="188">
        <v>3</v>
      </c>
      <c r="I303" s="189"/>
      <c r="J303" s="190">
        <f>ROUND(I303*H303,2)</f>
        <v>0</v>
      </c>
      <c r="K303" s="186" t="s">
        <v>130</v>
      </c>
      <c r="L303" s="43"/>
      <c r="M303" s="191" t="s">
        <v>20</v>
      </c>
      <c r="N303" s="192" t="s">
        <v>49</v>
      </c>
      <c r="O303" s="83"/>
      <c r="P303" s="193">
        <f>O303*H303</f>
        <v>0</v>
      </c>
      <c r="Q303" s="193">
        <v>0</v>
      </c>
      <c r="R303" s="193">
        <f>Q303*H303</f>
        <v>0</v>
      </c>
      <c r="S303" s="193">
        <v>0</v>
      </c>
      <c r="T303" s="194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195" t="s">
        <v>131</v>
      </c>
      <c r="AT303" s="195" t="s">
        <v>126</v>
      </c>
      <c r="AU303" s="195" t="s">
        <v>78</v>
      </c>
      <c r="AY303" s="16" t="s">
        <v>132</v>
      </c>
      <c r="BE303" s="196">
        <f>IF(N303="základní",J303,0)</f>
        <v>0</v>
      </c>
      <c r="BF303" s="196">
        <f>IF(N303="snížená",J303,0)</f>
        <v>0</v>
      </c>
      <c r="BG303" s="196">
        <f>IF(N303="zákl. přenesená",J303,0)</f>
        <v>0</v>
      </c>
      <c r="BH303" s="196">
        <f>IF(N303="sníž. přenesená",J303,0)</f>
        <v>0</v>
      </c>
      <c r="BI303" s="196">
        <f>IF(N303="nulová",J303,0)</f>
        <v>0</v>
      </c>
      <c r="BJ303" s="16" t="s">
        <v>22</v>
      </c>
      <c r="BK303" s="196">
        <f>ROUND(I303*H303,2)</f>
        <v>0</v>
      </c>
      <c r="BL303" s="16" t="s">
        <v>131</v>
      </c>
      <c r="BM303" s="195" t="s">
        <v>960</v>
      </c>
    </row>
    <row r="304" spans="1:65" s="2" customFormat="1" ht="37.8" customHeight="1">
      <c r="A304" s="37"/>
      <c r="B304" s="38"/>
      <c r="C304" s="184" t="s">
        <v>961</v>
      </c>
      <c r="D304" s="184" t="s">
        <v>126</v>
      </c>
      <c r="E304" s="185" t="s">
        <v>962</v>
      </c>
      <c r="F304" s="186" t="s">
        <v>963</v>
      </c>
      <c r="G304" s="187" t="s">
        <v>205</v>
      </c>
      <c r="H304" s="188">
        <v>3</v>
      </c>
      <c r="I304" s="189"/>
      <c r="J304" s="190">
        <f>ROUND(I304*H304,2)</f>
        <v>0</v>
      </c>
      <c r="K304" s="186" t="s">
        <v>130</v>
      </c>
      <c r="L304" s="43"/>
      <c r="M304" s="191" t="s">
        <v>20</v>
      </c>
      <c r="N304" s="192" t="s">
        <v>49</v>
      </c>
      <c r="O304" s="83"/>
      <c r="P304" s="193">
        <f>O304*H304</f>
        <v>0</v>
      </c>
      <c r="Q304" s="193">
        <v>0</v>
      </c>
      <c r="R304" s="193">
        <f>Q304*H304</f>
        <v>0</v>
      </c>
      <c r="S304" s="193">
        <v>0</v>
      </c>
      <c r="T304" s="194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95" t="s">
        <v>131</v>
      </c>
      <c r="AT304" s="195" t="s">
        <v>126</v>
      </c>
      <c r="AU304" s="195" t="s">
        <v>78</v>
      </c>
      <c r="AY304" s="16" t="s">
        <v>132</v>
      </c>
      <c r="BE304" s="196">
        <f>IF(N304="základní",J304,0)</f>
        <v>0</v>
      </c>
      <c r="BF304" s="196">
        <f>IF(N304="snížená",J304,0)</f>
        <v>0</v>
      </c>
      <c r="BG304" s="196">
        <f>IF(N304="zákl. přenesená",J304,0)</f>
        <v>0</v>
      </c>
      <c r="BH304" s="196">
        <f>IF(N304="sníž. přenesená",J304,0)</f>
        <v>0</v>
      </c>
      <c r="BI304" s="196">
        <f>IF(N304="nulová",J304,0)</f>
        <v>0</v>
      </c>
      <c r="BJ304" s="16" t="s">
        <v>22</v>
      </c>
      <c r="BK304" s="196">
        <f>ROUND(I304*H304,2)</f>
        <v>0</v>
      </c>
      <c r="BL304" s="16" t="s">
        <v>131</v>
      </c>
      <c r="BM304" s="195" t="s">
        <v>964</v>
      </c>
    </row>
    <row r="305" spans="1:65" s="2" customFormat="1" ht="37.8" customHeight="1">
      <c r="A305" s="37"/>
      <c r="B305" s="38"/>
      <c r="C305" s="184" t="s">
        <v>965</v>
      </c>
      <c r="D305" s="184" t="s">
        <v>126</v>
      </c>
      <c r="E305" s="185" t="s">
        <v>966</v>
      </c>
      <c r="F305" s="186" t="s">
        <v>967</v>
      </c>
      <c r="G305" s="187" t="s">
        <v>205</v>
      </c>
      <c r="H305" s="188">
        <v>3</v>
      </c>
      <c r="I305" s="189"/>
      <c r="J305" s="190">
        <f>ROUND(I305*H305,2)</f>
        <v>0</v>
      </c>
      <c r="K305" s="186" t="s">
        <v>130</v>
      </c>
      <c r="L305" s="43"/>
      <c r="M305" s="191" t="s">
        <v>20</v>
      </c>
      <c r="N305" s="192" t="s">
        <v>49</v>
      </c>
      <c r="O305" s="83"/>
      <c r="P305" s="193">
        <f>O305*H305</f>
        <v>0</v>
      </c>
      <c r="Q305" s="193">
        <v>0</v>
      </c>
      <c r="R305" s="193">
        <f>Q305*H305</f>
        <v>0</v>
      </c>
      <c r="S305" s="193">
        <v>0</v>
      </c>
      <c r="T305" s="194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195" t="s">
        <v>131</v>
      </c>
      <c r="AT305" s="195" t="s">
        <v>126</v>
      </c>
      <c r="AU305" s="195" t="s">
        <v>78</v>
      </c>
      <c r="AY305" s="16" t="s">
        <v>132</v>
      </c>
      <c r="BE305" s="196">
        <f>IF(N305="základní",J305,0)</f>
        <v>0</v>
      </c>
      <c r="BF305" s="196">
        <f>IF(N305="snížená",J305,0)</f>
        <v>0</v>
      </c>
      <c r="BG305" s="196">
        <f>IF(N305="zákl. přenesená",J305,0)</f>
        <v>0</v>
      </c>
      <c r="BH305" s="196">
        <f>IF(N305="sníž. přenesená",J305,0)</f>
        <v>0</v>
      </c>
      <c r="BI305" s="196">
        <f>IF(N305="nulová",J305,0)</f>
        <v>0</v>
      </c>
      <c r="BJ305" s="16" t="s">
        <v>22</v>
      </c>
      <c r="BK305" s="196">
        <f>ROUND(I305*H305,2)</f>
        <v>0</v>
      </c>
      <c r="BL305" s="16" t="s">
        <v>131</v>
      </c>
      <c r="BM305" s="195" t="s">
        <v>968</v>
      </c>
    </row>
    <row r="306" spans="1:65" s="2" customFormat="1" ht="33" customHeight="1">
      <c r="A306" s="37"/>
      <c r="B306" s="38"/>
      <c r="C306" s="184" t="s">
        <v>969</v>
      </c>
      <c r="D306" s="184" t="s">
        <v>126</v>
      </c>
      <c r="E306" s="185" t="s">
        <v>970</v>
      </c>
      <c r="F306" s="186" t="s">
        <v>971</v>
      </c>
      <c r="G306" s="187" t="s">
        <v>205</v>
      </c>
      <c r="H306" s="188">
        <v>3</v>
      </c>
      <c r="I306" s="189"/>
      <c r="J306" s="190">
        <f>ROUND(I306*H306,2)</f>
        <v>0</v>
      </c>
      <c r="K306" s="186" t="s">
        <v>130</v>
      </c>
      <c r="L306" s="43"/>
      <c r="M306" s="191" t="s">
        <v>20</v>
      </c>
      <c r="N306" s="192" t="s">
        <v>49</v>
      </c>
      <c r="O306" s="83"/>
      <c r="P306" s="193">
        <f>O306*H306</f>
        <v>0</v>
      </c>
      <c r="Q306" s="193">
        <v>0</v>
      </c>
      <c r="R306" s="193">
        <f>Q306*H306</f>
        <v>0</v>
      </c>
      <c r="S306" s="193">
        <v>0</v>
      </c>
      <c r="T306" s="194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195" t="s">
        <v>131</v>
      </c>
      <c r="AT306" s="195" t="s">
        <v>126</v>
      </c>
      <c r="AU306" s="195" t="s">
        <v>78</v>
      </c>
      <c r="AY306" s="16" t="s">
        <v>132</v>
      </c>
      <c r="BE306" s="196">
        <f>IF(N306="základní",J306,0)</f>
        <v>0</v>
      </c>
      <c r="BF306" s="196">
        <f>IF(N306="snížená",J306,0)</f>
        <v>0</v>
      </c>
      <c r="BG306" s="196">
        <f>IF(N306="zákl. přenesená",J306,0)</f>
        <v>0</v>
      </c>
      <c r="BH306" s="196">
        <f>IF(N306="sníž. přenesená",J306,0)</f>
        <v>0</v>
      </c>
      <c r="BI306" s="196">
        <f>IF(N306="nulová",J306,0)</f>
        <v>0</v>
      </c>
      <c r="BJ306" s="16" t="s">
        <v>22</v>
      </c>
      <c r="BK306" s="196">
        <f>ROUND(I306*H306,2)</f>
        <v>0</v>
      </c>
      <c r="BL306" s="16" t="s">
        <v>131</v>
      </c>
      <c r="BM306" s="195" t="s">
        <v>972</v>
      </c>
    </row>
    <row r="307" spans="1:65" s="2" customFormat="1" ht="33" customHeight="1">
      <c r="A307" s="37"/>
      <c r="B307" s="38"/>
      <c r="C307" s="184" t="s">
        <v>973</v>
      </c>
      <c r="D307" s="184" t="s">
        <v>126</v>
      </c>
      <c r="E307" s="185" t="s">
        <v>974</v>
      </c>
      <c r="F307" s="186" t="s">
        <v>975</v>
      </c>
      <c r="G307" s="187" t="s">
        <v>205</v>
      </c>
      <c r="H307" s="188">
        <v>3</v>
      </c>
      <c r="I307" s="189"/>
      <c r="J307" s="190">
        <f>ROUND(I307*H307,2)</f>
        <v>0</v>
      </c>
      <c r="K307" s="186" t="s">
        <v>130</v>
      </c>
      <c r="L307" s="43"/>
      <c r="M307" s="191" t="s">
        <v>20</v>
      </c>
      <c r="N307" s="192" t="s">
        <v>49</v>
      </c>
      <c r="O307" s="83"/>
      <c r="P307" s="193">
        <f>O307*H307</f>
        <v>0</v>
      </c>
      <c r="Q307" s="193">
        <v>0</v>
      </c>
      <c r="R307" s="193">
        <f>Q307*H307</f>
        <v>0</v>
      </c>
      <c r="S307" s="193">
        <v>0</v>
      </c>
      <c r="T307" s="194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95" t="s">
        <v>131</v>
      </c>
      <c r="AT307" s="195" t="s">
        <v>126</v>
      </c>
      <c r="AU307" s="195" t="s">
        <v>78</v>
      </c>
      <c r="AY307" s="16" t="s">
        <v>132</v>
      </c>
      <c r="BE307" s="196">
        <f>IF(N307="základní",J307,0)</f>
        <v>0</v>
      </c>
      <c r="BF307" s="196">
        <f>IF(N307="snížená",J307,0)</f>
        <v>0</v>
      </c>
      <c r="BG307" s="196">
        <f>IF(N307="zákl. přenesená",J307,0)</f>
        <v>0</v>
      </c>
      <c r="BH307" s="196">
        <f>IF(N307="sníž. přenesená",J307,0)</f>
        <v>0</v>
      </c>
      <c r="BI307" s="196">
        <f>IF(N307="nulová",J307,0)</f>
        <v>0</v>
      </c>
      <c r="BJ307" s="16" t="s">
        <v>22</v>
      </c>
      <c r="BK307" s="196">
        <f>ROUND(I307*H307,2)</f>
        <v>0</v>
      </c>
      <c r="BL307" s="16" t="s">
        <v>131</v>
      </c>
      <c r="BM307" s="195" t="s">
        <v>976</v>
      </c>
    </row>
    <row r="308" spans="1:65" s="2" customFormat="1" ht="33" customHeight="1">
      <c r="A308" s="37"/>
      <c r="B308" s="38"/>
      <c r="C308" s="184" t="s">
        <v>977</v>
      </c>
      <c r="D308" s="184" t="s">
        <v>126</v>
      </c>
      <c r="E308" s="185" t="s">
        <v>978</v>
      </c>
      <c r="F308" s="186" t="s">
        <v>979</v>
      </c>
      <c r="G308" s="187" t="s">
        <v>205</v>
      </c>
      <c r="H308" s="188">
        <v>3</v>
      </c>
      <c r="I308" s="189"/>
      <c r="J308" s="190">
        <f>ROUND(I308*H308,2)</f>
        <v>0</v>
      </c>
      <c r="K308" s="186" t="s">
        <v>130</v>
      </c>
      <c r="L308" s="43"/>
      <c r="M308" s="191" t="s">
        <v>20</v>
      </c>
      <c r="N308" s="192" t="s">
        <v>49</v>
      </c>
      <c r="O308" s="83"/>
      <c r="P308" s="193">
        <f>O308*H308</f>
        <v>0</v>
      </c>
      <c r="Q308" s="193">
        <v>0</v>
      </c>
      <c r="R308" s="193">
        <f>Q308*H308</f>
        <v>0</v>
      </c>
      <c r="S308" s="193">
        <v>0</v>
      </c>
      <c r="T308" s="194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95" t="s">
        <v>131</v>
      </c>
      <c r="AT308" s="195" t="s">
        <v>126</v>
      </c>
      <c r="AU308" s="195" t="s">
        <v>78</v>
      </c>
      <c r="AY308" s="16" t="s">
        <v>132</v>
      </c>
      <c r="BE308" s="196">
        <f>IF(N308="základní",J308,0)</f>
        <v>0</v>
      </c>
      <c r="BF308" s="196">
        <f>IF(N308="snížená",J308,0)</f>
        <v>0</v>
      </c>
      <c r="BG308" s="196">
        <f>IF(N308="zákl. přenesená",J308,0)</f>
        <v>0</v>
      </c>
      <c r="BH308" s="196">
        <f>IF(N308="sníž. přenesená",J308,0)</f>
        <v>0</v>
      </c>
      <c r="BI308" s="196">
        <f>IF(N308="nulová",J308,0)</f>
        <v>0</v>
      </c>
      <c r="BJ308" s="16" t="s">
        <v>22</v>
      </c>
      <c r="BK308" s="196">
        <f>ROUND(I308*H308,2)</f>
        <v>0</v>
      </c>
      <c r="BL308" s="16" t="s">
        <v>131</v>
      </c>
      <c r="BM308" s="195" t="s">
        <v>980</v>
      </c>
    </row>
    <row r="309" spans="1:65" s="2" customFormat="1" ht="33" customHeight="1">
      <c r="A309" s="37"/>
      <c r="B309" s="38"/>
      <c r="C309" s="184" t="s">
        <v>981</v>
      </c>
      <c r="D309" s="184" t="s">
        <v>126</v>
      </c>
      <c r="E309" s="185" t="s">
        <v>982</v>
      </c>
      <c r="F309" s="186" t="s">
        <v>983</v>
      </c>
      <c r="G309" s="187" t="s">
        <v>205</v>
      </c>
      <c r="H309" s="188">
        <v>3</v>
      </c>
      <c r="I309" s="189"/>
      <c r="J309" s="190">
        <f>ROUND(I309*H309,2)</f>
        <v>0</v>
      </c>
      <c r="K309" s="186" t="s">
        <v>130</v>
      </c>
      <c r="L309" s="43"/>
      <c r="M309" s="191" t="s">
        <v>20</v>
      </c>
      <c r="N309" s="192" t="s">
        <v>49</v>
      </c>
      <c r="O309" s="83"/>
      <c r="P309" s="193">
        <f>O309*H309</f>
        <v>0</v>
      </c>
      <c r="Q309" s="193">
        <v>0</v>
      </c>
      <c r="R309" s="193">
        <f>Q309*H309</f>
        <v>0</v>
      </c>
      <c r="S309" s="193">
        <v>0</v>
      </c>
      <c r="T309" s="194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95" t="s">
        <v>131</v>
      </c>
      <c r="AT309" s="195" t="s">
        <v>126</v>
      </c>
      <c r="AU309" s="195" t="s">
        <v>78</v>
      </c>
      <c r="AY309" s="16" t="s">
        <v>132</v>
      </c>
      <c r="BE309" s="196">
        <f>IF(N309="základní",J309,0)</f>
        <v>0</v>
      </c>
      <c r="BF309" s="196">
        <f>IF(N309="snížená",J309,0)</f>
        <v>0</v>
      </c>
      <c r="BG309" s="196">
        <f>IF(N309="zákl. přenesená",J309,0)</f>
        <v>0</v>
      </c>
      <c r="BH309" s="196">
        <f>IF(N309="sníž. přenesená",J309,0)</f>
        <v>0</v>
      </c>
      <c r="BI309" s="196">
        <f>IF(N309="nulová",J309,0)</f>
        <v>0</v>
      </c>
      <c r="BJ309" s="16" t="s">
        <v>22</v>
      </c>
      <c r="BK309" s="196">
        <f>ROUND(I309*H309,2)</f>
        <v>0</v>
      </c>
      <c r="BL309" s="16" t="s">
        <v>131</v>
      </c>
      <c r="BM309" s="195" t="s">
        <v>984</v>
      </c>
    </row>
    <row r="310" spans="1:65" s="2" customFormat="1" ht="33" customHeight="1">
      <c r="A310" s="37"/>
      <c r="B310" s="38"/>
      <c r="C310" s="184" t="s">
        <v>985</v>
      </c>
      <c r="D310" s="184" t="s">
        <v>126</v>
      </c>
      <c r="E310" s="185" t="s">
        <v>986</v>
      </c>
      <c r="F310" s="186" t="s">
        <v>987</v>
      </c>
      <c r="G310" s="187" t="s">
        <v>205</v>
      </c>
      <c r="H310" s="188">
        <v>3</v>
      </c>
      <c r="I310" s="189"/>
      <c r="J310" s="190">
        <f>ROUND(I310*H310,2)</f>
        <v>0</v>
      </c>
      <c r="K310" s="186" t="s">
        <v>130</v>
      </c>
      <c r="L310" s="43"/>
      <c r="M310" s="191" t="s">
        <v>20</v>
      </c>
      <c r="N310" s="192" t="s">
        <v>49</v>
      </c>
      <c r="O310" s="83"/>
      <c r="P310" s="193">
        <f>O310*H310</f>
        <v>0</v>
      </c>
      <c r="Q310" s="193">
        <v>0</v>
      </c>
      <c r="R310" s="193">
        <f>Q310*H310</f>
        <v>0</v>
      </c>
      <c r="S310" s="193">
        <v>0</v>
      </c>
      <c r="T310" s="194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195" t="s">
        <v>131</v>
      </c>
      <c r="AT310" s="195" t="s">
        <v>126</v>
      </c>
      <c r="AU310" s="195" t="s">
        <v>78</v>
      </c>
      <c r="AY310" s="16" t="s">
        <v>132</v>
      </c>
      <c r="BE310" s="196">
        <f>IF(N310="základní",J310,0)</f>
        <v>0</v>
      </c>
      <c r="BF310" s="196">
        <f>IF(N310="snížená",J310,0)</f>
        <v>0</v>
      </c>
      <c r="BG310" s="196">
        <f>IF(N310="zákl. přenesená",J310,0)</f>
        <v>0</v>
      </c>
      <c r="BH310" s="196">
        <f>IF(N310="sníž. přenesená",J310,0)</f>
        <v>0</v>
      </c>
      <c r="BI310" s="196">
        <f>IF(N310="nulová",J310,0)</f>
        <v>0</v>
      </c>
      <c r="BJ310" s="16" t="s">
        <v>22</v>
      </c>
      <c r="BK310" s="196">
        <f>ROUND(I310*H310,2)</f>
        <v>0</v>
      </c>
      <c r="BL310" s="16" t="s">
        <v>131</v>
      </c>
      <c r="BM310" s="195" t="s">
        <v>988</v>
      </c>
    </row>
    <row r="311" spans="1:65" s="2" customFormat="1" ht="33" customHeight="1">
      <c r="A311" s="37"/>
      <c r="B311" s="38"/>
      <c r="C311" s="184" t="s">
        <v>989</v>
      </c>
      <c r="D311" s="184" t="s">
        <v>126</v>
      </c>
      <c r="E311" s="185" t="s">
        <v>990</v>
      </c>
      <c r="F311" s="186" t="s">
        <v>991</v>
      </c>
      <c r="G311" s="187" t="s">
        <v>205</v>
      </c>
      <c r="H311" s="188">
        <v>3</v>
      </c>
      <c r="I311" s="189"/>
      <c r="J311" s="190">
        <f>ROUND(I311*H311,2)</f>
        <v>0</v>
      </c>
      <c r="K311" s="186" t="s">
        <v>130</v>
      </c>
      <c r="L311" s="43"/>
      <c r="M311" s="191" t="s">
        <v>20</v>
      </c>
      <c r="N311" s="192" t="s">
        <v>49</v>
      </c>
      <c r="O311" s="83"/>
      <c r="P311" s="193">
        <f>O311*H311</f>
        <v>0</v>
      </c>
      <c r="Q311" s="193">
        <v>0</v>
      </c>
      <c r="R311" s="193">
        <f>Q311*H311</f>
        <v>0</v>
      </c>
      <c r="S311" s="193">
        <v>0</v>
      </c>
      <c r="T311" s="194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195" t="s">
        <v>131</v>
      </c>
      <c r="AT311" s="195" t="s">
        <v>126</v>
      </c>
      <c r="AU311" s="195" t="s">
        <v>78</v>
      </c>
      <c r="AY311" s="16" t="s">
        <v>132</v>
      </c>
      <c r="BE311" s="196">
        <f>IF(N311="základní",J311,0)</f>
        <v>0</v>
      </c>
      <c r="BF311" s="196">
        <f>IF(N311="snížená",J311,0)</f>
        <v>0</v>
      </c>
      <c r="BG311" s="196">
        <f>IF(N311="zákl. přenesená",J311,0)</f>
        <v>0</v>
      </c>
      <c r="BH311" s="196">
        <f>IF(N311="sníž. přenesená",J311,0)</f>
        <v>0</v>
      </c>
      <c r="BI311" s="196">
        <f>IF(N311="nulová",J311,0)</f>
        <v>0</v>
      </c>
      <c r="BJ311" s="16" t="s">
        <v>22</v>
      </c>
      <c r="BK311" s="196">
        <f>ROUND(I311*H311,2)</f>
        <v>0</v>
      </c>
      <c r="BL311" s="16" t="s">
        <v>131</v>
      </c>
      <c r="BM311" s="195" t="s">
        <v>992</v>
      </c>
    </row>
    <row r="312" spans="1:65" s="2" customFormat="1" ht="24.15" customHeight="1">
      <c r="A312" s="37"/>
      <c r="B312" s="38"/>
      <c r="C312" s="184" t="s">
        <v>993</v>
      </c>
      <c r="D312" s="184" t="s">
        <v>126</v>
      </c>
      <c r="E312" s="185" t="s">
        <v>994</v>
      </c>
      <c r="F312" s="186" t="s">
        <v>995</v>
      </c>
      <c r="G312" s="187" t="s">
        <v>205</v>
      </c>
      <c r="H312" s="188">
        <v>4</v>
      </c>
      <c r="I312" s="189"/>
      <c r="J312" s="190">
        <f>ROUND(I312*H312,2)</f>
        <v>0</v>
      </c>
      <c r="K312" s="186" t="s">
        <v>130</v>
      </c>
      <c r="L312" s="43"/>
      <c r="M312" s="191" t="s">
        <v>20</v>
      </c>
      <c r="N312" s="192" t="s">
        <v>49</v>
      </c>
      <c r="O312" s="83"/>
      <c r="P312" s="193">
        <f>O312*H312</f>
        <v>0</v>
      </c>
      <c r="Q312" s="193">
        <v>0</v>
      </c>
      <c r="R312" s="193">
        <f>Q312*H312</f>
        <v>0</v>
      </c>
      <c r="S312" s="193">
        <v>0</v>
      </c>
      <c r="T312" s="194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95" t="s">
        <v>131</v>
      </c>
      <c r="AT312" s="195" t="s">
        <v>126</v>
      </c>
      <c r="AU312" s="195" t="s">
        <v>78</v>
      </c>
      <c r="AY312" s="16" t="s">
        <v>132</v>
      </c>
      <c r="BE312" s="196">
        <f>IF(N312="základní",J312,0)</f>
        <v>0</v>
      </c>
      <c r="BF312" s="196">
        <f>IF(N312="snížená",J312,0)</f>
        <v>0</v>
      </c>
      <c r="BG312" s="196">
        <f>IF(N312="zákl. přenesená",J312,0)</f>
        <v>0</v>
      </c>
      <c r="BH312" s="196">
        <f>IF(N312="sníž. přenesená",J312,0)</f>
        <v>0</v>
      </c>
      <c r="BI312" s="196">
        <f>IF(N312="nulová",J312,0)</f>
        <v>0</v>
      </c>
      <c r="BJ312" s="16" t="s">
        <v>22</v>
      </c>
      <c r="BK312" s="196">
        <f>ROUND(I312*H312,2)</f>
        <v>0</v>
      </c>
      <c r="BL312" s="16" t="s">
        <v>131</v>
      </c>
      <c r="BM312" s="195" t="s">
        <v>996</v>
      </c>
    </row>
    <row r="313" spans="1:65" s="2" customFormat="1" ht="24.15" customHeight="1">
      <c r="A313" s="37"/>
      <c r="B313" s="38"/>
      <c r="C313" s="184" t="s">
        <v>997</v>
      </c>
      <c r="D313" s="184" t="s">
        <v>126</v>
      </c>
      <c r="E313" s="185" t="s">
        <v>998</v>
      </c>
      <c r="F313" s="186" t="s">
        <v>999</v>
      </c>
      <c r="G313" s="187" t="s">
        <v>205</v>
      </c>
      <c r="H313" s="188">
        <v>2</v>
      </c>
      <c r="I313" s="189"/>
      <c r="J313" s="190">
        <f>ROUND(I313*H313,2)</f>
        <v>0</v>
      </c>
      <c r="K313" s="186" t="s">
        <v>130</v>
      </c>
      <c r="L313" s="43"/>
      <c r="M313" s="191" t="s">
        <v>20</v>
      </c>
      <c r="N313" s="192" t="s">
        <v>49</v>
      </c>
      <c r="O313" s="83"/>
      <c r="P313" s="193">
        <f>O313*H313</f>
        <v>0</v>
      </c>
      <c r="Q313" s="193">
        <v>0</v>
      </c>
      <c r="R313" s="193">
        <f>Q313*H313</f>
        <v>0</v>
      </c>
      <c r="S313" s="193">
        <v>0</v>
      </c>
      <c r="T313" s="194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195" t="s">
        <v>131</v>
      </c>
      <c r="AT313" s="195" t="s">
        <v>126</v>
      </c>
      <c r="AU313" s="195" t="s">
        <v>78</v>
      </c>
      <c r="AY313" s="16" t="s">
        <v>132</v>
      </c>
      <c r="BE313" s="196">
        <f>IF(N313="základní",J313,0)</f>
        <v>0</v>
      </c>
      <c r="BF313" s="196">
        <f>IF(N313="snížená",J313,0)</f>
        <v>0</v>
      </c>
      <c r="BG313" s="196">
        <f>IF(N313="zákl. přenesená",J313,0)</f>
        <v>0</v>
      </c>
      <c r="BH313" s="196">
        <f>IF(N313="sníž. přenesená",J313,0)</f>
        <v>0</v>
      </c>
      <c r="BI313" s="196">
        <f>IF(N313="nulová",J313,0)</f>
        <v>0</v>
      </c>
      <c r="BJ313" s="16" t="s">
        <v>22</v>
      </c>
      <c r="BK313" s="196">
        <f>ROUND(I313*H313,2)</f>
        <v>0</v>
      </c>
      <c r="BL313" s="16" t="s">
        <v>131</v>
      </c>
      <c r="BM313" s="195" t="s">
        <v>1000</v>
      </c>
    </row>
    <row r="314" spans="1:65" s="2" customFormat="1" ht="24.15" customHeight="1">
      <c r="A314" s="37"/>
      <c r="B314" s="38"/>
      <c r="C314" s="184" t="s">
        <v>1001</v>
      </c>
      <c r="D314" s="184" t="s">
        <v>126</v>
      </c>
      <c r="E314" s="185" t="s">
        <v>1002</v>
      </c>
      <c r="F314" s="186" t="s">
        <v>1003</v>
      </c>
      <c r="G314" s="187" t="s">
        <v>205</v>
      </c>
      <c r="H314" s="188">
        <v>1</v>
      </c>
      <c r="I314" s="189"/>
      <c r="J314" s="190">
        <f>ROUND(I314*H314,2)</f>
        <v>0</v>
      </c>
      <c r="K314" s="186" t="s">
        <v>130</v>
      </c>
      <c r="L314" s="43"/>
      <c r="M314" s="191" t="s">
        <v>20</v>
      </c>
      <c r="N314" s="192" t="s">
        <v>49</v>
      </c>
      <c r="O314" s="83"/>
      <c r="P314" s="193">
        <f>O314*H314</f>
        <v>0</v>
      </c>
      <c r="Q314" s="193">
        <v>0</v>
      </c>
      <c r="R314" s="193">
        <f>Q314*H314</f>
        <v>0</v>
      </c>
      <c r="S314" s="193">
        <v>0</v>
      </c>
      <c r="T314" s="194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195" t="s">
        <v>131</v>
      </c>
      <c r="AT314" s="195" t="s">
        <v>126</v>
      </c>
      <c r="AU314" s="195" t="s">
        <v>78</v>
      </c>
      <c r="AY314" s="16" t="s">
        <v>132</v>
      </c>
      <c r="BE314" s="196">
        <f>IF(N314="základní",J314,0)</f>
        <v>0</v>
      </c>
      <c r="BF314" s="196">
        <f>IF(N314="snížená",J314,0)</f>
        <v>0</v>
      </c>
      <c r="BG314" s="196">
        <f>IF(N314="zákl. přenesená",J314,0)</f>
        <v>0</v>
      </c>
      <c r="BH314" s="196">
        <f>IF(N314="sníž. přenesená",J314,0)</f>
        <v>0</v>
      </c>
      <c r="BI314" s="196">
        <f>IF(N314="nulová",J314,0)</f>
        <v>0</v>
      </c>
      <c r="BJ314" s="16" t="s">
        <v>22</v>
      </c>
      <c r="BK314" s="196">
        <f>ROUND(I314*H314,2)</f>
        <v>0</v>
      </c>
      <c r="BL314" s="16" t="s">
        <v>131</v>
      </c>
      <c r="BM314" s="195" t="s">
        <v>1004</v>
      </c>
    </row>
    <row r="315" spans="1:65" s="2" customFormat="1" ht="24.15" customHeight="1">
      <c r="A315" s="37"/>
      <c r="B315" s="38"/>
      <c r="C315" s="184" t="s">
        <v>1005</v>
      </c>
      <c r="D315" s="184" t="s">
        <v>126</v>
      </c>
      <c r="E315" s="185" t="s">
        <v>1006</v>
      </c>
      <c r="F315" s="186" t="s">
        <v>1007</v>
      </c>
      <c r="G315" s="187" t="s">
        <v>205</v>
      </c>
      <c r="H315" s="188">
        <v>4</v>
      </c>
      <c r="I315" s="189"/>
      <c r="J315" s="190">
        <f>ROUND(I315*H315,2)</f>
        <v>0</v>
      </c>
      <c r="K315" s="186" t="s">
        <v>130</v>
      </c>
      <c r="L315" s="43"/>
      <c r="M315" s="191" t="s">
        <v>20</v>
      </c>
      <c r="N315" s="192" t="s">
        <v>49</v>
      </c>
      <c r="O315" s="83"/>
      <c r="P315" s="193">
        <f>O315*H315</f>
        <v>0</v>
      </c>
      <c r="Q315" s="193">
        <v>0</v>
      </c>
      <c r="R315" s="193">
        <f>Q315*H315</f>
        <v>0</v>
      </c>
      <c r="S315" s="193">
        <v>0</v>
      </c>
      <c r="T315" s="194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195" t="s">
        <v>131</v>
      </c>
      <c r="AT315" s="195" t="s">
        <v>126</v>
      </c>
      <c r="AU315" s="195" t="s">
        <v>78</v>
      </c>
      <c r="AY315" s="16" t="s">
        <v>132</v>
      </c>
      <c r="BE315" s="196">
        <f>IF(N315="základní",J315,0)</f>
        <v>0</v>
      </c>
      <c r="BF315" s="196">
        <f>IF(N315="snížená",J315,0)</f>
        <v>0</v>
      </c>
      <c r="BG315" s="196">
        <f>IF(N315="zákl. přenesená",J315,0)</f>
        <v>0</v>
      </c>
      <c r="BH315" s="196">
        <f>IF(N315="sníž. přenesená",J315,0)</f>
        <v>0</v>
      </c>
      <c r="BI315" s="196">
        <f>IF(N315="nulová",J315,0)</f>
        <v>0</v>
      </c>
      <c r="BJ315" s="16" t="s">
        <v>22</v>
      </c>
      <c r="BK315" s="196">
        <f>ROUND(I315*H315,2)</f>
        <v>0</v>
      </c>
      <c r="BL315" s="16" t="s">
        <v>131</v>
      </c>
      <c r="BM315" s="195" t="s">
        <v>1008</v>
      </c>
    </row>
    <row r="316" spans="1:65" s="2" customFormat="1" ht="24.15" customHeight="1">
      <c r="A316" s="37"/>
      <c r="B316" s="38"/>
      <c r="C316" s="184" t="s">
        <v>1009</v>
      </c>
      <c r="D316" s="184" t="s">
        <v>126</v>
      </c>
      <c r="E316" s="185" t="s">
        <v>1010</v>
      </c>
      <c r="F316" s="186" t="s">
        <v>1011</v>
      </c>
      <c r="G316" s="187" t="s">
        <v>205</v>
      </c>
      <c r="H316" s="188">
        <v>2</v>
      </c>
      <c r="I316" s="189"/>
      <c r="J316" s="190">
        <f>ROUND(I316*H316,2)</f>
        <v>0</v>
      </c>
      <c r="K316" s="186" t="s">
        <v>130</v>
      </c>
      <c r="L316" s="43"/>
      <c r="M316" s="191" t="s">
        <v>20</v>
      </c>
      <c r="N316" s="192" t="s">
        <v>49</v>
      </c>
      <c r="O316" s="83"/>
      <c r="P316" s="193">
        <f>O316*H316</f>
        <v>0</v>
      </c>
      <c r="Q316" s="193">
        <v>0</v>
      </c>
      <c r="R316" s="193">
        <f>Q316*H316</f>
        <v>0</v>
      </c>
      <c r="S316" s="193">
        <v>0</v>
      </c>
      <c r="T316" s="194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195" t="s">
        <v>131</v>
      </c>
      <c r="AT316" s="195" t="s">
        <v>126</v>
      </c>
      <c r="AU316" s="195" t="s">
        <v>78</v>
      </c>
      <c r="AY316" s="16" t="s">
        <v>132</v>
      </c>
      <c r="BE316" s="196">
        <f>IF(N316="základní",J316,0)</f>
        <v>0</v>
      </c>
      <c r="BF316" s="196">
        <f>IF(N316="snížená",J316,0)</f>
        <v>0</v>
      </c>
      <c r="BG316" s="196">
        <f>IF(N316="zákl. přenesená",J316,0)</f>
        <v>0</v>
      </c>
      <c r="BH316" s="196">
        <f>IF(N316="sníž. přenesená",J316,0)</f>
        <v>0</v>
      </c>
      <c r="BI316" s="196">
        <f>IF(N316="nulová",J316,0)</f>
        <v>0</v>
      </c>
      <c r="BJ316" s="16" t="s">
        <v>22</v>
      </c>
      <c r="BK316" s="196">
        <f>ROUND(I316*H316,2)</f>
        <v>0</v>
      </c>
      <c r="BL316" s="16" t="s">
        <v>131</v>
      </c>
      <c r="BM316" s="195" t="s">
        <v>1012</v>
      </c>
    </row>
    <row r="317" spans="1:65" s="2" customFormat="1" ht="24.15" customHeight="1">
      <c r="A317" s="37"/>
      <c r="B317" s="38"/>
      <c r="C317" s="184" t="s">
        <v>1013</v>
      </c>
      <c r="D317" s="184" t="s">
        <v>126</v>
      </c>
      <c r="E317" s="185" t="s">
        <v>1014</v>
      </c>
      <c r="F317" s="186" t="s">
        <v>1015</v>
      </c>
      <c r="G317" s="187" t="s">
        <v>205</v>
      </c>
      <c r="H317" s="188">
        <v>1</v>
      </c>
      <c r="I317" s="189"/>
      <c r="J317" s="190">
        <f>ROUND(I317*H317,2)</f>
        <v>0</v>
      </c>
      <c r="K317" s="186" t="s">
        <v>130</v>
      </c>
      <c r="L317" s="43"/>
      <c r="M317" s="191" t="s">
        <v>20</v>
      </c>
      <c r="N317" s="192" t="s">
        <v>49</v>
      </c>
      <c r="O317" s="83"/>
      <c r="P317" s="193">
        <f>O317*H317</f>
        <v>0</v>
      </c>
      <c r="Q317" s="193">
        <v>0</v>
      </c>
      <c r="R317" s="193">
        <f>Q317*H317</f>
        <v>0</v>
      </c>
      <c r="S317" s="193">
        <v>0</v>
      </c>
      <c r="T317" s="194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195" t="s">
        <v>131</v>
      </c>
      <c r="AT317" s="195" t="s">
        <v>126</v>
      </c>
      <c r="AU317" s="195" t="s">
        <v>78</v>
      </c>
      <c r="AY317" s="16" t="s">
        <v>132</v>
      </c>
      <c r="BE317" s="196">
        <f>IF(N317="základní",J317,0)</f>
        <v>0</v>
      </c>
      <c r="BF317" s="196">
        <f>IF(N317="snížená",J317,0)</f>
        <v>0</v>
      </c>
      <c r="BG317" s="196">
        <f>IF(N317="zákl. přenesená",J317,0)</f>
        <v>0</v>
      </c>
      <c r="BH317" s="196">
        <f>IF(N317="sníž. přenesená",J317,0)</f>
        <v>0</v>
      </c>
      <c r="BI317" s="196">
        <f>IF(N317="nulová",J317,0)</f>
        <v>0</v>
      </c>
      <c r="BJ317" s="16" t="s">
        <v>22</v>
      </c>
      <c r="BK317" s="196">
        <f>ROUND(I317*H317,2)</f>
        <v>0</v>
      </c>
      <c r="BL317" s="16" t="s">
        <v>131</v>
      </c>
      <c r="BM317" s="195" t="s">
        <v>1016</v>
      </c>
    </row>
    <row r="318" spans="1:65" s="2" customFormat="1" ht="44.25" customHeight="1">
      <c r="A318" s="37"/>
      <c r="B318" s="38"/>
      <c r="C318" s="184" t="s">
        <v>1017</v>
      </c>
      <c r="D318" s="184" t="s">
        <v>126</v>
      </c>
      <c r="E318" s="185" t="s">
        <v>1018</v>
      </c>
      <c r="F318" s="186" t="s">
        <v>1019</v>
      </c>
      <c r="G318" s="187" t="s">
        <v>205</v>
      </c>
      <c r="H318" s="188">
        <v>4</v>
      </c>
      <c r="I318" s="189"/>
      <c r="J318" s="190">
        <f>ROUND(I318*H318,2)</f>
        <v>0</v>
      </c>
      <c r="K318" s="186" t="s">
        <v>130</v>
      </c>
      <c r="L318" s="43"/>
      <c r="M318" s="191" t="s">
        <v>20</v>
      </c>
      <c r="N318" s="192" t="s">
        <v>49</v>
      </c>
      <c r="O318" s="83"/>
      <c r="P318" s="193">
        <f>O318*H318</f>
        <v>0</v>
      </c>
      <c r="Q318" s="193">
        <v>0</v>
      </c>
      <c r="R318" s="193">
        <f>Q318*H318</f>
        <v>0</v>
      </c>
      <c r="S318" s="193">
        <v>0</v>
      </c>
      <c r="T318" s="194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195" t="s">
        <v>131</v>
      </c>
      <c r="AT318" s="195" t="s">
        <v>126</v>
      </c>
      <c r="AU318" s="195" t="s">
        <v>78</v>
      </c>
      <c r="AY318" s="16" t="s">
        <v>132</v>
      </c>
      <c r="BE318" s="196">
        <f>IF(N318="základní",J318,0)</f>
        <v>0</v>
      </c>
      <c r="BF318" s="196">
        <f>IF(N318="snížená",J318,0)</f>
        <v>0</v>
      </c>
      <c r="BG318" s="196">
        <f>IF(N318="zákl. přenesená",J318,0)</f>
        <v>0</v>
      </c>
      <c r="BH318" s="196">
        <f>IF(N318="sníž. přenesená",J318,0)</f>
        <v>0</v>
      </c>
      <c r="BI318" s="196">
        <f>IF(N318="nulová",J318,0)</f>
        <v>0</v>
      </c>
      <c r="BJ318" s="16" t="s">
        <v>22</v>
      </c>
      <c r="BK318" s="196">
        <f>ROUND(I318*H318,2)</f>
        <v>0</v>
      </c>
      <c r="BL318" s="16" t="s">
        <v>131</v>
      </c>
      <c r="BM318" s="195" t="s">
        <v>1020</v>
      </c>
    </row>
    <row r="319" spans="1:65" s="2" customFormat="1" ht="44.25" customHeight="1">
      <c r="A319" s="37"/>
      <c r="B319" s="38"/>
      <c r="C319" s="184" t="s">
        <v>1021</v>
      </c>
      <c r="D319" s="184" t="s">
        <v>126</v>
      </c>
      <c r="E319" s="185" t="s">
        <v>1022</v>
      </c>
      <c r="F319" s="186" t="s">
        <v>1023</v>
      </c>
      <c r="G319" s="187" t="s">
        <v>205</v>
      </c>
      <c r="H319" s="188">
        <v>2</v>
      </c>
      <c r="I319" s="189"/>
      <c r="J319" s="190">
        <f>ROUND(I319*H319,2)</f>
        <v>0</v>
      </c>
      <c r="K319" s="186" t="s">
        <v>130</v>
      </c>
      <c r="L319" s="43"/>
      <c r="M319" s="191" t="s">
        <v>20</v>
      </c>
      <c r="N319" s="192" t="s">
        <v>49</v>
      </c>
      <c r="O319" s="83"/>
      <c r="P319" s="193">
        <f>O319*H319</f>
        <v>0</v>
      </c>
      <c r="Q319" s="193">
        <v>0</v>
      </c>
      <c r="R319" s="193">
        <f>Q319*H319</f>
        <v>0</v>
      </c>
      <c r="S319" s="193">
        <v>0</v>
      </c>
      <c r="T319" s="194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195" t="s">
        <v>131</v>
      </c>
      <c r="AT319" s="195" t="s">
        <v>126</v>
      </c>
      <c r="AU319" s="195" t="s">
        <v>78</v>
      </c>
      <c r="AY319" s="16" t="s">
        <v>132</v>
      </c>
      <c r="BE319" s="196">
        <f>IF(N319="základní",J319,0)</f>
        <v>0</v>
      </c>
      <c r="BF319" s="196">
        <f>IF(N319="snížená",J319,0)</f>
        <v>0</v>
      </c>
      <c r="BG319" s="196">
        <f>IF(N319="zákl. přenesená",J319,0)</f>
        <v>0</v>
      </c>
      <c r="BH319" s="196">
        <f>IF(N319="sníž. přenesená",J319,0)</f>
        <v>0</v>
      </c>
      <c r="BI319" s="196">
        <f>IF(N319="nulová",J319,0)</f>
        <v>0</v>
      </c>
      <c r="BJ319" s="16" t="s">
        <v>22</v>
      </c>
      <c r="BK319" s="196">
        <f>ROUND(I319*H319,2)</f>
        <v>0</v>
      </c>
      <c r="BL319" s="16" t="s">
        <v>131</v>
      </c>
      <c r="BM319" s="195" t="s">
        <v>1024</v>
      </c>
    </row>
    <row r="320" spans="1:65" s="2" customFormat="1" ht="44.25" customHeight="1">
      <c r="A320" s="37"/>
      <c r="B320" s="38"/>
      <c r="C320" s="184" t="s">
        <v>1025</v>
      </c>
      <c r="D320" s="184" t="s">
        <v>126</v>
      </c>
      <c r="E320" s="185" t="s">
        <v>1026</v>
      </c>
      <c r="F320" s="186" t="s">
        <v>1027</v>
      </c>
      <c r="G320" s="187" t="s">
        <v>205</v>
      </c>
      <c r="H320" s="188">
        <v>1</v>
      </c>
      <c r="I320" s="189"/>
      <c r="J320" s="190">
        <f>ROUND(I320*H320,2)</f>
        <v>0</v>
      </c>
      <c r="K320" s="186" t="s">
        <v>130</v>
      </c>
      <c r="L320" s="43"/>
      <c r="M320" s="191" t="s">
        <v>20</v>
      </c>
      <c r="N320" s="192" t="s">
        <v>49</v>
      </c>
      <c r="O320" s="83"/>
      <c r="P320" s="193">
        <f>O320*H320</f>
        <v>0</v>
      </c>
      <c r="Q320" s="193">
        <v>0</v>
      </c>
      <c r="R320" s="193">
        <f>Q320*H320</f>
        <v>0</v>
      </c>
      <c r="S320" s="193">
        <v>0</v>
      </c>
      <c r="T320" s="194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195" t="s">
        <v>131</v>
      </c>
      <c r="AT320" s="195" t="s">
        <v>126</v>
      </c>
      <c r="AU320" s="195" t="s">
        <v>78</v>
      </c>
      <c r="AY320" s="16" t="s">
        <v>132</v>
      </c>
      <c r="BE320" s="196">
        <f>IF(N320="základní",J320,0)</f>
        <v>0</v>
      </c>
      <c r="BF320" s="196">
        <f>IF(N320="snížená",J320,0)</f>
        <v>0</v>
      </c>
      <c r="BG320" s="196">
        <f>IF(N320="zákl. přenesená",J320,0)</f>
        <v>0</v>
      </c>
      <c r="BH320" s="196">
        <f>IF(N320="sníž. přenesená",J320,0)</f>
        <v>0</v>
      </c>
      <c r="BI320" s="196">
        <f>IF(N320="nulová",J320,0)</f>
        <v>0</v>
      </c>
      <c r="BJ320" s="16" t="s">
        <v>22</v>
      </c>
      <c r="BK320" s="196">
        <f>ROUND(I320*H320,2)</f>
        <v>0</v>
      </c>
      <c r="BL320" s="16" t="s">
        <v>131</v>
      </c>
      <c r="BM320" s="195" t="s">
        <v>1028</v>
      </c>
    </row>
    <row r="321" spans="1:65" s="2" customFormat="1" ht="44.25" customHeight="1">
      <c r="A321" s="37"/>
      <c r="B321" s="38"/>
      <c r="C321" s="184" t="s">
        <v>1029</v>
      </c>
      <c r="D321" s="184" t="s">
        <v>126</v>
      </c>
      <c r="E321" s="185" t="s">
        <v>1030</v>
      </c>
      <c r="F321" s="186" t="s">
        <v>1031</v>
      </c>
      <c r="G321" s="187" t="s">
        <v>205</v>
      </c>
      <c r="H321" s="188">
        <v>4</v>
      </c>
      <c r="I321" s="189"/>
      <c r="J321" s="190">
        <f>ROUND(I321*H321,2)</f>
        <v>0</v>
      </c>
      <c r="K321" s="186" t="s">
        <v>130</v>
      </c>
      <c r="L321" s="43"/>
      <c r="M321" s="191" t="s">
        <v>20</v>
      </c>
      <c r="N321" s="192" t="s">
        <v>49</v>
      </c>
      <c r="O321" s="83"/>
      <c r="P321" s="193">
        <f>O321*H321</f>
        <v>0</v>
      </c>
      <c r="Q321" s="193">
        <v>0</v>
      </c>
      <c r="R321" s="193">
        <f>Q321*H321</f>
        <v>0</v>
      </c>
      <c r="S321" s="193">
        <v>0</v>
      </c>
      <c r="T321" s="194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195" t="s">
        <v>131</v>
      </c>
      <c r="AT321" s="195" t="s">
        <v>126</v>
      </c>
      <c r="AU321" s="195" t="s">
        <v>78</v>
      </c>
      <c r="AY321" s="16" t="s">
        <v>132</v>
      </c>
      <c r="BE321" s="196">
        <f>IF(N321="základní",J321,0)</f>
        <v>0</v>
      </c>
      <c r="BF321" s="196">
        <f>IF(N321="snížená",J321,0)</f>
        <v>0</v>
      </c>
      <c r="BG321" s="196">
        <f>IF(N321="zákl. přenesená",J321,0)</f>
        <v>0</v>
      </c>
      <c r="BH321" s="196">
        <f>IF(N321="sníž. přenesená",J321,0)</f>
        <v>0</v>
      </c>
      <c r="BI321" s="196">
        <f>IF(N321="nulová",J321,0)</f>
        <v>0</v>
      </c>
      <c r="BJ321" s="16" t="s">
        <v>22</v>
      </c>
      <c r="BK321" s="196">
        <f>ROUND(I321*H321,2)</f>
        <v>0</v>
      </c>
      <c r="BL321" s="16" t="s">
        <v>131</v>
      </c>
      <c r="BM321" s="195" t="s">
        <v>1032</v>
      </c>
    </row>
    <row r="322" spans="1:65" s="2" customFormat="1" ht="44.25" customHeight="1">
      <c r="A322" s="37"/>
      <c r="B322" s="38"/>
      <c r="C322" s="184" t="s">
        <v>1033</v>
      </c>
      <c r="D322" s="184" t="s">
        <v>126</v>
      </c>
      <c r="E322" s="185" t="s">
        <v>1034</v>
      </c>
      <c r="F322" s="186" t="s">
        <v>1035</v>
      </c>
      <c r="G322" s="187" t="s">
        <v>205</v>
      </c>
      <c r="H322" s="188">
        <v>2</v>
      </c>
      <c r="I322" s="189"/>
      <c r="J322" s="190">
        <f>ROUND(I322*H322,2)</f>
        <v>0</v>
      </c>
      <c r="K322" s="186" t="s">
        <v>130</v>
      </c>
      <c r="L322" s="43"/>
      <c r="M322" s="191" t="s">
        <v>20</v>
      </c>
      <c r="N322" s="192" t="s">
        <v>49</v>
      </c>
      <c r="O322" s="83"/>
      <c r="P322" s="193">
        <f>O322*H322</f>
        <v>0</v>
      </c>
      <c r="Q322" s="193">
        <v>0</v>
      </c>
      <c r="R322" s="193">
        <f>Q322*H322</f>
        <v>0</v>
      </c>
      <c r="S322" s="193">
        <v>0</v>
      </c>
      <c r="T322" s="194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95" t="s">
        <v>131</v>
      </c>
      <c r="AT322" s="195" t="s">
        <v>126</v>
      </c>
      <c r="AU322" s="195" t="s">
        <v>78</v>
      </c>
      <c r="AY322" s="16" t="s">
        <v>132</v>
      </c>
      <c r="BE322" s="196">
        <f>IF(N322="základní",J322,0)</f>
        <v>0</v>
      </c>
      <c r="BF322" s="196">
        <f>IF(N322="snížená",J322,0)</f>
        <v>0</v>
      </c>
      <c r="BG322" s="196">
        <f>IF(N322="zákl. přenesená",J322,0)</f>
        <v>0</v>
      </c>
      <c r="BH322" s="196">
        <f>IF(N322="sníž. přenesená",J322,0)</f>
        <v>0</v>
      </c>
      <c r="BI322" s="196">
        <f>IF(N322="nulová",J322,0)</f>
        <v>0</v>
      </c>
      <c r="BJ322" s="16" t="s">
        <v>22</v>
      </c>
      <c r="BK322" s="196">
        <f>ROUND(I322*H322,2)</f>
        <v>0</v>
      </c>
      <c r="BL322" s="16" t="s">
        <v>131</v>
      </c>
      <c r="BM322" s="195" t="s">
        <v>1036</v>
      </c>
    </row>
    <row r="323" spans="1:65" s="2" customFormat="1" ht="44.25" customHeight="1">
      <c r="A323" s="37"/>
      <c r="B323" s="38"/>
      <c r="C323" s="184" t="s">
        <v>1037</v>
      </c>
      <c r="D323" s="184" t="s">
        <v>126</v>
      </c>
      <c r="E323" s="185" t="s">
        <v>1038</v>
      </c>
      <c r="F323" s="186" t="s">
        <v>1039</v>
      </c>
      <c r="G323" s="187" t="s">
        <v>205</v>
      </c>
      <c r="H323" s="188">
        <v>1</v>
      </c>
      <c r="I323" s="189"/>
      <c r="J323" s="190">
        <f>ROUND(I323*H323,2)</f>
        <v>0</v>
      </c>
      <c r="K323" s="186" t="s">
        <v>130</v>
      </c>
      <c r="L323" s="43"/>
      <c r="M323" s="191" t="s">
        <v>20</v>
      </c>
      <c r="N323" s="192" t="s">
        <v>49</v>
      </c>
      <c r="O323" s="83"/>
      <c r="P323" s="193">
        <f>O323*H323</f>
        <v>0</v>
      </c>
      <c r="Q323" s="193">
        <v>0</v>
      </c>
      <c r="R323" s="193">
        <f>Q323*H323</f>
        <v>0</v>
      </c>
      <c r="S323" s="193">
        <v>0</v>
      </c>
      <c r="T323" s="194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195" t="s">
        <v>131</v>
      </c>
      <c r="AT323" s="195" t="s">
        <v>126</v>
      </c>
      <c r="AU323" s="195" t="s">
        <v>78</v>
      </c>
      <c r="AY323" s="16" t="s">
        <v>132</v>
      </c>
      <c r="BE323" s="196">
        <f>IF(N323="základní",J323,0)</f>
        <v>0</v>
      </c>
      <c r="BF323" s="196">
        <f>IF(N323="snížená",J323,0)</f>
        <v>0</v>
      </c>
      <c r="BG323" s="196">
        <f>IF(N323="zákl. přenesená",J323,0)</f>
        <v>0</v>
      </c>
      <c r="BH323" s="196">
        <f>IF(N323="sníž. přenesená",J323,0)</f>
        <v>0</v>
      </c>
      <c r="BI323" s="196">
        <f>IF(N323="nulová",J323,0)</f>
        <v>0</v>
      </c>
      <c r="BJ323" s="16" t="s">
        <v>22</v>
      </c>
      <c r="BK323" s="196">
        <f>ROUND(I323*H323,2)</f>
        <v>0</v>
      </c>
      <c r="BL323" s="16" t="s">
        <v>131</v>
      </c>
      <c r="BM323" s="195" t="s">
        <v>1040</v>
      </c>
    </row>
    <row r="324" spans="1:65" s="2" customFormat="1" ht="78" customHeight="1">
      <c r="A324" s="37"/>
      <c r="B324" s="38"/>
      <c r="C324" s="184" t="s">
        <v>1041</v>
      </c>
      <c r="D324" s="184" t="s">
        <v>126</v>
      </c>
      <c r="E324" s="185" t="s">
        <v>1042</v>
      </c>
      <c r="F324" s="186" t="s">
        <v>1043</v>
      </c>
      <c r="G324" s="187" t="s">
        <v>205</v>
      </c>
      <c r="H324" s="188">
        <v>4</v>
      </c>
      <c r="I324" s="189"/>
      <c r="J324" s="190">
        <f>ROUND(I324*H324,2)</f>
        <v>0</v>
      </c>
      <c r="K324" s="186" t="s">
        <v>130</v>
      </c>
      <c r="L324" s="43"/>
      <c r="M324" s="191" t="s">
        <v>20</v>
      </c>
      <c r="N324" s="192" t="s">
        <v>49</v>
      </c>
      <c r="O324" s="83"/>
      <c r="P324" s="193">
        <f>O324*H324</f>
        <v>0</v>
      </c>
      <c r="Q324" s="193">
        <v>0</v>
      </c>
      <c r="R324" s="193">
        <f>Q324*H324</f>
        <v>0</v>
      </c>
      <c r="S324" s="193">
        <v>0</v>
      </c>
      <c r="T324" s="194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195" t="s">
        <v>131</v>
      </c>
      <c r="AT324" s="195" t="s">
        <v>126</v>
      </c>
      <c r="AU324" s="195" t="s">
        <v>78</v>
      </c>
      <c r="AY324" s="16" t="s">
        <v>132</v>
      </c>
      <c r="BE324" s="196">
        <f>IF(N324="základní",J324,0)</f>
        <v>0</v>
      </c>
      <c r="BF324" s="196">
        <f>IF(N324="snížená",J324,0)</f>
        <v>0</v>
      </c>
      <c r="BG324" s="196">
        <f>IF(N324="zákl. přenesená",J324,0)</f>
        <v>0</v>
      </c>
      <c r="BH324" s="196">
        <f>IF(N324="sníž. přenesená",J324,0)</f>
        <v>0</v>
      </c>
      <c r="BI324" s="196">
        <f>IF(N324="nulová",J324,0)</f>
        <v>0</v>
      </c>
      <c r="BJ324" s="16" t="s">
        <v>22</v>
      </c>
      <c r="BK324" s="196">
        <f>ROUND(I324*H324,2)</f>
        <v>0</v>
      </c>
      <c r="BL324" s="16" t="s">
        <v>131</v>
      </c>
      <c r="BM324" s="195" t="s">
        <v>1044</v>
      </c>
    </row>
    <row r="325" spans="1:65" s="2" customFormat="1" ht="78" customHeight="1">
      <c r="A325" s="37"/>
      <c r="B325" s="38"/>
      <c r="C325" s="184" t="s">
        <v>1045</v>
      </c>
      <c r="D325" s="184" t="s">
        <v>126</v>
      </c>
      <c r="E325" s="185" t="s">
        <v>1046</v>
      </c>
      <c r="F325" s="186" t="s">
        <v>1047</v>
      </c>
      <c r="G325" s="187" t="s">
        <v>205</v>
      </c>
      <c r="H325" s="188">
        <v>2</v>
      </c>
      <c r="I325" s="189"/>
      <c r="J325" s="190">
        <f>ROUND(I325*H325,2)</f>
        <v>0</v>
      </c>
      <c r="K325" s="186" t="s">
        <v>130</v>
      </c>
      <c r="L325" s="43"/>
      <c r="M325" s="191" t="s">
        <v>20</v>
      </c>
      <c r="N325" s="192" t="s">
        <v>49</v>
      </c>
      <c r="O325" s="83"/>
      <c r="P325" s="193">
        <f>O325*H325</f>
        <v>0</v>
      </c>
      <c r="Q325" s="193">
        <v>0</v>
      </c>
      <c r="R325" s="193">
        <f>Q325*H325</f>
        <v>0</v>
      </c>
      <c r="S325" s="193">
        <v>0</v>
      </c>
      <c r="T325" s="194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195" t="s">
        <v>131</v>
      </c>
      <c r="AT325" s="195" t="s">
        <v>126</v>
      </c>
      <c r="AU325" s="195" t="s">
        <v>78</v>
      </c>
      <c r="AY325" s="16" t="s">
        <v>132</v>
      </c>
      <c r="BE325" s="196">
        <f>IF(N325="základní",J325,0)</f>
        <v>0</v>
      </c>
      <c r="BF325" s="196">
        <f>IF(N325="snížená",J325,0)</f>
        <v>0</v>
      </c>
      <c r="BG325" s="196">
        <f>IF(N325="zákl. přenesená",J325,0)</f>
        <v>0</v>
      </c>
      <c r="BH325" s="196">
        <f>IF(N325="sníž. přenesená",J325,0)</f>
        <v>0</v>
      </c>
      <c r="BI325" s="196">
        <f>IF(N325="nulová",J325,0)</f>
        <v>0</v>
      </c>
      <c r="BJ325" s="16" t="s">
        <v>22</v>
      </c>
      <c r="BK325" s="196">
        <f>ROUND(I325*H325,2)</f>
        <v>0</v>
      </c>
      <c r="BL325" s="16" t="s">
        <v>131</v>
      </c>
      <c r="BM325" s="195" t="s">
        <v>1048</v>
      </c>
    </row>
    <row r="326" spans="1:65" s="2" customFormat="1" ht="76.35" customHeight="1">
      <c r="A326" s="37"/>
      <c r="B326" s="38"/>
      <c r="C326" s="184" t="s">
        <v>1049</v>
      </c>
      <c r="D326" s="184" t="s">
        <v>126</v>
      </c>
      <c r="E326" s="185" t="s">
        <v>1050</v>
      </c>
      <c r="F326" s="186" t="s">
        <v>1051</v>
      </c>
      <c r="G326" s="187" t="s">
        <v>205</v>
      </c>
      <c r="H326" s="188">
        <v>1</v>
      </c>
      <c r="I326" s="189"/>
      <c r="J326" s="190">
        <f>ROUND(I326*H326,2)</f>
        <v>0</v>
      </c>
      <c r="K326" s="186" t="s">
        <v>130</v>
      </c>
      <c r="L326" s="43"/>
      <c r="M326" s="191" t="s">
        <v>20</v>
      </c>
      <c r="N326" s="192" t="s">
        <v>49</v>
      </c>
      <c r="O326" s="83"/>
      <c r="P326" s="193">
        <f>O326*H326</f>
        <v>0</v>
      </c>
      <c r="Q326" s="193">
        <v>0</v>
      </c>
      <c r="R326" s="193">
        <f>Q326*H326</f>
        <v>0</v>
      </c>
      <c r="S326" s="193">
        <v>0</v>
      </c>
      <c r="T326" s="194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195" t="s">
        <v>131</v>
      </c>
      <c r="AT326" s="195" t="s">
        <v>126</v>
      </c>
      <c r="AU326" s="195" t="s">
        <v>78</v>
      </c>
      <c r="AY326" s="16" t="s">
        <v>132</v>
      </c>
      <c r="BE326" s="196">
        <f>IF(N326="základní",J326,0)</f>
        <v>0</v>
      </c>
      <c r="BF326" s="196">
        <f>IF(N326="snížená",J326,0)</f>
        <v>0</v>
      </c>
      <c r="BG326" s="196">
        <f>IF(N326="zákl. přenesená",J326,0)</f>
        <v>0</v>
      </c>
      <c r="BH326" s="196">
        <f>IF(N326="sníž. přenesená",J326,0)</f>
        <v>0</v>
      </c>
      <c r="BI326" s="196">
        <f>IF(N326="nulová",J326,0)</f>
        <v>0</v>
      </c>
      <c r="BJ326" s="16" t="s">
        <v>22</v>
      </c>
      <c r="BK326" s="196">
        <f>ROUND(I326*H326,2)</f>
        <v>0</v>
      </c>
      <c r="BL326" s="16" t="s">
        <v>131</v>
      </c>
      <c r="BM326" s="195" t="s">
        <v>1052</v>
      </c>
    </row>
    <row r="327" spans="1:65" s="2" customFormat="1" ht="76.35" customHeight="1">
      <c r="A327" s="37"/>
      <c r="B327" s="38"/>
      <c r="C327" s="184" t="s">
        <v>1053</v>
      </c>
      <c r="D327" s="184" t="s">
        <v>126</v>
      </c>
      <c r="E327" s="185" t="s">
        <v>1054</v>
      </c>
      <c r="F327" s="186" t="s">
        <v>1055</v>
      </c>
      <c r="G327" s="187" t="s">
        <v>205</v>
      </c>
      <c r="H327" s="188">
        <v>4</v>
      </c>
      <c r="I327" s="189"/>
      <c r="J327" s="190">
        <f>ROUND(I327*H327,2)</f>
        <v>0</v>
      </c>
      <c r="K327" s="186" t="s">
        <v>130</v>
      </c>
      <c r="L327" s="43"/>
      <c r="M327" s="191" t="s">
        <v>20</v>
      </c>
      <c r="N327" s="192" t="s">
        <v>49</v>
      </c>
      <c r="O327" s="83"/>
      <c r="P327" s="193">
        <f>O327*H327</f>
        <v>0</v>
      </c>
      <c r="Q327" s="193">
        <v>0</v>
      </c>
      <c r="R327" s="193">
        <f>Q327*H327</f>
        <v>0</v>
      </c>
      <c r="S327" s="193">
        <v>0</v>
      </c>
      <c r="T327" s="194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195" t="s">
        <v>131</v>
      </c>
      <c r="AT327" s="195" t="s">
        <v>126</v>
      </c>
      <c r="AU327" s="195" t="s">
        <v>78</v>
      </c>
      <c r="AY327" s="16" t="s">
        <v>132</v>
      </c>
      <c r="BE327" s="196">
        <f>IF(N327="základní",J327,0)</f>
        <v>0</v>
      </c>
      <c r="BF327" s="196">
        <f>IF(N327="snížená",J327,0)</f>
        <v>0</v>
      </c>
      <c r="BG327" s="196">
        <f>IF(N327="zákl. přenesená",J327,0)</f>
        <v>0</v>
      </c>
      <c r="BH327" s="196">
        <f>IF(N327="sníž. přenesená",J327,0)</f>
        <v>0</v>
      </c>
      <c r="BI327" s="196">
        <f>IF(N327="nulová",J327,0)</f>
        <v>0</v>
      </c>
      <c r="BJ327" s="16" t="s">
        <v>22</v>
      </c>
      <c r="BK327" s="196">
        <f>ROUND(I327*H327,2)</f>
        <v>0</v>
      </c>
      <c r="BL327" s="16" t="s">
        <v>131</v>
      </c>
      <c r="BM327" s="195" t="s">
        <v>1056</v>
      </c>
    </row>
    <row r="328" spans="1:65" s="2" customFormat="1" ht="76.35" customHeight="1">
      <c r="A328" s="37"/>
      <c r="B328" s="38"/>
      <c r="C328" s="184" t="s">
        <v>1057</v>
      </c>
      <c r="D328" s="184" t="s">
        <v>126</v>
      </c>
      <c r="E328" s="185" t="s">
        <v>1058</v>
      </c>
      <c r="F328" s="186" t="s">
        <v>1059</v>
      </c>
      <c r="G328" s="187" t="s">
        <v>205</v>
      </c>
      <c r="H328" s="188">
        <v>2</v>
      </c>
      <c r="I328" s="189"/>
      <c r="J328" s="190">
        <f>ROUND(I328*H328,2)</f>
        <v>0</v>
      </c>
      <c r="K328" s="186" t="s">
        <v>130</v>
      </c>
      <c r="L328" s="43"/>
      <c r="M328" s="191" t="s">
        <v>20</v>
      </c>
      <c r="N328" s="192" t="s">
        <v>49</v>
      </c>
      <c r="O328" s="83"/>
      <c r="P328" s="193">
        <f>O328*H328</f>
        <v>0</v>
      </c>
      <c r="Q328" s="193">
        <v>0</v>
      </c>
      <c r="R328" s="193">
        <f>Q328*H328</f>
        <v>0</v>
      </c>
      <c r="S328" s="193">
        <v>0</v>
      </c>
      <c r="T328" s="194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195" t="s">
        <v>131</v>
      </c>
      <c r="AT328" s="195" t="s">
        <v>126</v>
      </c>
      <c r="AU328" s="195" t="s">
        <v>78</v>
      </c>
      <c r="AY328" s="16" t="s">
        <v>132</v>
      </c>
      <c r="BE328" s="196">
        <f>IF(N328="základní",J328,0)</f>
        <v>0</v>
      </c>
      <c r="BF328" s="196">
        <f>IF(N328="snížená",J328,0)</f>
        <v>0</v>
      </c>
      <c r="BG328" s="196">
        <f>IF(N328="zákl. přenesená",J328,0)</f>
        <v>0</v>
      </c>
      <c r="BH328" s="196">
        <f>IF(N328="sníž. přenesená",J328,0)</f>
        <v>0</v>
      </c>
      <c r="BI328" s="196">
        <f>IF(N328="nulová",J328,0)</f>
        <v>0</v>
      </c>
      <c r="BJ328" s="16" t="s">
        <v>22</v>
      </c>
      <c r="BK328" s="196">
        <f>ROUND(I328*H328,2)</f>
        <v>0</v>
      </c>
      <c r="BL328" s="16" t="s">
        <v>131</v>
      </c>
      <c r="BM328" s="195" t="s">
        <v>1060</v>
      </c>
    </row>
    <row r="329" spans="1:65" s="2" customFormat="1" ht="76.35" customHeight="1">
      <c r="A329" s="37"/>
      <c r="B329" s="38"/>
      <c r="C329" s="184" t="s">
        <v>1061</v>
      </c>
      <c r="D329" s="184" t="s">
        <v>126</v>
      </c>
      <c r="E329" s="185" t="s">
        <v>1062</v>
      </c>
      <c r="F329" s="186" t="s">
        <v>1063</v>
      </c>
      <c r="G329" s="187" t="s">
        <v>205</v>
      </c>
      <c r="H329" s="188">
        <v>1</v>
      </c>
      <c r="I329" s="189"/>
      <c r="J329" s="190">
        <f>ROUND(I329*H329,2)</f>
        <v>0</v>
      </c>
      <c r="K329" s="186" t="s">
        <v>130</v>
      </c>
      <c r="L329" s="43"/>
      <c r="M329" s="191" t="s">
        <v>20</v>
      </c>
      <c r="N329" s="192" t="s">
        <v>49</v>
      </c>
      <c r="O329" s="83"/>
      <c r="P329" s="193">
        <f>O329*H329</f>
        <v>0</v>
      </c>
      <c r="Q329" s="193">
        <v>0</v>
      </c>
      <c r="R329" s="193">
        <f>Q329*H329</f>
        <v>0</v>
      </c>
      <c r="S329" s="193">
        <v>0</v>
      </c>
      <c r="T329" s="194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95" t="s">
        <v>131</v>
      </c>
      <c r="AT329" s="195" t="s">
        <v>126</v>
      </c>
      <c r="AU329" s="195" t="s">
        <v>78</v>
      </c>
      <c r="AY329" s="16" t="s">
        <v>132</v>
      </c>
      <c r="BE329" s="196">
        <f>IF(N329="základní",J329,0)</f>
        <v>0</v>
      </c>
      <c r="BF329" s="196">
        <f>IF(N329="snížená",J329,0)</f>
        <v>0</v>
      </c>
      <c r="BG329" s="196">
        <f>IF(N329="zákl. přenesená",J329,0)</f>
        <v>0</v>
      </c>
      <c r="BH329" s="196">
        <f>IF(N329="sníž. přenesená",J329,0)</f>
        <v>0</v>
      </c>
      <c r="BI329" s="196">
        <f>IF(N329="nulová",J329,0)</f>
        <v>0</v>
      </c>
      <c r="BJ329" s="16" t="s">
        <v>22</v>
      </c>
      <c r="BK329" s="196">
        <f>ROUND(I329*H329,2)</f>
        <v>0</v>
      </c>
      <c r="BL329" s="16" t="s">
        <v>131</v>
      </c>
      <c r="BM329" s="195" t="s">
        <v>1064</v>
      </c>
    </row>
    <row r="330" spans="1:65" s="2" customFormat="1" ht="78" customHeight="1">
      <c r="A330" s="37"/>
      <c r="B330" s="38"/>
      <c r="C330" s="184" t="s">
        <v>1065</v>
      </c>
      <c r="D330" s="184" t="s">
        <v>126</v>
      </c>
      <c r="E330" s="185" t="s">
        <v>1066</v>
      </c>
      <c r="F330" s="186" t="s">
        <v>1067</v>
      </c>
      <c r="G330" s="187" t="s">
        <v>205</v>
      </c>
      <c r="H330" s="188">
        <v>1</v>
      </c>
      <c r="I330" s="189"/>
      <c r="J330" s="190">
        <f>ROUND(I330*H330,2)</f>
        <v>0</v>
      </c>
      <c r="K330" s="186" t="s">
        <v>130</v>
      </c>
      <c r="L330" s="43"/>
      <c r="M330" s="191" t="s">
        <v>20</v>
      </c>
      <c r="N330" s="192" t="s">
        <v>49</v>
      </c>
      <c r="O330" s="83"/>
      <c r="P330" s="193">
        <f>O330*H330</f>
        <v>0</v>
      </c>
      <c r="Q330" s="193">
        <v>0</v>
      </c>
      <c r="R330" s="193">
        <f>Q330*H330</f>
        <v>0</v>
      </c>
      <c r="S330" s="193">
        <v>0</v>
      </c>
      <c r="T330" s="194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195" t="s">
        <v>131</v>
      </c>
      <c r="AT330" s="195" t="s">
        <v>126</v>
      </c>
      <c r="AU330" s="195" t="s">
        <v>78</v>
      </c>
      <c r="AY330" s="16" t="s">
        <v>132</v>
      </c>
      <c r="BE330" s="196">
        <f>IF(N330="základní",J330,0)</f>
        <v>0</v>
      </c>
      <c r="BF330" s="196">
        <f>IF(N330="snížená",J330,0)</f>
        <v>0</v>
      </c>
      <c r="BG330" s="196">
        <f>IF(N330="zákl. přenesená",J330,0)</f>
        <v>0</v>
      </c>
      <c r="BH330" s="196">
        <f>IF(N330="sníž. přenesená",J330,0)</f>
        <v>0</v>
      </c>
      <c r="BI330" s="196">
        <f>IF(N330="nulová",J330,0)</f>
        <v>0</v>
      </c>
      <c r="BJ330" s="16" t="s">
        <v>22</v>
      </c>
      <c r="BK330" s="196">
        <f>ROUND(I330*H330,2)</f>
        <v>0</v>
      </c>
      <c r="BL330" s="16" t="s">
        <v>131</v>
      </c>
      <c r="BM330" s="195" t="s">
        <v>1068</v>
      </c>
    </row>
    <row r="331" spans="1:65" s="2" customFormat="1" ht="24.15" customHeight="1">
      <c r="A331" s="37"/>
      <c r="B331" s="38"/>
      <c r="C331" s="184" t="s">
        <v>1069</v>
      </c>
      <c r="D331" s="184" t="s">
        <v>126</v>
      </c>
      <c r="E331" s="185" t="s">
        <v>1070</v>
      </c>
      <c r="F331" s="186" t="s">
        <v>1071</v>
      </c>
      <c r="G331" s="187" t="s">
        <v>205</v>
      </c>
      <c r="H331" s="188">
        <v>4</v>
      </c>
      <c r="I331" s="189"/>
      <c r="J331" s="190">
        <f>ROUND(I331*H331,2)</f>
        <v>0</v>
      </c>
      <c r="K331" s="186" t="s">
        <v>130</v>
      </c>
      <c r="L331" s="43"/>
      <c r="M331" s="191" t="s">
        <v>20</v>
      </c>
      <c r="N331" s="192" t="s">
        <v>49</v>
      </c>
      <c r="O331" s="83"/>
      <c r="P331" s="193">
        <f>O331*H331</f>
        <v>0</v>
      </c>
      <c r="Q331" s="193">
        <v>0</v>
      </c>
      <c r="R331" s="193">
        <f>Q331*H331</f>
        <v>0</v>
      </c>
      <c r="S331" s="193">
        <v>0</v>
      </c>
      <c r="T331" s="194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195" t="s">
        <v>131</v>
      </c>
      <c r="AT331" s="195" t="s">
        <v>126</v>
      </c>
      <c r="AU331" s="195" t="s">
        <v>78</v>
      </c>
      <c r="AY331" s="16" t="s">
        <v>132</v>
      </c>
      <c r="BE331" s="196">
        <f>IF(N331="základní",J331,0)</f>
        <v>0</v>
      </c>
      <c r="BF331" s="196">
        <f>IF(N331="snížená",J331,0)</f>
        <v>0</v>
      </c>
      <c r="BG331" s="196">
        <f>IF(N331="zákl. přenesená",J331,0)</f>
        <v>0</v>
      </c>
      <c r="BH331" s="196">
        <f>IF(N331="sníž. přenesená",J331,0)</f>
        <v>0</v>
      </c>
      <c r="BI331" s="196">
        <f>IF(N331="nulová",J331,0)</f>
        <v>0</v>
      </c>
      <c r="BJ331" s="16" t="s">
        <v>22</v>
      </c>
      <c r="BK331" s="196">
        <f>ROUND(I331*H331,2)</f>
        <v>0</v>
      </c>
      <c r="BL331" s="16" t="s">
        <v>131</v>
      </c>
      <c r="BM331" s="195" t="s">
        <v>1072</v>
      </c>
    </row>
    <row r="332" spans="1:65" s="2" customFormat="1" ht="24.15" customHeight="1">
      <c r="A332" s="37"/>
      <c r="B332" s="38"/>
      <c r="C332" s="184" t="s">
        <v>1073</v>
      </c>
      <c r="D332" s="184" t="s">
        <v>126</v>
      </c>
      <c r="E332" s="185" t="s">
        <v>1074</v>
      </c>
      <c r="F332" s="186" t="s">
        <v>1075</v>
      </c>
      <c r="G332" s="187" t="s">
        <v>205</v>
      </c>
      <c r="H332" s="188">
        <v>2</v>
      </c>
      <c r="I332" s="189"/>
      <c r="J332" s="190">
        <f>ROUND(I332*H332,2)</f>
        <v>0</v>
      </c>
      <c r="K332" s="186" t="s">
        <v>130</v>
      </c>
      <c r="L332" s="43"/>
      <c r="M332" s="191" t="s">
        <v>20</v>
      </c>
      <c r="N332" s="192" t="s">
        <v>49</v>
      </c>
      <c r="O332" s="83"/>
      <c r="P332" s="193">
        <f>O332*H332</f>
        <v>0</v>
      </c>
      <c r="Q332" s="193">
        <v>0</v>
      </c>
      <c r="R332" s="193">
        <f>Q332*H332</f>
        <v>0</v>
      </c>
      <c r="S332" s="193">
        <v>0</v>
      </c>
      <c r="T332" s="194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195" t="s">
        <v>131</v>
      </c>
      <c r="AT332" s="195" t="s">
        <v>126</v>
      </c>
      <c r="AU332" s="195" t="s">
        <v>78</v>
      </c>
      <c r="AY332" s="16" t="s">
        <v>132</v>
      </c>
      <c r="BE332" s="196">
        <f>IF(N332="základní",J332,0)</f>
        <v>0</v>
      </c>
      <c r="BF332" s="196">
        <f>IF(N332="snížená",J332,0)</f>
        <v>0</v>
      </c>
      <c r="BG332" s="196">
        <f>IF(N332="zákl. přenesená",J332,0)</f>
        <v>0</v>
      </c>
      <c r="BH332" s="196">
        <f>IF(N332="sníž. přenesená",J332,0)</f>
        <v>0</v>
      </c>
      <c r="BI332" s="196">
        <f>IF(N332="nulová",J332,0)</f>
        <v>0</v>
      </c>
      <c r="BJ332" s="16" t="s">
        <v>22</v>
      </c>
      <c r="BK332" s="196">
        <f>ROUND(I332*H332,2)</f>
        <v>0</v>
      </c>
      <c r="BL332" s="16" t="s">
        <v>131</v>
      </c>
      <c r="BM332" s="195" t="s">
        <v>1076</v>
      </c>
    </row>
    <row r="333" spans="1:65" s="2" customFormat="1" ht="24.15" customHeight="1">
      <c r="A333" s="37"/>
      <c r="B333" s="38"/>
      <c r="C333" s="184" t="s">
        <v>1077</v>
      </c>
      <c r="D333" s="184" t="s">
        <v>126</v>
      </c>
      <c r="E333" s="185" t="s">
        <v>1078</v>
      </c>
      <c r="F333" s="186" t="s">
        <v>1079</v>
      </c>
      <c r="G333" s="187" t="s">
        <v>205</v>
      </c>
      <c r="H333" s="188">
        <v>1</v>
      </c>
      <c r="I333" s="189"/>
      <c r="J333" s="190">
        <f>ROUND(I333*H333,2)</f>
        <v>0</v>
      </c>
      <c r="K333" s="186" t="s">
        <v>130</v>
      </c>
      <c r="L333" s="43"/>
      <c r="M333" s="191" t="s">
        <v>20</v>
      </c>
      <c r="N333" s="192" t="s">
        <v>49</v>
      </c>
      <c r="O333" s="83"/>
      <c r="P333" s="193">
        <f>O333*H333</f>
        <v>0</v>
      </c>
      <c r="Q333" s="193">
        <v>0</v>
      </c>
      <c r="R333" s="193">
        <f>Q333*H333</f>
        <v>0</v>
      </c>
      <c r="S333" s="193">
        <v>0</v>
      </c>
      <c r="T333" s="194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195" t="s">
        <v>131</v>
      </c>
      <c r="AT333" s="195" t="s">
        <v>126</v>
      </c>
      <c r="AU333" s="195" t="s">
        <v>78</v>
      </c>
      <c r="AY333" s="16" t="s">
        <v>132</v>
      </c>
      <c r="BE333" s="196">
        <f>IF(N333="základní",J333,0)</f>
        <v>0</v>
      </c>
      <c r="BF333" s="196">
        <f>IF(N333="snížená",J333,0)</f>
        <v>0</v>
      </c>
      <c r="BG333" s="196">
        <f>IF(N333="zákl. přenesená",J333,0)</f>
        <v>0</v>
      </c>
      <c r="BH333" s="196">
        <f>IF(N333="sníž. přenesená",J333,0)</f>
        <v>0</v>
      </c>
      <c r="BI333" s="196">
        <f>IF(N333="nulová",J333,0)</f>
        <v>0</v>
      </c>
      <c r="BJ333" s="16" t="s">
        <v>22</v>
      </c>
      <c r="BK333" s="196">
        <f>ROUND(I333*H333,2)</f>
        <v>0</v>
      </c>
      <c r="BL333" s="16" t="s">
        <v>131</v>
      </c>
      <c r="BM333" s="195" t="s">
        <v>1080</v>
      </c>
    </row>
    <row r="334" spans="1:65" s="2" customFormat="1" ht="24.15" customHeight="1">
      <c r="A334" s="37"/>
      <c r="B334" s="38"/>
      <c r="C334" s="184" t="s">
        <v>1081</v>
      </c>
      <c r="D334" s="184" t="s">
        <v>126</v>
      </c>
      <c r="E334" s="185" t="s">
        <v>1082</v>
      </c>
      <c r="F334" s="186" t="s">
        <v>1083</v>
      </c>
      <c r="G334" s="187" t="s">
        <v>205</v>
      </c>
      <c r="H334" s="188">
        <v>4</v>
      </c>
      <c r="I334" s="189"/>
      <c r="J334" s="190">
        <f>ROUND(I334*H334,2)</f>
        <v>0</v>
      </c>
      <c r="K334" s="186" t="s">
        <v>130</v>
      </c>
      <c r="L334" s="43"/>
      <c r="M334" s="191" t="s">
        <v>20</v>
      </c>
      <c r="N334" s="192" t="s">
        <v>49</v>
      </c>
      <c r="O334" s="83"/>
      <c r="P334" s="193">
        <f>O334*H334</f>
        <v>0</v>
      </c>
      <c r="Q334" s="193">
        <v>0</v>
      </c>
      <c r="R334" s="193">
        <f>Q334*H334</f>
        <v>0</v>
      </c>
      <c r="S334" s="193">
        <v>0</v>
      </c>
      <c r="T334" s="194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195" t="s">
        <v>131</v>
      </c>
      <c r="AT334" s="195" t="s">
        <v>126</v>
      </c>
      <c r="AU334" s="195" t="s">
        <v>78</v>
      </c>
      <c r="AY334" s="16" t="s">
        <v>132</v>
      </c>
      <c r="BE334" s="196">
        <f>IF(N334="základní",J334,0)</f>
        <v>0</v>
      </c>
      <c r="BF334" s="196">
        <f>IF(N334="snížená",J334,0)</f>
        <v>0</v>
      </c>
      <c r="BG334" s="196">
        <f>IF(N334="zákl. přenesená",J334,0)</f>
        <v>0</v>
      </c>
      <c r="BH334" s="196">
        <f>IF(N334="sníž. přenesená",J334,0)</f>
        <v>0</v>
      </c>
      <c r="BI334" s="196">
        <f>IF(N334="nulová",J334,0)</f>
        <v>0</v>
      </c>
      <c r="BJ334" s="16" t="s">
        <v>22</v>
      </c>
      <c r="BK334" s="196">
        <f>ROUND(I334*H334,2)</f>
        <v>0</v>
      </c>
      <c r="BL334" s="16" t="s">
        <v>131</v>
      </c>
      <c r="BM334" s="195" t="s">
        <v>1084</v>
      </c>
    </row>
    <row r="335" spans="1:65" s="2" customFormat="1" ht="24.15" customHeight="1">
      <c r="A335" s="37"/>
      <c r="B335" s="38"/>
      <c r="C335" s="184" t="s">
        <v>1085</v>
      </c>
      <c r="D335" s="184" t="s">
        <v>126</v>
      </c>
      <c r="E335" s="185" t="s">
        <v>1086</v>
      </c>
      <c r="F335" s="186" t="s">
        <v>1087</v>
      </c>
      <c r="G335" s="187" t="s">
        <v>205</v>
      </c>
      <c r="H335" s="188">
        <v>2</v>
      </c>
      <c r="I335" s="189"/>
      <c r="J335" s="190">
        <f>ROUND(I335*H335,2)</f>
        <v>0</v>
      </c>
      <c r="K335" s="186" t="s">
        <v>130</v>
      </c>
      <c r="L335" s="43"/>
      <c r="M335" s="191" t="s">
        <v>20</v>
      </c>
      <c r="N335" s="192" t="s">
        <v>49</v>
      </c>
      <c r="O335" s="83"/>
      <c r="P335" s="193">
        <f>O335*H335</f>
        <v>0</v>
      </c>
      <c r="Q335" s="193">
        <v>0</v>
      </c>
      <c r="R335" s="193">
        <f>Q335*H335</f>
        <v>0</v>
      </c>
      <c r="S335" s="193">
        <v>0</v>
      </c>
      <c r="T335" s="194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195" t="s">
        <v>131</v>
      </c>
      <c r="AT335" s="195" t="s">
        <v>126</v>
      </c>
      <c r="AU335" s="195" t="s">
        <v>78</v>
      </c>
      <c r="AY335" s="16" t="s">
        <v>132</v>
      </c>
      <c r="BE335" s="196">
        <f>IF(N335="základní",J335,0)</f>
        <v>0</v>
      </c>
      <c r="BF335" s="196">
        <f>IF(N335="snížená",J335,0)</f>
        <v>0</v>
      </c>
      <c r="BG335" s="196">
        <f>IF(N335="zákl. přenesená",J335,0)</f>
        <v>0</v>
      </c>
      <c r="BH335" s="196">
        <f>IF(N335="sníž. přenesená",J335,0)</f>
        <v>0</v>
      </c>
      <c r="BI335" s="196">
        <f>IF(N335="nulová",J335,0)</f>
        <v>0</v>
      </c>
      <c r="BJ335" s="16" t="s">
        <v>22</v>
      </c>
      <c r="BK335" s="196">
        <f>ROUND(I335*H335,2)</f>
        <v>0</v>
      </c>
      <c r="BL335" s="16" t="s">
        <v>131</v>
      </c>
      <c r="BM335" s="195" t="s">
        <v>1088</v>
      </c>
    </row>
    <row r="336" spans="1:65" s="2" customFormat="1" ht="24.15" customHeight="1">
      <c r="A336" s="37"/>
      <c r="B336" s="38"/>
      <c r="C336" s="184" t="s">
        <v>1089</v>
      </c>
      <c r="D336" s="184" t="s">
        <v>126</v>
      </c>
      <c r="E336" s="185" t="s">
        <v>1090</v>
      </c>
      <c r="F336" s="186" t="s">
        <v>1091</v>
      </c>
      <c r="G336" s="187" t="s">
        <v>205</v>
      </c>
      <c r="H336" s="188">
        <v>1</v>
      </c>
      <c r="I336" s="189"/>
      <c r="J336" s="190">
        <f>ROUND(I336*H336,2)</f>
        <v>0</v>
      </c>
      <c r="K336" s="186" t="s">
        <v>130</v>
      </c>
      <c r="L336" s="43"/>
      <c r="M336" s="191" t="s">
        <v>20</v>
      </c>
      <c r="N336" s="192" t="s">
        <v>49</v>
      </c>
      <c r="O336" s="83"/>
      <c r="P336" s="193">
        <f>O336*H336</f>
        <v>0</v>
      </c>
      <c r="Q336" s="193">
        <v>0</v>
      </c>
      <c r="R336" s="193">
        <f>Q336*H336</f>
        <v>0</v>
      </c>
      <c r="S336" s="193">
        <v>0</v>
      </c>
      <c r="T336" s="194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195" t="s">
        <v>131</v>
      </c>
      <c r="AT336" s="195" t="s">
        <v>126</v>
      </c>
      <c r="AU336" s="195" t="s">
        <v>78</v>
      </c>
      <c r="AY336" s="16" t="s">
        <v>132</v>
      </c>
      <c r="BE336" s="196">
        <f>IF(N336="základní",J336,0)</f>
        <v>0</v>
      </c>
      <c r="BF336" s="196">
        <f>IF(N336="snížená",J336,0)</f>
        <v>0</v>
      </c>
      <c r="BG336" s="196">
        <f>IF(N336="zákl. přenesená",J336,0)</f>
        <v>0</v>
      </c>
      <c r="BH336" s="196">
        <f>IF(N336="sníž. přenesená",J336,0)</f>
        <v>0</v>
      </c>
      <c r="BI336" s="196">
        <f>IF(N336="nulová",J336,0)</f>
        <v>0</v>
      </c>
      <c r="BJ336" s="16" t="s">
        <v>22</v>
      </c>
      <c r="BK336" s="196">
        <f>ROUND(I336*H336,2)</f>
        <v>0</v>
      </c>
      <c r="BL336" s="16" t="s">
        <v>131</v>
      </c>
      <c r="BM336" s="195" t="s">
        <v>1092</v>
      </c>
    </row>
    <row r="337" spans="1:65" s="2" customFormat="1" ht="44.25" customHeight="1">
      <c r="A337" s="37"/>
      <c r="B337" s="38"/>
      <c r="C337" s="184" t="s">
        <v>1093</v>
      </c>
      <c r="D337" s="184" t="s">
        <v>126</v>
      </c>
      <c r="E337" s="185" t="s">
        <v>1094</v>
      </c>
      <c r="F337" s="186" t="s">
        <v>1095</v>
      </c>
      <c r="G337" s="187" t="s">
        <v>205</v>
      </c>
      <c r="H337" s="188">
        <v>4</v>
      </c>
      <c r="I337" s="189"/>
      <c r="J337" s="190">
        <f>ROUND(I337*H337,2)</f>
        <v>0</v>
      </c>
      <c r="K337" s="186" t="s">
        <v>130</v>
      </c>
      <c r="L337" s="43"/>
      <c r="M337" s="191" t="s">
        <v>20</v>
      </c>
      <c r="N337" s="192" t="s">
        <v>49</v>
      </c>
      <c r="O337" s="83"/>
      <c r="P337" s="193">
        <f>O337*H337</f>
        <v>0</v>
      </c>
      <c r="Q337" s="193">
        <v>0</v>
      </c>
      <c r="R337" s="193">
        <f>Q337*H337</f>
        <v>0</v>
      </c>
      <c r="S337" s="193">
        <v>0</v>
      </c>
      <c r="T337" s="194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195" t="s">
        <v>131</v>
      </c>
      <c r="AT337" s="195" t="s">
        <v>126</v>
      </c>
      <c r="AU337" s="195" t="s">
        <v>78</v>
      </c>
      <c r="AY337" s="16" t="s">
        <v>132</v>
      </c>
      <c r="BE337" s="196">
        <f>IF(N337="základní",J337,0)</f>
        <v>0</v>
      </c>
      <c r="BF337" s="196">
        <f>IF(N337="snížená",J337,0)</f>
        <v>0</v>
      </c>
      <c r="BG337" s="196">
        <f>IF(N337="zákl. přenesená",J337,0)</f>
        <v>0</v>
      </c>
      <c r="BH337" s="196">
        <f>IF(N337="sníž. přenesená",J337,0)</f>
        <v>0</v>
      </c>
      <c r="BI337" s="196">
        <f>IF(N337="nulová",J337,0)</f>
        <v>0</v>
      </c>
      <c r="BJ337" s="16" t="s">
        <v>22</v>
      </c>
      <c r="BK337" s="196">
        <f>ROUND(I337*H337,2)</f>
        <v>0</v>
      </c>
      <c r="BL337" s="16" t="s">
        <v>131</v>
      </c>
      <c r="BM337" s="195" t="s">
        <v>1096</v>
      </c>
    </row>
    <row r="338" spans="1:65" s="2" customFormat="1" ht="44.25" customHeight="1">
      <c r="A338" s="37"/>
      <c r="B338" s="38"/>
      <c r="C338" s="184" t="s">
        <v>1097</v>
      </c>
      <c r="D338" s="184" t="s">
        <v>126</v>
      </c>
      <c r="E338" s="185" t="s">
        <v>1098</v>
      </c>
      <c r="F338" s="186" t="s">
        <v>1099</v>
      </c>
      <c r="G338" s="187" t="s">
        <v>205</v>
      </c>
      <c r="H338" s="188">
        <v>2</v>
      </c>
      <c r="I338" s="189"/>
      <c r="J338" s="190">
        <f>ROUND(I338*H338,2)</f>
        <v>0</v>
      </c>
      <c r="K338" s="186" t="s">
        <v>130</v>
      </c>
      <c r="L338" s="43"/>
      <c r="M338" s="191" t="s">
        <v>20</v>
      </c>
      <c r="N338" s="192" t="s">
        <v>49</v>
      </c>
      <c r="O338" s="83"/>
      <c r="P338" s="193">
        <f>O338*H338</f>
        <v>0</v>
      </c>
      <c r="Q338" s="193">
        <v>0</v>
      </c>
      <c r="R338" s="193">
        <f>Q338*H338</f>
        <v>0</v>
      </c>
      <c r="S338" s="193">
        <v>0</v>
      </c>
      <c r="T338" s="194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195" t="s">
        <v>131</v>
      </c>
      <c r="AT338" s="195" t="s">
        <v>126</v>
      </c>
      <c r="AU338" s="195" t="s">
        <v>78</v>
      </c>
      <c r="AY338" s="16" t="s">
        <v>132</v>
      </c>
      <c r="BE338" s="196">
        <f>IF(N338="základní",J338,0)</f>
        <v>0</v>
      </c>
      <c r="BF338" s="196">
        <f>IF(N338="snížená",J338,0)</f>
        <v>0</v>
      </c>
      <c r="BG338" s="196">
        <f>IF(N338="zákl. přenesená",J338,0)</f>
        <v>0</v>
      </c>
      <c r="BH338" s="196">
        <f>IF(N338="sníž. přenesená",J338,0)</f>
        <v>0</v>
      </c>
      <c r="BI338" s="196">
        <f>IF(N338="nulová",J338,0)</f>
        <v>0</v>
      </c>
      <c r="BJ338" s="16" t="s">
        <v>22</v>
      </c>
      <c r="BK338" s="196">
        <f>ROUND(I338*H338,2)</f>
        <v>0</v>
      </c>
      <c r="BL338" s="16" t="s">
        <v>131</v>
      </c>
      <c r="BM338" s="195" t="s">
        <v>1100</v>
      </c>
    </row>
    <row r="339" spans="1:65" s="2" customFormat="1" ht="44.25" customHeight="1">
      <c r="A339" s="37"/>
      <c r="B339" s="38"/>
      <c r="C339" s="184" t="s">
        <v>1101</v>
      </c>
      <c r="D339" s="184" t="s">
        <v>126</v>
      </c>
      <c r="E339" s="185" t="s">
        <v>1102</v>
      </c>
      <c r="F339" s="186" t="s">
        <v>1103</v>
      </c>
      <c r="G339" s="187" t="s">
        <v>205</v>
      </c>
      <c r="H339" s="188">
        <v>1</v>
      </c>
      <c r="I339" s="189"/>
      <c r="J339" s="190">
        <f>ROUND(I339*H339,2)</f>
        <v>0</v>
      </c>
      <c r="K339" s="186" t="s">
        <v>130</v>
      </c>
      <c r="L339" s="43"/>
      <c r="M339" s="191" t="s">
        <v>20</v>
      </c>
      <c r="N339" s="192" t="s">
        <v>49</v>
      </c>
      <c r="O339" s="83"/>
      <c r="P339" s="193">
        <f>O339*H339</f>
        <v>0</v>
      </c>
      <c r="Q339" s="193">
        <v>0</v>
      </c>
      <c r="R339" s="193">
        <f>Q339*H339</f>
        <v>0</v>
      </c>
      <c r="S339" s="193">
        <v>0</v>
      </c>
      <c r="T339" s="194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195" t="s">
        <v>131</v>
      </c>
      <c r="AT339" s="195" t="s">
        <v>126</v>
      </c>
      <c r="AU339" s="195" t="s">
        <v>78</v>
      </c>
      <c r="AY339" s="16" t="s">
        <v>132</v>
      </c>
      <c r="BE339" s="196">
        <f>IF(N339="základní",J339,0)</f>
        <v>0</v>
      </c>
      <c r="BF339" s="196">
        <f>IF(N339="snížená",J339,0)</f>
        <v>0</v>
      </c>
      <c r="BG339" s="196">
        <f>IF(N339="zákl. přenesená",J339,0)</f>
        <v>0</v>
      </c>
      <c r="BH339" s="196">
        <f>IF(N339="sníž. přenesená",J339,0)</f>
        <v>0</v>
      </c>
      <c r="BI339" s="196">
        <f>IF(N339="nulová",J339,0)</f>
        <v>0</v>
      </c>
      <c r="BJ339" s="16" t="s">
        <v>22</v>
      </c>
      <c r="BK339" s="196">
        <f>ROUND(I339*H339,2)</f>
        <v>0</v>
      </c>
      <c r="BL339" s="16" t="s">
        <v>131</v>
      </c>
      <c r="BM339" s="195" t="s">
        <v>1104</v>
      </c>
    </row>
    <row r="340" spans="1:65" s="2" customFormat="1" ht="44.25" customHeight="1">
      <c r="A340" s="37"/>
      <c r="B340" s="38"/>
      <c r="C340" s="184" t="s">
        <v>1105</v>
      </c>
      <c r="D340" s="184" t="s">
        <v>126</v>
      </c>
      <c r="E340" s="185" t="s">
        <v>1106</v>
      </c>
      <c r="F340" s="186" t="s">
        <v>1107</v>
      </c>
      <c r="G340" s="187" t="s">
        <v>205</v>
      </c>
      <c r="H340" s="188">
        <v>4</v>
      </c>
      <c r="I340" s="189"/>
      <c r="J340" s="190">
        <f>ROUND(I340*H340,2)</f>
        <v>0</v>
      </c>
      <c r="K340" s="186" t="s">
        <v>130</v>
      </c>
      <c r="L340" s="43"/>
      <c r="M340" s="191" t="s">
        <v>20</v>
      </c>
      <c r="N340" s="192" t="s">
        <v>49</v>
      </c>
      <c r="O340" s="83"/>
      <c r="P340" s="193">
        <f>O340*H340</f>
        <v>0</v>
      </c>
      <c r="Q340" s="193">
        <v>0</v>
      </c>
      <c r="R340" s="193">
        <f>Q340*H340</f>
        <v>0</v>
      </c>
      <c r="S340" s="193">
        <v>0</v>
      </c>
      <c r="T340" s="194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195" t="s">
        <v>131</v>
      </c>
      <c r="AT340" s="195" t="s">
        <v>126</v>
      </c>
      <c r="AU340" s="195" t="s">
        <v>78</v>
      </c>
      <c r="AY340" s="16" t="s">
        <v>132</v>
      </c>
      <c r="BE340" s="196">
        <f>IF(N340="základní",J340,0)</f>
        <v>0</v>
      </c>
      <c r="BF340" s="196">
        <f>IF(N340="snížená",J340,0)</f>
        <v>0</v>
      </c>
      <c r="BG340" s="196">
        <f>IF(N340="zákl. přenesená",J340,0)</f>
        <v>0</v>
      </c>
      <c r="BH340" s="196">
        <f>IF(N340="sníž. přenesená",J340,0)</f>
        <v>0</v>
      </c>
      <c r="BI340" s="196">
        <f>IF(N340="nulová",J340,0)</f>
        <v>0</v>
      </c>
      <c r="BJ340" s="16" t="s">
        <v>22</v>
      </c>
      <c r="BK340" s="196">
        <f>ROUND(I340*H340,2)</f>
        <v>0</v>
      </c>
      <c r="BL340" s="16" t="s">
        <v>131</v>
      </c>
      <c r="BM340" s="195" t="s">
        <v>1108</v>
      </c>
    </row>
    <row r="341" spans="1:65" s="2" customFormat="1" ht="44.25" customHeight="1">
      <c r="A341" s="37"/>
      <c r="B341" s="38"/>
      <c r="C341" s="184" t="s">
        <v>1109</v>
      </c>
      <c r="D341" s="184" t="s">
        <v>126</v>
      </c>
      <c r="E341" s="185" t="s">
        <v>1110</v>
      </c>
      <c r="F341" s="186" t="s">
        <v>1111</v>
      </c>
      <c r="G341" s="187" t="s">
        <v>205</v>
      </c>
      <c r="H341" s="188">
        <v>2</v>
      </c>
      <c r="I341" s="189"/>
      <c r="J341" s="190">
        <f>ROUND(I341*H341,2)</f>
        <v>0</v>
      </c>
      <c r="K341" s="186" t="s">
        <v>130</v>
      </c>
      <c r="L341" s="43"/>
      <c r="M341" s="191" t="s">
        <v>20</v>
      </c>
      <c r="N341" s="192" t="s">
        <v>49</v>
      </c>
      <c r="O341" s="83"/>
      <c r="P341" s="193">
        <f>O341*H341</f>
        <v>0</v>
      </c>
      <c r="Q341" s="193">
        <v>0</v>
      </c>
      <c r="R341" s="193">
        <f>Q341*H341</f>
        <v>0</v>
      </c>
      <c r="S341" s="193">
        <v>0</v>
      </c>
      <c r="T341" s="194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195" t="s">
        <v>131</v>
      </c>
      <c r="AT341" s="195" t="s">
        <v>126</v>
      </c>
      <c r="AU341" s="195" t="s">
        <v>78</v>
      </c>
      <c r="AY341" s="16" t="s">
        <v>132</v>
      </c>
      <c r="BE341" s="196">
        <f>IF(N341="základní",J341,0)</f>
        <v>0</v>
      </c>
      <c r="BF341" s="196">
        <f>IF(N341="snížená",J341,0)</f>
        <v>0</v>
      </c>
      <c r="BG341" s="196">
        <f>IF(N341="zákl. přenesená",J341,0)</f>
        <v>0</v>
      </c>
      <c r="BH341" s="196">
        <f>IF(N341="sníž. přenesená",J341,0)</f>
        <v>0</v>
      </c>
      <c r="BI341" s="196">
        <f>IF(N341="nulová",J341,0)</f>
        <v>0</v>
      </c>
      <c r="BJ341" s="16" t="s">
        <v>22</v>
      </c>
      <c r="BK341" s="196">
        <f>ROUND(I341*H341,2)</f>
        <v>0</v>
      </c>
      <c r="BL341" s="16" t="s">
        <v>131</v>
      </c>
      <c r="BM341" s="195" t="s">
        <v>1112</v>
      </c>
    </row>
    <row r="342" spans="1:65" s="2" customFormat="1" ht="44.25" customHeight="1">
      <c r="A342" s="37"/>
      <c r="B342" s="38"/>
      <c r="C342" s="184" t="s">
        <v>1113</v>
      </c>
      <c r="D342" s="184" t="s">
        <v>126</v>
      </c>
      <c r="E342" s="185" t="s">
        <v>1114</v>
      </c>
      <c r="F342" s="186" t="s">
        <v>1115</v>
      </c>
      <c r="G342" s="187" t="s">
        <v>205</v>
      </c>
      <c r="H342" s="188">
        <v>1</v>
      </c>
      <c r="I342" s="189"/>
      <c r="J342" s="190">
        <f>ROUND(I342*H342,2)</f>
        <v>0</v>
      </c>
      <c r="K342" s="186" t="s">
        <v>130</v>
      </c>
      <c r="L342" s="43"/>
      <c r="M342" s="191" t="s">
        <v>20</v>
      </c>
      <c r="N342" s="192" t="s">
        <v>49</v>
      </c>
      <c r="O342" s="83"/>
      <c r="P342" s="193">
        <f>O342*H342</f>
        <v>0</v>
      </c>
      <c r="Q342" s="193">
        <v>0</v>
      </c>
      <c r="R342" s="193">
        <f>Q342*H342</f>
        <v>0</v>
      </c>
      <c r="S342" s="193">
        <v>0</v>
      </c>
      <c r="T342" s="194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195" t="s">
        <v>131</v>
      </c>
      <c r="AT342" s="195" t="s">
        <v>126</v>
      </c>
      <c r="AU342" s="195" t="s">
        <v>78</v>
      </c>
      <c r="AY342" s="16" t="s">
        <v>132</v>
      </c>
      <c r="BE342" s="196">
        <f>IF(N342="základní",J342,0)</f>
        <v>0</v>
      </c>
      <c r="BF342" s="196">
        <f>IF(N342="snížená",J342,0)</f>
        <v>0</v>
      </c>
      <c r="BG342" s="196">
        <f>IF(N342="zákl. přenesená",J342,0)</f>
        <v>0</v>
      </c>
      <c r="BH342" s="196">
        <f>IF(N342="sníž. přenesená",J342,0)</f>
        <v>0</v>
      </c>
      <c r="BI342" s="196">
        <f>IF(N342="nulová",J342,0)</f>
        <v>0</v>
      </c>
      <c r="BJ342" s="16" t="s">
        <v>22</v>
      </c>
      <c r="BK342" s="196">
        <f>ROUND(I342*H342,2)</f>
        <v>0</v>
      </c>
      <c r="BL342" s="16" t="s">
        <v>131</v>
      </c>
      <c r="BM342" s="195" t="s">
        <v>1116</v>
      </c>
    </row>
    <row r="343" spans="1:65" s="2" customFormat="1" ht="76.35" customHeight="1">
      <c r="A343" s="37"/>
      <c r="B343" s="38"/>
      <c r="C343" s="184" t="s">
        <v>1117</v>
      </c>
      <c r="D343" s="184" t="s">
        <v>126</v>
      </c>
      <c r="E343" s="185" t="s">
        <v>1118</v>
      </c>
      <c r="F343" s="186" t="s">
        <v>1119</v>
      </c>
      <c r="G343" s="187" t="s">
        <v>205</v>
      </c>
      <c r="H343" s="188">
        <v>4</v>
      </c>
      <c r="I343" s="189"/>
      <c r="J343" s="190">
        <f>ROUND(I343*H343,2)</f>
        <v>0</v>
      </c>
      <c r="K343" s="186" t="s">
        <v>130</v>
      </c>
      <c r="L343" s="43"/>
      <c r="M343" s="191" t="s">
        <v>20</v>
      </c>
      <c r="N343" s="192" t="s">
        <v>49</v>
      </c>
      <c r="O343" s="83"/>
      <c r="P343" s="193">
        <f>O343*H343</f>
        <v>0</v>
      </c>
      <c r="Q343" s="193">
        <v>0</v>
      </c>
      <c r="R343" s="193">
        <f>Q343*H343</f>
        <v>0</v>
      </c>
      <c r="S343" s="193">
        <v>0</v>
      </c>
      <c r="T343" s="194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195" t="s">
        <v>131</v>
      </c>
      <c r="AT343" s="195" t="s">
        <v>126</v>
      </c>
      <c r="AU343" s="195" t="s">
        <v>78</v>
      </c>
      <c r="AY343" s="16" t="s">
        <v>132</v>
      </c>
      <c r="BE343" s="196">
        <f>IF(N343="základní",J343,0)</f>
        <v>0</v>
      </c>
      <c r="BF343" s="196">
        <f>IF(N343="snížená",J343,0)</f>
        <v>0</v>
      </c>
      <c r="BG343" s="196">
        <f>IF(N343="zákl. přenesená",J343,0)</f>
        <v>0</v>
      </c>
      <c r="BH343" s="196">
        <f>IF(N343="sníž. přenesená",J343,0)</f>
        <v>0</v>
      </c>
      <c r="BI343" s="196">
        <f>IF(N343="nulová",J343,0)</f>
        <v>0</v>
      </c>
      <c r="BJ343" s="16" t="s">
        <v>22</v>
      </c>
      <c r="BK343" s="196">
        <f>ROUND(I343*H343,2)</f>
        <v>0</v>
      </c>
      <c r="BL343" s="16" t="s">
        <v>131</v>
      </c>
      <c r="BM343" s="195" t="s">
        <v>1120</v>
      </c>
    </row>
    <row r="344" spans="1:65" s="2" customFormat="1" ht="76.35" customHeight="1">
      <c r="A344" s="37"/>
      <c r="B344" s="38"/>
      <c r="C344" s="184" t="s">
        <v>1121</v>
      </c>
      <c r="D344" s="184" t="s">
        <v>126</v>
      </c>
      <c r="E344" s="185" t="s">
        <v>1122</v>
      </c>
      <c r="F344" s="186" t="s">
        <v>1123</v>
      </c>
      <c r="G344" s="187" t="s">
        <v>205</v>
      </c>
      <c r="H344" s="188">
        <v>2</v>
      </c>
      <c r="I344" s="189"/>
      <c r="J344" s="190">
        <f>ROUND(I344*H344,2)</f>
        <v>0</v>
      </c>
      <c r="K344" s="186" t="s">
        <v>130</v>
      </c>
      <c r="L344" s="43"/>
      <c r="M344" s="191" t="s">
        <v>20</v>
      </c>
      <c r="N344" s="192" t="s">
        <v>49</v>
      </c>
      <c r="O344" s="83"/>
      <c r="P344" s="193">
        <f>O344*H344</f>
        <v>0</v>
      </c>
      <c r="Q344" s="193">
        <v>0</v>
      </c>
      <c r="R344" s="193">
        <f>Q344*H344</f>
        <v>0</v>
      </c>
      <c r="S344" s="193">
        <v>0</v>
      </c>
      <c r="T344" s="194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195" t="s">
        <v>131</v>
      </c>
      <c r="AT344" s="195" t="s">
        <v>126</v>
      </c>
      <c r="AU344" s="195" t="s">
        <v>78</v>
      </c>
      <c r="AY344" s="16" t="s">
        <v>132</v>
      </c>
      <c r="BE344" s="196">
        <f>IF(N344="základní",J344,0)</f>
        <v>0</v>
      </c>
      <c r="BF344" s="196">
        <f>IF(N344="snížená",J344,0)</f>
        <v>0</v>
      </c>
      <c r="BG344" s="196">
        <f>IF(N344="zákl. přenesená",J344,0)</f>
        <v>0</v>
      </c>
      <c r="BH344" s="196">
        <f>IF(N344="sníž. přenesená",J344,0)</f>
        <v>0</v>
      </c>
      <c r="BI344" s="196">
        <f>IF(N344="nulová",J344,0)</f>
        <v>0</v>
      </c>
      <c r="BJ344" s="16" t="s">
        <v>22</v>
      </c>
      <c r="BK344" s="196">
        <f>ROUND(I344*H344,2)</f>
        <v>0</v>
      </c>
      <c r="BL344" s="16" t="s">
        <v>131</v>
      </c>
      <c r="BM344" s="195" t="s">
        <v>1124</v>
      </c>
    </row>
    <row r="345" spans="1:65" s="2" customFormat="1" ht="76.35" customHeight="1">
      <c r="A345" s="37"/>
      <c r="B345" s="38"/>
      <c r="C345" s="184" t="s">
        <v>1125</v>
      </c>
      <c r="D345" s="184" t="s">
        <v>126</v>
      </c>
      <c r="E345" s="185" t="s">
        <v>1126</v>
      </c>
      <c r="F345" s="186" t="s">
        <v>1127</v>
      </c>
      <c r="G345" s="187" t="s">
        <v>205</v>
      </c>
      <c r="H345" s="188">
        <v>1</v>
      </c>
      <c r="I345" s="189"/>
      <c r="J345" s="190">
        <f>ROUND(I345*H345,2)</f>
        <v>0</v>
      </c>
      <c r="K345" s="186" t="s">
        <v>130</v>
      </c>
      <c r="L345" s="43"/>
      <c r="M345" s="191" t="s">
        <v>20</v>
      </c>
      <c r="N345" s="192" t="s">
        <v>49</v>
      </c>
      <c r="O345" s="83"/>
      <c r="P345" s="193">
        <f>O345*H345</f>
        <v>0</v>
      </c>
      <c r="Q345" s="193">
        <v>0</v>
      </c>
      <c r="R345" s="193">
        <f>Q345*H345</f>
        <v>0</v>
      </c>
      <c r="S345" s="193">
        <v>0</v>
      </c>
      <c r="T345" s="194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195" t="s">
        <v>131</v>
      </c>
      <c r="AT345" s="195" t="s">
        <v>126</v>
      </c>
      <c r="AU345" s="195" t="s">
        <v>78</v>
      </c>
      <c r="AY345" s="16" t="s">
        <v>132</v>
      </c>
      <c r="BE345" s="196">
        <f>IF(N345="základní",J345,0)</f>
        <v>0</v>
      </c>
      <c r="BF345" s="196">
        <f>IF(N345="snížená",J345,0)</f>
        <v>0</v>
      </c>
      <c r="BG345" s="196">
        <f>IF(N345="zákl. přenesená",J345,0)</f>
        <v>0</v>
      </c>
      <c r="BH345" s="196">
        <f>IF(N345="sníž. přenesená",J345,0)</f>
        <v>0</v>
      </c>
      <c r="BI345" s="196">
        <f>IF(N345="nulová",J345,0)</f>
        <v>0</v>
      </c>
      <c r="BJ345" s="16" t="s">
        <v>22</v>
      </c>
      <c r="BK345" s="196">
        <f>ROUND(I345*H345,2)</f>
        <v>0</v>
      </c>
      <c r="BL345" s="16" t="s">
        <v>131</v>
      </c>
      <c r="BM345" s="195" t="s">
        <v>1128</v>
      </c>
    </row>
    <row r="346" spans="1:65" s="2" customFormat="1" ht="76.35" customHeight="1">
      <c r="A346" s="37"/>
      <c r="B346" s="38"/>
      <c r="C346" s="184" t="s">
        <v>1129</v>
      </c>
      <c r="D346" s="184" t="s">
        <v>126</v>
      </c>
      <c r="E346" s="185" t="s">
        <v>1130</v>
      </c>
      <c r="F346" s="186" t="s">
        <v>1131</v>
      </c>
      <c r="G346" s="187" t="s">
        <v>205</v>
      </c>
      <c r="H346" s="188">
        <v>4</v>
      </c>
      <c r="I346" s="189"/>
      <c r="J346" s="190">
        <f>ROUND(I346*H346,2)</f>
        <v>0</v>
      </c>
      <c r="K346" s="186" t="s">
        <v>130</v>
      </c>
      <c r="L346" s="43"/>
      <c r="M346" s="191" t="s">
        <v>20</v>
      </c>
      <c r="N346" s="192" t="s">
        <v>49</v>
      </c>
      <c r="O346" s="83"/>
      <c r="P346" s="193">
        <f>O346*H346</f>
        <v>0</v>
      </c>
      <c r="Q346" s="193">
        <v>0</v>
      </c>
      <c r="R346" s="193">
        <f>Q346*H346</f>
        <v>0</v>
      </c>
      <c r="S346" s="193">
        <v>0</v>
      </c>
      <c r="T346" s="194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195" t="s">
        <v>131</v>
      </c>
      <c r="AT346" s="195" t="s">
        <v>126</v>
      </c>
      <c r="AU346" s="195" t="s">
        <v>78</v>
      </c>
      <c r="AY346" s="16" t="s">
        <v>132</v>
      </c>
      <c r="BE346" s="196">
        <f>IF(N346="základní",J346,0)</f>
        <v>0</v>
      </c>
      <c r="BF346" s="196">
        <f>IF(N346="snížená",J346,0)</f>
        <v>0</v>
      </c>
      <c r="BG346" s="196">
        <f>IF(N346="zákl. přenesená",J346,0)</f>
        <v>0</v>
      </c>
      <c r="BH346" s="196">
        <f>IF(N346="sníž. přenesená",J346,0)</f>
        <v>0</v>
      </c>
      <c r="BI346" s="196">
        <f>IF(N346="nulová",J346,0)</f>
        <v>0</v>
      </c>
      <c r="BJ346" s="16" t="s">
        <v>22</v>
      </c>
      <c r="BK346" s="196">
        <f>ROUND(I346*H346,2)</f>
        <v>0</v>
      </c>
      <c r="BL346" s="16" t="s">
        <v>131</v>
      </c>
      <c r="BM346" s="195" t="s">
        <v>1132</v>
      </c>
    </row>
    <row r="347" spans="1:65" s="2" customFormat="1" ht="76.35" customHeight="1">
      <c r="A347" s="37"/>
      <c r="B347" s="38"/>
      <c r="C347" s="184" t="s">
        <v>1133</v>
      </c>
      <c r="D347" s="184" t="s">
        <v>126</v>
      </c>
      <c r="E347" s="185" t="s">
        <v>1134</v>
      </c>
      <c r="F347" s="186" t="s">
        <v>1135</v>
      </c>
      <c r="G347" s="187" t="s">
        <v>205</v>
      </c>
      <c r="H347" s="188">
        <v>2</v>
      </c>
      <c r="I347" s="189"/>
      <c r="J347" s="190">
        <f>ROUND(I347*H347,2)</f>
        <v>0</v>
      </c>
      <c r="K347" s="186" t="s">
        <v>130</v>
      </c>
      <c r="L347" s="43"/>
      <c r="M347" s="191" t="s">
        <v>20</v>
      </c>
      <c r="N347" s="192" t="s">
        <v>49</v>
      </c>
      <c r="O347" s="83"/>
      <c r="P347" s="193">
        <f>O347*H347</f>
        <v>0</v>
      </c>
      <c r="Q347" s="193">
        <v>0</v>
      </c>
      <c r="R347" s="193">
        <f>Q347*H347</f>
        <v>0</v>
      </c>
      <c r="S347" s="193">
        <v>0</v>
      </c>
      <c r="T347" s="194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195" t="s">
        <v>131</v>
      </c>
      <c r="AT347" s="195" t="s">
        <v>126</v>
      </c>
      <c r="AU347" s="195" t="s">
        <v>78</v>
      </c>
      <c r="AY347" s="16" t="s">
        <v>132</v>
      </c>
      <c r="BE347" s="196">
        <f>IF(N347="základní",J347,0)</f>
        <v>0</v>
      </c>
      <c r="BF347" s="196">
        <f>IF(N347="snížená",J347,0)</f>
        <v>0</v>
      </c>
      <c r="BG347" s="196">
        <f>IF(N347="zákl. přenesená",J347,0)</f>
        <v>0</v>
      </c>
      <c r="BH347" s="196">
        <f>IF(N347="sníž. přenesená",J347,0)</f>
        <v>0</v>
      </c>
      <c r="BI347" s="196">
        <f>IF(N347="nulová",J347,0)</f>
        <v>0</v>
      </c>
      <c r="BJ347" s="16" t="s">
        <v>22</v>
      </c>
      <c r="BK347" s="196">
        <f>ROUND(I347*H347,2)</f>
        <v>0</v>
      </c>
      <c r="BL347" s="16" t="s">
        <v>131</v>
      </c>
      <c r="BM347" s="195" t="s">
        <v>1136</v>
      </c>
    </row>
    <row r="348" spans="1:65" s="2" customFormat="1" ht="76.35" customHeight="1">
      <c r="A348" s="37"/>
      <c r="B348" s="38"/>
      <c r="C348" s="184" t="s">
        <v>1137</v>
      </c>
      <c r="D348" s="184" t="s">
        <v>126</v>
      </c>
      <c r="E348" s="185" t="s">
        <v>1138</v>
      </c>
      <c r="F348" s="186" t="s">
        <v>1139</v>
      </c>
      <c r="G348" s="187" t="s">
        <v>205</v>
      </c>
      <c r="H348" s="188">
        <v>1</v>
      </c>
      <c r="I348" s="189"/>
      <c r="J348" s="190">
        <f>ROUND(I348*H348,2)</f>
        <v>0</v>
      </c>
      <c r="K348" s="186" t="s">
        <v>130</v>
      </c>
      <c r="L348" s="43"/>
      <c r="M348" s="191" t="s">
        <v>20</v>
      </c>
      <c r="N348" s="192" t="s">
        <v>49</v>
      </c>
      <c r="O348" s="83"/>
      <c r="P348" s="193">
        <f>O348*H348</f>
        <v>0</v>
      </c>
      <c r="Q348" s="193">
        <v>0</v>
      </c>
      <c r="R348" s="193">
        <f>Q348*H348</f>
        <v>0</v>
      </c>
      <c r="S348" s="193">
        <v>0</v>
      </c>
      <c r="T348" s="194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195" t="s">
        <v>131</v>
      </c>
      <c r="AT348" s="195" t="s">
        <v>126</v>
      </c>
      <c r="AU348" s="195" t="s">
        <v>78</v>
      </c>
      <c r="AY348" s="16" t="s">
        <v>132</v>
      </c>
      <c r="BE348" s="196">
        <f>IF(N348="základní",J348,0)</f>
        <v>0</v>
      </c>
      <c r="BF348" s="196">
        <f>IF(N348="snížená",J348,0)</f>
        <v>0</v>
      </c>
      <c r="BG348" s="196">
        <f>IF(N348="zákl. přenesená",J348,0)</f>
        <v>0</v>
      </c>
      <c r="BH348" s="196">
        <f>IF(N348="sníž. přenesená",J348,0)</f>
        <v>0</v>
      </c>
      <c r="BI348" s="196">
        <f>IF(N348="nulová",J348,0)</f>
        <v>0</v>
      </c>
      <c r="BJ348" s="16" t="s">
        <v>22</v>
      </c>
      <c r="BK348" s="196">
        <f>ROUND(I348*H348,2)</f>
        <v>0</v>
      </c>
      <c r="BL348" s="16" t="s">
        <v>131</v>
      </c>
      <c r="BM348" s="195" t="s">
        <v>1140</v>
      </c>
    </row>
    <row r="349" spans="1:65" s="2" customFormat="1" ht="66.75" customHeight="1">
      <c r="A349" s="37"/>
      <c r="B349" s="38"/>
      <c r="C349" s="184" t="s">
        <v>1141</v>
      </c>
      <c r="D349" s="184" t="s">
        <v>126</v>
      </c>
      <c r="E349" s="185" t="s">
        <v>1142</v>
      </c>
      <c r="F349" s="186" t="s">
        <v>1143</v>
      </c>
      <c r="G349" s="187" t="s">
        <v>205</v>
      </c>
      <c r="H349" s="188">
        <v>4</v>
      </c>
      <c r="I349" s="189"/>
      <c r="J349" s="190">
        <f>ROUND(I349*H349,2)</f>
        <v>0</v>
      </c>
      <c r="K349" s="186" t="s">
        <v>130</v>
      </c>
      <c r="L349" s="43"/>
      <c r="M349" s="191" t="s">
        <v>20</v>
      </c>
      <c r="N349" s="192" t="s">
        <v>49</v>
      </c>
      <c r="O349" s="83"/>
      <c r="P349" s="193">
        <f>O349*H349</f>
        <v>0</v>
      </c>
      <c r="Q349" s="193">
        <v>0</v>
      </c>
      <c r="R349" s="193">
        <f>Q349*H349</f>
        <v>0</v>
      </c>
      <c r="S349" s="193">
        <v>0</v>
      </c>
      <c r="T349" s="194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195" t="s">
        <v>131</v>
      </c>
      <c r="AT349" s="195" t="s">
        <v>126</v>
      </c>
      <c r="AU349" s="195" t="s">
        <v>78</v>
      </c>
      <c r="AY349" s="16" t="s">
        <v>132</v>
      </c>
      <c r="BE349" s="196">
        <f>IF(N349="základní",J349,0)</f>
        <v>0</v>
      </c>
      <c r="BF349" s="196">
        <f>IF(N349="snížená",J349,0)</f>
        <v>0</v>
      </c>
      <c r="BG349" s="196">
        <f>IF(N349="zákl. přenesená",J349,0)</f>
        <v>0</v>
      </c>
      <c r="BH349" s="196">
        <f>IF(N349="sníž. přenesená",J349,0)</f>
        <v>0</v>
      </c>
      <c r="BI349" s="196">
        <f>IF(N349="nulová",J349,0)</f>
        <v>0</v>
      </c>
      <c r="BJ349" s="16" t="s">
        <v>22</v>
      </c>
      <c r="BK349" s="196">
        <f>ROUND(I349*H349,2)</f>
        <v>0</v>
      </c>
      <c r="BL349" s="16" t="s">
        <v>131</v>
      </c>
      <c r="BM349" s="195" t="s">
        <v>1144</v>
      </c>
    </row>
    <row r="350" spans="1:65" s="2" customFormat="1" ht="66.75" customHeight="1">
      <c r="A350" s="37"/>
      <c r="B350" s="38"/>
      <c r="C350" s="184" t="s">
        <v>1145</v>
      </c>
      <c r="D350" s="184" t="s">
        <v>126</v>
      </c>
      <c r="E350" s="185" t="s">
        <v>1146</v>
      </c>
      <c r="F350" s="186" t="s">
        <v>1147</v>
      </c>
      <c r="G350" s="187" t="s">
        <v>205</v>
      </c>
      <c r="H350" s="188">
        <v>2</v>
      </c>
      <c r="I350" s="189"/>
      <c r="J350" s="190">
        <f>ROUND(I350*H350,2)</f>
        <v>0</v>
      </c>
      <c r="K350" s="186" t="s">
        <v>130</v>
      </c>
      <c r="L350" s="43"/>
      <c r="M350" s="191" t="s">
        <v>20</v>
      </c>
      <c r="N350" s="192" t="s">
        <v>49</v>
      </c>
      <c r="O350" s="83"/>
      <c r="P350" s="193">
        <f>O350*H350</f>
        <v>0</v>
      </c>
      <c r="Q350" s="193">
        <v>0</v>
      </c>
      <c r="R350" s="193">
        <f>Q350*H350</f>
        <v>0</v>
      </c>
      <c r="S350" s="193">
        <v>0</v>
      </c>
      <c r="T350" s="194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195" t="s">
        <v>131</v>
      </c>
      <c r="AT350" s="195" t="s">
        <v>126</v>
      </c>
      <c r="AU350" s="195" t="s">
        <v>78</v>
      </c>
      <c r="AY350" s="16" t="s">
        <v>132</v>
      </c>
      <c r="BE350" s="196">
        <f>IF(N350="základní",J350,0)</f>
        <v>0</v>
      </c>
      <c r="BF350" s="196">
        <f>IF(N350="snížená",J350,0)</f>
        <v>0</v>
      </c>
      <c r="BG350" s="196">
        <f>IF(N350="zákl. přenesená",J350,0)</f>
        <v>0</v>
      </c>
      <c r="BH350" s="196">
        <f>IF(N350="sníž. přenesená",J350,0)</f>
        <v>0</v>
      </c>
      <c r="BI350" s="196">
        <f>IF(N350="nulová",J350,0)</f>
        <v>0</v>
      </c>
      <c r="BJ350" s="16" t="s">
        <v>22</v>
      </c>
      <c r="BK350" s="196">
        <f>ROUND(I350*H350,2)</f>
        <v>0</v>
      </c>
      <c r="BL350" s="16" t="s">
        <v>131</v>
      </c>
      <c r="BM350" s="195" t="s">
        <v>1148</v>
      </c>
    </row>
    <row r="351" spans="1:65" s="2" customFormat="1" ht="90" customHeight="1">
      <c r="A351" s="37"/>
      <c r="B351" s="38"/>
      <c r="C351" s="184" t="s">
        <v>1149</v>
      </c>
      <c r="D351" s="184" t="s">
        <v>126</v>
      </c>
      <c r="E351" s="185" t="s">
        <v>1150</v>
      </c>
      <c r="F351" s="186" t="s">
        <v>1151</v>
      </c>
      <c r="G351" s="187" t="s">
        <v>205</v>
      </c>
      <c r="H351" s="188">
        <v>2</v>
      </c>
      <c r="I351" s="189"/>
      <c r="J351" s="190">
        <f>ROUND(I351*H351,2)</f>
        <v>0</v>
      </c>
      <c r="K351" s="186" t="s">
        <v>130</v>
      </c>
      <c r="L351" s="43"/>
      <c r="M351" s="191" t="s">
        <v>20</v>
      </c>
      <c r="N351" s="192" t="s">
        <v>49</v>
      </c>
      <c r="O351" s="83"/>
      <c r="P351" s="193">
        <f>O351*H351</f>
        <v>0</v>
      </c>
      <c r="Q351" s="193">
        <v>0</v>
      </c>
      <c r="R351" s="193">
        <f>Q351*H351</f>
        <v>0</v>
      </c>
      <c r="S351" s="193">
        <v>0</v>
      </c>
      <c r="T351" s="194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195" t="s">
        <v>131</v>
      </c>
      <c r="AT351" s="195" t="s">
        <v>126</v>
      </c>
      <c r="AU351" s="195" t="s">
        <v>78</v>
      </c>
      <c r="AY351" s="16" t="s">
        <v>132</v>
      </c>
      <c r="BE351" s="196">
        <f>IF(N351="základní",J351,0)</f>
        <v>0</v>
      </c>
      <c r="BF351" s="196">
        <f>IF(N351="snížená",J351,0)</f>
        <v>0</v>
      </c>
      <c r="BG351" s="196">
        <f>IF(N351="zákl. přenesená",J351,0)</f>
        <v>0</v>
      </c>
      <c r="BH351" s="196">
        <f>IF(N351="sníž. přenesená",J351,0)</f>
        <v>0</v>
      </c>
      <c r="BI351" s="196">
        <f>IF(N351="nulová",J351,0)</f>
        <v>0</v>
      </c>
      <c r="BJ351" s="16" t="s">
        <v>22</v>
      </c>
      <c r="BK351" s="196">
        <f>ROUND(I351*H351,2)</f>
        <v>0</v>
      </c>
      <c r="BL351" s="16" t="s">
        <v>131</v>
      </c>
      <c r="BM351" s="195" t="s">
        <v>1152</v>
      </c>
    </row>
    <row r="352" spans="1:65" s="2" customFormat="1" ht="90" customHeight="1">
      <c r="A352" s="37"/>
      <c r="B352" s="38"/>
      <c r="C352" s="184" t="s">
        <v>1153</v>
      </c>
      <c r="D352" s="184" t="s">
        <v>126</v>
      </c>
      <c r="E352" s="185" t="s">
        <v>1154</v>
      </c>
      <c r="F352" s="186" t="s">
        <v>1155</v>
      </c>
      <c r="G352" s="187" t="s">
        <v>205</v>
      </c>
      <c r="H352" s="188">
        <v>4</v>
      </c>
      <c r="I352" s="189"/>
      <c r="J352" s="190">
        <f>ROUND(I352*H352,2)</f>
        <v>0</v>
      </c>
      <c r="K352" s="186" t="s">
        <v>130</v>
      </c>
      <c r="L352" s="43"/>
      <c r="M352" s="191" t="s">
        <v>20</v>
      </c>
      <c r="N352" s="192" t="s">
        <v>49</v>
      </c>
      <c r="O352" s="83"/>
      <c r="P352" s="193">
        <f>O352*H352</f>
        <v>0</v>
      </c>
      <c r="Q352" s="193">
        <v>0</v>
      </c>
      <c r="R352" s="193">
        <f>Q352*H352</f>
        <v>0</v>
      </c>
      <c r="S352" s="193">
        <v>0</v>
      </c>
      <c r="T352" s="194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195" t="s">
        <v>131</v>
      </c>
      <c r="AT352" s="195" t="s">
        <v>126</v>
      </c>
      <c r="AU352" s="195" t="s">
        <v>78</v>
      </c>
      <c r="AY352" s="16" t="s">
        <v>132</v>
      </c>
      <c r="BE352" s="196">
        <f>IF(N352="základní",J352,0)</f>
        <v>0</v>
      </c>
      <c r="BF352" s="196">
        <f>IF(N352="snížená",J352,0)</f>
        <v>0</v>
      </c>
      <c r="BG352" s="196">
        <f>IF(N352="zákl. přenesená",J352,0)</f>
        <v>0</v>
      </c>
      <c r="BH352" s="196">
        <f>IF(N352="sníž. přenesená",J352,0)</f>
        <v>0</v>
      </c>
      <c r="BI352" s="196">
        <f>IF(N352="nulová",J352,0)</f>
        <v>0</v>
      </c>
      <c r="BJ352" s="16" t="s">
        <v>22</v>
      </c>
      <c r="BK352" s="196">
        <f>ROUND(I352*H352,2)</f>
        <v>0</v>
      </c>
      <c r="BL352" s="16" t="s">
        <v>131</v>
      </c>
      <c r="BM352" s="195" t="s">
        <v>1156</v>
      </c>
    </row>
    <row r="353" spans="1:65" s="2" customFormat="1" ht="90" customHeight="1">
      <c r="A353" s="37"/>
      <c r="B353" s="38"/>
      <c r="C353" s="184" t="s">
        <v>1157</v>
      </c>
      <c r="D353" s="184" t="s">
        <v>126</v>
      </c>
      <c r="E353" s="185" t="s">
        <v>1158</v>
      </c>
      <c r="F353" s="186" t="s">
        <v>1159</v>
      </c>
      <c r="G353" s="187" t="s">
        <v>205</v>
      </c>
      <c r="H353" s="188">
        <v>2</v>
      </c>
      <c r="I353" s="189"/>
      <c r="J353" s="190">
        <f>ROUND(I353*H353,2)</f>
        <v>0</v>
      </c>
      <c r="K353" s="186" t="s">
        <v>130</v>
      </c>
      <c r="L353" s="43"/>
      <c r="M353" s="191" t="s">
        <v>20</v>
      </c>
      <c r="N353" s="192" t="s">
        <v>49</v>
      </c>
      <c r="O353" s="83"/>
      <c r="P353" s="193">
        <f>O353*H353</f>
        <v>0</v>
      </c>
      <c r="Q353" s="193">
        <v>0</v>
      </c>
      <c r="R353" s="193">
        <f>Q353*H353</f>
        <v>0</v>
      </c>
      <c r="S353" s="193">
        <v>0</v>
      </c>
      <c r="T353" s="194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195" t="s">
        <v>131</v>
      </c>
      <c r="AT353" s="195" t="s">
        <v>126</v>
      </c>
      <c r="AU353" s="195" t="s">
        <v>78</v>
      </c>
      <c r="AY353" s="16" t="s">
        <v>132</v>
      </c>
      <c r="BE353" s="196">
        <f>IF(N353="základní",J353,0)</f>
        <v>0</v>
      </c>
      <c r="BF353" s="196">
        <f>IF(N353="snížená",J353,0)</f>
        <v>0</v>
      </c>
      <c r="BG353" s="196">
        <f>IF(N353="zákl. přenesená",J353,0)</f>
        <v>0</v>
      </c>
      <c r="BH353" s="196">
        <f>IF(N353="sníž. přenesená",J353,0)</f>
        <v>0</v>
      </c>
      <c r="BI353" s="196">
        <f>IF(N353="nulová",J353,0)</f>
        <v>0</v>
      </c>
      <c r="BJ353" s="16" t="s">
        <v>22</v>
      </c>
      <c r="BK353" s="196">
        <f>ROUND(I353*H353,2)</f>
        <v>0</v>
      </c>
      <c r="BL353" s="16" t="s">
        <v>131</v>
      </c>
      <c r="BM353" s="195" t="s">
        <v>1160</v>
      </c>
    </row>
    <row r="354" spans="1:65" s="2" customFormat="1" ht="90" customHeight="1">
      <c r="A354" s="37"/>
      <c r="B354" s="38"/>
      <c r="C354" s="184" t="s">
        <v>1161</v>
      </c>
      <c r="D354" s="184" t="s">
        <v>126</v>
      </c>
      <c r="E354" s="185" t="s">
        <v>1162</v>
      </c>
      <c r="F354" s="186" t="s">
        <v>1163</v>
      </c>
      <c r="G354" s="187" t="s">
        <v>205</v>
      </c>
      <c r="H354" s="188">
        <v>1</v>
      </c>
      <c r="I354" s="189"/>
      <c r="J354" s="190">
        <f>ROUND(I354*H354,2)</f>
        <v>0</v>
      </c>
      <c r="K354" s="186" t="s">
        <v>130</v>
      </c>
      <c r="L354" s="43"/>
      <c r="M354" s="191" t="s">
        <v>20</v>
      </c>
      <c r="N354" s="192" t="s">
        <v>49</v>
      </c>
      <c r="O354" s="83"/>
      <c r="P354" s="193">
        <f>O354*H354</f>
        <v>0</v>
      </c>
      <c r="Q354" s="193">
        <v>0</v>
      </c>
      <c r="R354" s="193">
        <f>Q354*H354</f>
        <v>0</v>
      </c>
      <c r="S354" s="193">
        <v>0</v>
      </c>
      <c r="T354" s="194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195" t="s">
        <v>131</v>
      </c>
      <c r="AT354" s="195" t="s">
        <v>126</v>
      </c>
      <c r="AU354" s="195" t="s">
        <v>78</v>
      </c>
      <c r="AY354" s="16" t="s">
        <v>132</v>
      </c>
      <c r="BE354" s="196">
        <f>IF(N354="základní",J354,0)</f>
        <v>0</v>
      </c>
      <c r="BF354" s="196">
        <f>IF(N354="snížená",J354,0)</f>
        <v>0</v>
      </c>
      <c r="BG354" s="196">
        <f>IF(N354="zákl. přenesená",J354,0)</f>
        <v>0</v>
      </c>
      <c r="BH354" s="196">
        <f>IF(N354="sníž. přenesená",J354,0)</f>
        <v>0</v>
      </c>
      <c r="BI354" s="196">
        <f>IF(N354="nulová",J354,0)</f>
        <v>0</v>
      </c>
      <c r="BJ354" s="16" t="s">
        <v>22</v>
      </c>
      <c r="BK354" s="196">
        <f>ROUND(I354*H354,2)</f>
        <v>0</v>
      </c>
      <c r="BL354" s="16" t="s">
        <v>131</v>
      </c>
      <c r="BM354" s="195" t="s">
        <v>1164</v>
      </c>
    </row>
    <row r="355" spans="1:65" s="2" customFormat="1" ht="90" customHeight="1">
      <c r="A355" s="37"/>
      <c r="B355" s="38"/>
      <c r="C355" s="184" t="s">
        <v>1165</v>
      </c>
      <c r="D355" s="184" t="s">
        <v>126</v>
      </c>
      <c r="E355" s="185" t="s">
        <v>1166</v>
      </c>
      <c r="F355" s="186" t="s">
        <v>1167</v>
      </c>
      <c r="G355" s="187" t="s">
        <v>205</v>
      </c>
      <c r="H355" s="188">
        <v>2</v>
      </c>
      <c r="I355" s="189"/>
      <c r="J355" s="190">
        <f>ROUND(I355*H355,2)</f>
        <v>0</v>
      </c>
      <c r="K355" s="186" t="s">
        <v>130</v>
      </c>
      <c r="L355" s="43"/>
      <c r="M355" s="191" t="s">
        <v>20</v>
      </c>
      <c r="N355" s="192" t="s">
        <v>49</v>
      </c>
      <c r="O355" s="83"/>
      <c r="P355" s="193">
        <f>O355*H355</f>
        <v>0</v>
      </c>
      <c r="Q355" s="193">
        <v>0</v>
      </c>
      <c r="R355" s="193">
        <f>Q355*H355</f>
        <v>0</v>
      </c>
      <c r="S355" s="193">
        <v>0</v>
      </c>
      <c r="T355" s="194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195" t="s">
        <v>131</v>
      </c>
      <c r="AT355" s="195" t="s">
        <v>126</v>
      </c>
      <c r="AU355" s="195" t="s">
        <v>78</v>
      </c>
      <c r="AY355" s="16" t="s">
        <v>132</v>
      </c>
      <c r="BE355" s="196">
        <f>IF(N355="základní",J355,0)</f>
        <v>0</v>
      </c>
      <c r="BF355" s="196">
        <f>IF(N355="snížená",J355,0)</f>
        <v>0</v>
      </c>
      <c r="BG355" s="196">
        <f>IF(N355="zákl. přenesená",J355,0)</f>
        <v>0</v>
      </c>
      <c r="BH355" s="196">
        <f>IF(N355="sníž. přenesená",J355,0)</f>
        <v>0</v>
      </c>
      <c r="BI355" s="196">
        <f>IF(N355="nulová",J355,0)</f>
        <v>0</v>
      </c>
      <c r="BJ355" s="16" t="s">
        <v>22</v>
      </c>
      <c r="BK355" s="196">
        <f>ROUND(I355*H355,2)</f>
        <v>0</v>
      </c>
      <c r="BL355" s="16" t="s">
        <v>131</v>
      </c>
      <c r="BM355" s="195" t="s">
        <v>1168</v>
      </c>
    </row>
    <row r="356" spans="1:65" s="2" customFormat="1" ht="90" customHeight="1">
      <c r="A356" s="37"/>
      <c r="B356" s="38"/>
      <c r="C356" s="184" t="s">
        <v>1169</v>
      </c>
      <c r="D356" s="184" t="s">
        <v>126</v>
      </c>
      <c r="E356" s="185" t="s">
        <v>1170</v>
      </c>
      <c r="F356" s="186" t="s">
        <v>1171</v>
      </c>
      <c r="G356" s="187" t="s">
        <v>205</v>
      </c>
      <c r="H356" s="188">
        <v>4</v>
      </c>
      <c r="I356" s="189"/>
      <c r="J356" s="190">
        <f>ROUND(I356*H356,2)</f>
        <v>0</v>
      </c>
      <c r="K356" s="186" t="s">
        <v>130</v>
      </c>
      <c r="L356" s="43"/>
      <c r="M356" s="191" t="s">
        <v>20</v>
      </c>
      <c r="N356" s="192" t="s">
        <v>49</v>
      </c>
      <c r="O356" s="83"/>
      <c r="P356" s="193">
        <f>O356*H356</f>
        <v>0</v>
      </c>
      <c r="Q356" s="193">
        <v>0</v>
      </c>
      <c r="R356" s="193">
        <f>Q356*H356</f>
        <v>0</v>
      </c>
      <c r="S356" s="193">
        <v>0</v>
      </c>
      <c r="T356" s="194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195" t="s">
        <v>131</v>
      </c>
      <c r="AT356" s="195" t="s">
        <v>126</v>
      </c>
      <c r="AU356" s="195" t="s">
        <v>78</v>
      </c>
      <c r="AY356" s="16" t="s">
        <v>132</v>
      </c>
      <c r="BE356" s="196">
        <f>IF(N356="základní",J356,0)</f>
        <v>0</v>
      </c>
      <c r="BF356" s="196">
        <f>IF(N356="snížená",J356,0)</f>
        <v>0</v>
      </c>
      <c r="BG356" s="196">
        <f>IF(N356="zákl. přenesená",J356,0)</f>
        <v>0</v>
      </c>
      <c r="BH356" s="196">
        <f>IF(N356="sníž. přenesená",J356,0)</f>
        <v>0</v>
      </c>
      <c r="BI356" s="196">
        <f>IF(N356="nulová",J356,0)</f>
        <v>0</v>
      </c>
      <c r="BJ356" s="16" t="s">
        <v>22</v>
      </c>
      <c r="BK356" s="196">
        <f>ROUND(I356*H356,2)</f>
        <v>0</v>
      </c>
      <c r="BL356" s="16" t="s">
        <v>131</v>
      </c>
      <c r="BM356" s="195" t="s">
        <v>1172</v>
      </c>
    </row>
    <row r="357" spans="1:65" s="2" customFormat="1" ht="90" customHeight="1">
      <c r="A357" s="37"/>
      <c r="B357" s="38"/>
      <c r="C357" s="184" t="s">
        <v>1173</v>
      </c>
      <c r="D357" s="184" t="s">
        <v>126</v>
      </c>
      <c r="E357" s="185" t="s">
        <v>1174</v>
      </c>
      <c r="F357" s="186" t="s">
        <v>1175</v>
      </c>
      <c r="G357" s="187" t="s">
        <v>205</v>
      </c>
      <c r="H357" s="188">
        <v>2</v>
      </c>
      <c r="I357" s="189"/>
      <c r="J357" s="190">
        <f>ROUND(I357*H357,2)</f>
        <v>0</v>
      </c>
      <c r="K357" s="186" t="s">
        <v>130</v>
      </c>
      <c r="L357" s="43"/>
      <c r="M357" s="191" t="s">
        <v>20</v>
      </c>
      <c r="N357" s="192" t="s">
        <v>49</v>
      </c>
      <c r="O357" s="83"/>
      <c r="P357" s="193">
        <f>O357*H357</f>
        <v>0</v>
      </c>
      <c r="Q357" s="193">
        <v>0</v>
      </c>
      <c r="R357" s="193">
        <f>Q357*H357</f>
        <v>0</v>
      </c>
      <c r="S357" s="193">
        <v>0</v>
      </c>
      <c r="T357" s="194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195" t="s">
        <v>131</v>
      </c>
      <c r="AT357" s="195" t="s">
        <v>126</v>
      </c>
      <c r="AU357" s="195" t="s">
        <v>78</v>
      </c>
      <c r="AY357" s="16" t="s">
        <v>132</v>
      </c>
      <c r="BE357" s="196">
        <f>IF(N357="základní",J357,0)</f>
        <v>0</v>
      </c>
      <c r="BF357" s="196">
        <f>IF(N357="snížená",J357,0)</f>
        <v>0</v>
      </c>
      <c r="BG357" s="196">
        <f>IF(N357="zákl. přenesená",J357,0)</f>
        <v>0</v>
      </c>
      <c r="BH357" s="196">
        <f>IF(N357="sníž. přenesená",J357,0)</f>
        <v>0</v>
      </c>
      <c r="BI357" s="196">
        <f>IF(N357="nulová",J357,0)</f>
        <v>0</v>
      </c>
      <c r="BJ357" s="16" t="s">
        <v>22</v>
      </c>
      <c r="BK357" s="196">
        <f>ROUND(I357*H357,2)</f>
        <v>0</v>
      </c>
      <c r="BL357" s="16" t="s">
        <v>131</v>
      </c>
      <c r="BM357" s="195" t="s">
        <v>1176</v>
      </c>
    </row>
    <row r="358" spans="1:65" s="2" customFormat="1" ht="90" customHeight="1">
      <c r="A358" s="37"/>
      <c r="B358" s="38"/>
      <c r="C358" s="184" t="s">
        <v>1177</v>
      </c>
      <c r="D358" s="184" t="s">
        <v>126</v>
      </c>
      <c r="E358" s="185" t="s">
        <v>1178</v>
      </c>
      <c r="F358" s="186" t="s">
        <v>1179</v>
      </c>
      <c r="G358" s="187" t="s">
        <v>205</v>
      </c>
      <c r="H358" s="188">
        <v>1</v>
      </c>
      <c r="I358" s="189"/>
      <c r="J358" s="190">
        <f>ROUND(I358*H358,2)</f>
        <v>0</v>
      </c>
      <c r="K358" s="186" t="s">
        <v>130</v>
      </c>
      <c r="L358" s="43"/>
      <c r="M358" s="191" t="s">
        <v>20</v>
      </c>
      <c r="N358" s="192" t="s">
        <v>49</v>
      </c>
      <c r="O358" s="83"/>
      <c r="P358" s="193">
        <f>O358*H358</f>
        <v>0</v>
      </c>
      <c r="Q358" s="193">
        <v>0</v>
      </c>
      <c r="R358" s="193">
        <f>Q358*H358</f>
        <v>0</v>
      </c>
      <c r="S358" s="193">
        <v>0</v>
      </c>
      <c r="T358" s="194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195" t="s">
        <v>131</v>
      </c>
      <c r="AT358" s="195" t="s">
        <v>126</v>
      </c>
      <c r="AU358" s="195" t="s">
        <v>78</v>
      </c>
      <c r="AY358" s="16" t="s">
        <v>132</v>
      </c>
      <c r="BE358" s="196">
        <f>IF(N358="základní",J358,0)</f>
        <v>0</v>
      </c>
      <c r="BF358" s="196">
        <f>IF(N358="snížená",J358,0)</f>
        <v>0</v>
      </c>
      <c r="BG358" s="196">
        <f>IF(N358="zákl. přenesená",J358,0)</f>
        <v>0</v>
      </c>
      <c r="BH358" s="196">
        <f>IF(N358="sníž. přenesená",J358,0)</f>
        <v>0</v>
      </c>
      <c r="BI358" s="196">
        <f>IF(N358="nulová",J358,0)</f>
        <v>0</v>
      </c>
      <c r="BJ358" s="16" t="s">
        <v>22</v>
      </c>
      <c r="BK358" s="196">
        <f>ROUND(I358*H358,2)</f>
        <v>0</v>
      </c>
      <c r="BL358" s="16" t="s">
        <v>131</v>
      </c>
      <c r="BM358" s="195" t="s">
        <v>1180</v>
      </c>
    </row>
    <row r="359" spans="1:65" s="2" customFormat="1" ht="90" customHeight="1">
      <c r="A359" s="37"/>
      <c r="B359" s="38"/>
      <c r="C359" s="184" t="s">
        <v>1181</v>
      </c>
      <c r="D359" s="184" t="s">
        <v>126</v>
      </c>
      <c r="E359" s="185" t="s">
        <v>1182</v>
      </c>
      <c r="F359" s="186" t="s">
        <v>1183</v>
      </c>
      <c r="G359" s="187" t="s">
        <v>205</v>
      </c>
      <c r="H359" s="188">
        <v>2</v>
      </c>
      <c r="I359" s="189"/>
      <c r="J359" s="190">
        <f>ROUND(I359*H359,2)</f>
        <v>0</v>
      </c>
      <c r="K359" s="186" t="s">
        <v>130</v>
      </c>
      <c r="L359" s="43"/>
      <c r="M359" s="191" t="s">
        <v>20</v>
      </c>
      <c r="N359" s="192" t="s">
        <v>49</v>
      </c>
      <c r="O359" s="83"/>
      <c r="P359" s="193">
        <f>O359*H359</f>
        <v>0</v>
      </c>
      <c r="Q359" s="193">
        <v>0</v>
      </c>
      <c r="R359" s="193">
        <f>Q359*H359</f>
        <v>0</v>
      </c>
      <c r="S359" s="193">
        <v>0</v>
      </c>
      <c r="T359" s="194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195" t="s">
        <v>131</v>
      </c>
      <c r="AT359" s="195" t="s">
        <v>126</v>
      </c>
      <c r="AU359" s="195" t="s">
        <v>78</v>
      </c>
      <c r="AY359" s="16" t="s">
        <v>132</v>
      </c>
      <c r="BE359" s="196">
        <f>IF(N359="základní",J359,0)</f>
        <v>0</v>
      </c>
      <c r="BF359" s="196">
        <f>IF(N359="snížená",J359,0)</f>
        <v>0</v>
      </c>
      <c r="BG359" s="196">
        <f>IF(N359="zákl. přenesená",J359,0)</f>
        <v>0</v>
      </c>
      <c r="BH359" s="196">
        <f>IF(N359="sníž. přenesená",J359,0)</f>
        <v>0</v>
      </c>
      <c r="BI359" s="196">
        <f>IF(N359="nulová",J359,0)</f>
        <v>0</v>
      </c>
      <c r="BJ359" s="16" t="s">
        <v>22</v>
      </c>
      <c r="BK359" s="196">
        <f>ROUND(I359*H359,2)</f>
        <v>0</v>
      </c>
      <c r="BL359" s="16" t="s">
        <v>131</v>
      </c>
      <c r="BM359" s="195" t="s">
        <v>1184</v>
      </c>
    </row>
    <row r="360" spans="1:65" s="2" customFormat="1" ht="90" customHeight="1">
      <c r="A360" s="37"/>
      <c r="B360" s="38"/>
      <c r="C360" s="184" t="s">
        <v>1185</v>
      </c>
      <c r="D360" s="184" t="s">
        <v>126</v>
      </c>
      <c r="E360" s="185" t="s">
        <v>1186</v>
      </c>
      <c r="F360" s="186" t="s">
        <v>1187</v>
      </c>
      <c r="G360" s="187" t="s">
        <v>205</v>
      </c>
      <c r="H360" s="188">
        <v>2</v>
      </c>
      <c r="I360" s="189"/>
      <c r="J360" s="190">
        <f>ROUND(I360*H360,2)</f>
        <v>0</v>
      </c>
      <c r="K360" s="186" t="s">
        <v>130</v>
      </c>
      <c r="L360" s="43"/>
      <c r="M360" s="191" t="s">
        <v>20</v>
      </c>
      <c r="N360" s="192" t="s">
        <v>49</v>
      </c>
      <c r="O360" s="83"/>
      <c r="P360" s="193">
        <f>O360*H360</f>
        <v>0</v>
      </c>
      <c r="Q360" s="193">
        <v>0</v>
      </c>
      <c r="R360" s="193">
        <f>Q360*H360</f>
        <v>0</v>
      </c>
      <c r="S360" s="193">
        <v>0</v>
      </c>
      <c r="T360" s="194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195" t="s">
        <v>131</v>
      </c>
      <c r="AT360" s="195" t="s">
        <v>126</v>
      </c>
      <c r="AU360" s="195" t="s">
        <v>78</v>
      </c>
      <c r="AY360" s="16" t="s">
        <v>132</v>
      </c>
      <c r="BE360" s="196">
        <f>IF(N360="základní",J360,0)</f>
        <v>0</v>
      </c>
      <c r="BF360" s="196">
        <f>IF(N360="snížená",J360,0)</f>
        <v>0</v>
      </c>
      <c r="BG360" s="196">
        <f>IF(N360="zákl. přenesená",J360,0)</f>
        <v>0</v>
      </c>
      <c r="BH360" s="196">
        <f>IF(N360="sníž. přenesená",J360,0)</f>
        <v>0</v>
      </c>
      <c r="BI360" s="196">
        <f>IF(N360="nulová",J360,0)</f>
        <v>0</v>
      </c>
      <c r="BJ360" s="16" t="s">
        <v>22</v>
      </c>
      <c r="BK360" s="196">
        <f>ROUND(I360*H360,2)</f>
        <v>0</v>
      </c>
      <c r="BL360" s="16" t="s">
        <v>131</v>
      </c>
      <c r="BM360" s="195" t="s">
        <v>1188</v>
      </c>
    </row>
    <row r="361" spans="1:65" s="2" customFormat="1" ht="90" customHeight="1">
      <c r="A361" s="37"/>
      <c r="B361" s="38"/>
      <c r="C361" s="184" t="s">
        <v>1189</v>
      </c>
      <c r="D361" s="184" t="s">
        <v>126</v>
      </c>
      <c r="E361" s="185" t="s">
        <v>1190</v>
      </c>
      <c r="F361" s="186" t="s">
        <v>1191</v>
      </c>
      <c r="G361" s="187" t="s">
        <v>205</v>
      </c>
      <c r="H361" s="188">
        <v>2</v>
      </c>
      <c r="I361" s="189"/>
      <c r="J361" s="190">
        <f>ROUND(I361*H361,2)</f>
        <v>0</v>
      </c>
      <c r="K361" s="186" t="s">
        <v>130</v>
      </c>
      <c r="L361" s="43"/>
      <c r="M361" s="191" t="s">
        <v>20</v>
      </c>
      <c r="N361" s="192" t="s">
        <v>49</v>
      </c>
      <c r="O361" s="83"/>
      <c r="P361" s="193">
        <f>O361*H361</f>
        <v>0</v>
      </c>
      <c r="Q361" s="193">
        <v>0</v>
      </c>
      <c r="R361" s="193">
        <f>Q361*H361</f>
        <v>0</v>
      </c>
      <c r="S361" s="193">
        <v>0</v>
      </c>
      <c r="T361" s="194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195" t="s">
        <v>131</v>
      </c>
      <c r="AT361" s="195" t="s">
        <v>126</v>
      </c>
      <c r="AU361" s="195" t="s">
        <v>78</v>
      </c>
      <c r="AY361" s="16" t="s">
        <v>132</v>
      </c>
      <c r="BE361" s="196">
        <f>IF(N361="základní",J361,0)</f>
        <v>0</v>
      </c>
      <c r="BF361" s="196">
        <f>IF(N361="snížená",J361,0)</f>
        <v>0</v>
      </c>
      <c r="BG361" s="196">
        <f>IF(N361="zákl. přenesená",J361,0)</f>
        <v>0</v>
      </c>
      <c r="BH361" s="196">
        <f>IF(N361="sníž. přenesená",J361,0)</f>
        <v>0</v>
      </c>
      <c r="BI361" s="196">
        <f>IF(N361="nulová",J361,0)</f>
        <v>0</v>
      </c>
      <c r="BJ361" s="16" t="s">
        <v>22</v>
      </c>
      <c r="BK361" s="196">
        <f>ROUND(I361*H361,2)</f>
        <v>0</v>
      </c>
      <c r="BL361" s="16" t="s">
        <v>131</v>
      </c>
      <c r="BM361" s="195" t="s">
        <v>1192</v>
      </c>
    </row>
    <row r="362" spans="1:65" s="2" customFormat="1" ht="49.05" customHeight="1">
      <c r="A362" s="37"/>
      <c r="B362" s="38"/>
      <c r="C362" s="184" t="s">
        <v>1193</v>
      </c>
      <c r="D362" s="184" t="s">
        <v>126</v>
      </c>
      <c r="E362" s="185" t="s">
        <v>1194</v>
      </c>
      <c r="F362" s="186" t="s">
        <v>1195</v>
      </c>
      <c r="G362" s="187" t="s">
        <v>205</v>
      </c>
      <c r="H362" s="188">
        <v>2</v>
      </c>
      <c r="I362" s="189"/>
      <c r="J362" s="190">
        <f>ROUND(I362*H362,2)</f>
        <v>0</v>
      </c>
      <c r="K362" s="186" t="s">
        <v>130</v>
      </c>
      <c r="L362" s="43"/>
      <c r="M362" s="191" t="s">
        <v>20</v>
      </c>
      <c r="N362" s="192" t="s">
        <v>49</v>
      </c>
      <c r="O362" s="83"/>
      <c r="P362" s="193">
        <f>O362*H362</f>
        <v>0</v>
      </c>
      <c r="Q362" s="193">
        <v>0</v>
      </c>
      <c r="R362" s="193">
        <f>Q362*H362</f>
        <v>0</v>
      </c>
      <c r="S362" s="193">
        <v>0</v>
      </c>
      <c r="T362" s="194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195" t="s">
        <v>131</v>
      </c>
      <c r="AT362" s="195" t="s">
        <v>126</v>
      </c>
      <c r="AU362" s="195" t="s">
        <v>78</v>
      </c>
      <c r="AY362" s="16" t="s">
        <v>132</v>
      </c>
      <c r="BE362" s="196">
        <f>IF(N362="základní",J362,0)</f>
        <v>0</v>
      </c>
      <c r="BF362" s="196">
        <f>IF(N362="snížená",J362,0)</f>
        <v>0</v>
      </c>
      <c r="BG362" s="196">
        <f>IF(N362="zákl. přenesená",J362,0)</f>
        <v>0</v>
      </c>
      <c r="BH362" s="196">
        <f>IF(N362="sníž. přenesená",J362,0)</f>
        <v>0</v>
      </c>
      <c r="BI362" s="196">
        <f>IF(N362="nulová",J362,0)</f>
        <v>0</v>
      </c>
      <c r="BJ362" s="16" t="s">
        <v>22</v>
      </c>
      <c r="BK362" s="196">
        <f>ROUND(I362*H362,2)</f>
        <v>0</v>
      </c>
      <c r="BL362" s="16" t="s">
        <v>131</v>
      </c>
      <c r="BM362" s="195" t="s">
        <v>1196</v>
      </c>
    </row>
    <row r="363" spans="1:65" s="2" customFormat="1" ht="49.05" customHeight="1">
      <c r="A363" s="37"/>
      <c r="B363" s="38"/>
      <c r="C363" s="184" t="s">
        <v>1197</v>
      </c>
      <c r="D363" s="184" t="s">
        <v>126</v>
      </c>
      <c r="E363" s="185" t="s">
        <v>1198</v>
      </c>
      <c r="F363" s="186" t="s">
        <v>1199</v>
      </c>
      <c r="G363" s="187" t="s">
        <v>205</v>
      </c>
      <c r="H363" s="188">
        <v>4</v>
      </c>
      <c r="I363" s="189"/>
      <c r="J363" s="190">
        <f>ROUND(I363*H363,2)</f>
        <v>0</v>
      </c>
      <c r="K363" s="186" t="s">
        <v>130</v>
      </c>
      <c r="L363" s="43"/>
      <c r="M363" s="191" t="s">
        <v>20</v>
      </c>
      <c r="N363" s="192" t="s">
        <v>49</v>
      </c>
      <c r="O363" s="83"/>
      <c r="P363" s="193">
        <f>O363*H363</f>
        <v>0</v>
      </c>
      <c r="Q363" s="193">
        <v>0</v>
      </c>
      <c r="R363" s="193">
        <f>Q363*H363</f>
        <v>0</v>
      </c>
      <c r="S363" s="193">
        <v>0</v>
      </c>
      <c r="T363" s="194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195" t="s">
        <v>131</v>
      </c>
      <c r="AT363" s="195" t="s">
        <v>126</v>
      </c>
      <c r="AU363" s="195" t="s">
        <v>78</v>
      </c>
      <c r="AY363" s="16" t="s">
        <v>132</v>
      </c>
      <c r="BE363" s="196">
        <f>IF(N363="základní",J363,0)</f>
        <v>0</v>
      </c>
      <c r="BF363" s="196">
        <f>IF(N363="snížená",J363,0)</f>
        <v>0</v>
      </c>
      <c r="BG363" s="196">
        <f>IF(N363="zákl. přenesená",J363,0)</f>
        <v>0</v>
      </c>
      <c r="BH363" s="196">
        <f>IF(N363="sníž. přenesená",J363,0)</f>
        <v>0</v>
      </c>
      <c r="BI363" s="196">
        <f>IF(N363="nulová",J363,0)</f>
        <v>0</v>
      </c>
      <c r="BJ363" s="16" t="s">
        <v>22</v>
      </c>
      <c r="BK363" s="196">
        <f>ROUND(I363*H363,2)</f>
        <v>0</v>
      </c>
      <c r="BL363" s="16" t="s">
        <v>131</v>
      </c>
      <c r="BM363" s="195" t="s">
        <v>1200</v>
      </c>
    </row>
    <row r="364" spans="1:65" s="2" customFormat="1" ht="49.05" customHeight="1">
      <c r="A364" s="37"/>
      <c r="B364" s="38"/>
      <c r="C364" s="184" t="s">
        <v>1201</v>
      </c>
      <c r="D364" s="184" t="s">
        <v>126</v>
      </c>
      <c r="E364" s="185" t="s">
        <v>1202</v>
      </c>
      <c r="F364" s="186" t="s">
        <v>1203</v>
      </c>
      <c r="G364" s="187" t="s">
        <v>205</v>
      </c>
      <c r="H364" s="188">
        <v>2</v>
      </c>
      <c r="I364" s="189"/>
      <c r="J364" s="190">
        <f>ROUND(I364*H364,2)</f>
        <v>0</v>
      </c>
      <c r="K364" s="186" t="s">
        <v>130</v>
      </c>
      <c r="L364" s="43"/>
      <c r="M364" s="191" t="s">
        <v>20</v>
      </c>
      <c r="N364" s="192" t="s">
        <v>49</v>
      </c>
      <c r="O364" s="83"/>
      <c r="P364" s="193">
        <f>O364*H364</f>
        <v>0</v>
      </c>
      <c r="Q364" s="193">
        <v>0</v>
      </c>
      <c r="R364" s="193">
        <f>Q364*H364</f>
        <v>0</v>
      </c>
      <c r="S364" s="193">
        <v>0</v>
      </c>
      <c r="T364" s="194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195" t="s">
        <v>131</v>
      </c>
      <c r="AT364" s="195" t="s">
        <v>126</v>
      </c>
      <c r="AU364" s="195" t="s">
        <v>78</v>
      </c>
      <c r="AY364" s="16" t="s">
        <v>132</v>
      </c>
      <c r="BE364" s="196">
        <f>IF(N364="základní",J364,0)</f>
        <v>0</v>
      </c>
      <c r="BF364" s="196">
        <f>IF(N364="snížená",J364,0)</f>
        <v>0</v>
      </c>
      <c r="BG364" s="196">
        <f>IF(N364="zákl. přenesená",J364,0)</f>
        <v>0</v>
      </c>
      <c r="BH364" s="196">
        <f>IF(N364="sníž. přenesená",J364,0)</f>
        <v>0</v>
      </c>
      <c r="BI364" s="196">
        <f>IF(N364="nulová",J364,0)</f>
        <v>0</v>
      </c>
      <c r="BJ364" s="16" t="s">
        <v>22</v>
      </c>
      <c r="BK364" s="196">
        <f>ROUND(I364*H364,2)</f>
        <v>0</v>
      </c>
      <c r="BL364" s="16" t="s">
        <v>131</v>
      </c>
      <c r="BM364" s="195" t="s">
        <v>1204</v>
      </c>
    </row>
    <row r="365" spans="1:65" s="2" customFormat="1" ht="44.25" customHeight="1">
      <c r="A365" s="37"/>
      <c r="B365" s="38"/>
      <c r="C365" s="184" t="s">
        <v>1205</v>
      </c>
      <c r="D365" s="184" t="s">
        <v>126</v>
      </c>
      <c r="E365" s="185" t="s">
        <v>1206</v>
      </c>
      <c r="F365" s="186" t="s">
        <v>1207</v>
      </c>
      <c r="G365" s="187" t="s">
        <v>205</v>
      </c>
      <c r="H365" s="188">
        <v>1</v>
      </c>
      <c r="I365" s="189"/>
      <c r="J365" s="190">
        <f>ROUND(I365*H365,2)</f>
        <v>0</v>
      </c>
      <c r="K365" s="186" t="s">
        <v>130</v>
      </c>
      <c r="L365" s="43"/>
      <c r="M365" s="191" t="s">
        <v>20</v>
      </c>
      <c r="N365" s="192" t="s">
        <v>49</v>
      </c>
      <c r="O365" s="83"/>
      <c r="P365" s="193">
        <f>O365*H365</f>
        <v>0</v>
      </c>
      <c r="Q365" s="193">
        <v>0</v>
      </c>
      <c r="R365" s="193">
        <f>Q365*H365</f>
        <v>0</v>
      </c>
      <c r="S365" s="193">
        <v>0</v>
      </c>
      <c r="T365" s="194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195" t="s">
        <v>131</v>
      </c>
      <c r="AT365" s="195" t="s">
        <v>126</v>
      </c>
      <c r="AU365" s="195" t="s">
        <v>78</v>
      </c>
      <c r="AY365" s="16" t="s">
        <v>132</v>
      </c>
      <c r="BE365" s="196">
        <f>IF(N365="základní",J365,0)</f>
        <v>0</v>
      </c>
      <c r="BF365" s="196">
        <f>IF(N365="snížená",J365,0)</f>
        <v>0</v>
      </c>
      <c r="BG365" s="196">
        <f>IF(N365="zákl. přenesená",J365,0)</f>
        <v>0</v>
      </c>
      <c r="BH365" s="196">
        <f>IF(N365="sníž. přenesená",J365,0)</f>
        <v>0</v>
      </c>
      <c r="BI365" s="196">
        <f>IF(N365="nulová",J365,0)</f>
        <v>0</v>
      </c>
      <c r="BJ365" s="16" t="s">
        <v>22</v>
      </c>
      <c r="BK365" s="196">
        <f>ROUND(I365*H365,2)</f>
        <v>0</v>
      </c>
      <c r="BL365" s="16" t="s">
        <v>131</v>
      </c>
      <c r="BM365" s="195" t="s">
        <v>1208</v>
      </c>
    </row>
    <row r="366" spans="1:65" s="2" customFormat="1" ht="24.15" customHeight="1">
      <c r="A366" s="37"/>
      <c r="B366" s="38"/>
      <c r="C366" s="184" t="s">
        <v>1209</v>
      </c>
      <c r="D366" s="184" t="s">
        <v>126</v>
      </c>
      <c r="E366" s="185" t="s">
        <v>1210</v>
      </c>
      <c r="F366" s="186" t="s">
        <v>1211</v>
      </c>
      <c r="G366" s="187" t="s">
        <v>205</v>
      </c>
      <c r="H366" s="188">
        <v>2</v>
      </c>
      <c r="I366" s="189"/>
      <c r="J366" s="190">
        <f>ROUND(I366*H366,2)</f>
        <v>0</v>
      </c>
      <c r="K366" s="186" t="s">
        <v>130</v>
      </c>
      <c r="L366" s="43"/>
      <c r="M366" s="191" t="s">
        <v>20</v>
      </c>
      <c r="N366" s="192" t="s">
        <v>49</v>
      </c>
      <c r="O366" s="83"/>
      <c r="P366" s="193">
        <f>O366*H366</f>
        <v>0</v>
      </c>
      <c r="Q366" s="193">
        <v>0</v>
      </c>
      <c r="R366" s="193">
        <f>Q366*H366</f>
        <v>0</v>
      </c>
      <c r="S366" s="193">
        <v>0</v>
      </c>
      <c r="T366" s="194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195" t="s">
        <v>131</v>
      </c>
      <c r="AT366" s="195" t="s">
        <v>126</v>
      </c>
      <c r="AU366" s="195" t="s">
        <v>78</v>
      </c>
      <c r="AY366" s="16" t="s">
        <v>132</v>
      </c>
      <c r="BE366" s="196">
        <f>IF(N366="základní",J366,0)</f>
        <v>0</v>
      </c>
      <c r="BF366" s="196">
        <f>IF(N366="snížená",J366,0)</f>
        <v>0</v>
      </c>
      <c r="BG366" s="196">
        <f>IF(N366="zákl. přenesená",J366,0)</f>
        <v>0</v>
      </c>
      <c r="BH366" s="196">
        <f>IF(N366="sníž. přenesená",J366,0)</f>
        <v>0</v>
      </c>
      <c r="BI366" s="196">
        <f>IF(N366="nulová",J366,0)</f>
        <v>0</v>
      </c>
      <c r="BJ366" s="16" t="s">
        <v>22</v>
      </c>
      <c r="BK366" s="196">
        <f>ROUND(I366*H366,2)</f>
        <v>0</v>
      </c>
      <c r="BL366" s="16" t="s">
        <v>131</v>
      </c>
      <c r="BM366" s="195" t="s">
        <v>1212</v>
      </c>
    </row>
    <row r="367" spans="1:65" s="2" customFormat="1" ht="24.15" customHeight="1">
      <c r="A367" s="37"/>
      <c r="B367" s="38"/>
      <c r="C367" s="184" t="s">
        <v>1213</v>
      </c>
      <c r="D367" s="184" t="s">
        <v>126</v>
      </c>
      <c r="E367" s="185" t="s">
        <v>1214</v>
      </c>
      <c r="F367" s="186" t="s">
        <v>1215</v>
      </c>
      <c r="G367" s="187" t="s">
        <v>205</v>
      </c>
      <c r="H367" s="188">
        <v>4</v>
      </c>
      <c r="I367" s="189"/>
      <c r="J367" s="190">
        <f>ROUND(I367*H367,2)</f>
        <v>0</v>
      </c>
      <c r="K367" s="186" t="s">
        <v>130</v>
      </c>
      <c r="L367" s="43"/>
      <c r="M367" s="191" t="s">
        <v>20</v>
      </c>
      <c r="N367" s="192" t="s">
        <v>49</v>
      </c>
      <c r="O367" s="83"/>
      <c r="P367" s="193">
        <f>O367*H367</f>
        <v>0</v>
      </c>
      <c r="Q367" s="193">
        <v>0</v>
      </c>
      <c r="R367" s="193">
        <f>Q367*H367</f>
        <v>0</v>
      </c>
      <c r="S367" s="193">
        <v>0</v>
      </c>
      <c r="T367" s="194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195" t="s">
        <v>131</v>
      </c>
      <c r="AT367" s="195" t="s">
        <v>126</v>
      </c>
      <c r="AU367" s="195" t="s">
        <v>78</v>
      </c>
      <c r="AY367" s="16" t="s">
        <v>132</v>
      </c>
      <c r="BE367" s="196">
        <f>IF(N367="základní",J367,0)</f>
        <v>0</v>
      </c>
      <c r="BF367" s="196">
        <f>IF(N367="snížená",J367,0)</f>
        <v>0</v>
      </c>
      <c r="BG367" s="196">
        <f>IF(N367="zákl. přenesená",J367,0)</f>
        <v>0</v>
      </c>
      <c r="BH367" s="196">
        <f>IF(N367="sníž. přenesená",J367,0)</f>
        <v>0</v>
      </c>
      <c r="BI367" s="196">
        <f>IF(N367="nulová",J367,0)</f>
        <v>0</v>
      </c>
      <c r="BJ367" s="16" t="s">
        <v>22</v>
      </c>
      <c r="BK367" s="196">
        <f>ROUND(I367*H367,2)</f>
        <v>0</v>
      </c>
      <c r="BL367" s="16" t="s">
        <v>131</v>
      </c>
      <c r="BM367" s="195" t="s">
        <v>1216</v>
      </c>
    </row>
    <row r="368" spans="1:65" s="2" customFormat="1" ht="24.15" customHeight="1">
      <c r="A368" s="37"/>
      <c r="B368" s="38"/>
      <c r="C368" s="184" t="s">
        <v>1217</v>
      </c>
      <c r="D368" s="184" t="s">
        <v>126</v>
      </c>
      <c r="E368" s="185" t="s">
        <v>1218</v>
      </c>
      <c r="F368" s="186" t="s">
        <v>1219</v>
      </c>
      <c r="G368" s="187" t="s">
        <v>205</v>
      </c>
      <c r="H368" s="188">
        <v>2</v>
      </c>
      <c r="I368" s="189"/>
      <c r="J368" s="190">
        <f>ROUND(I368*H368,2)</f>
        <v>0</v>
      </c>
      <c r="K368" s="186" t="s">
        <v>130</v>
      </c>
      <c r="L368" s="43"/>
      <c r="M368" s="191" t="s">
        <v>20</v>
      </c>
      <c r="N368" s="192" t="s">
        <v>49</v>
      </c>
      <c r="O368" s="83"/>
      <c r="P368" s="193">
        <f>O368*H368</f>
        <v>0</v>
      </c>
      <c r="Q368" s="193">
        <v>0</v>
      </c>
      <c r="R368" s="193">
        <f>Q368*H368</f>
        <v>0</v>
      </c>
      <c r="S368" s="193">
        <v>0</v>
      </c>
      <c r="T368" s="194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195" t="s">
        <v>131</v>
      </c>
      <c r="AT368" s="195" t="s">
        <v>126</v>
      </c>
      <c r="AU368" s="195" t="s">
        <v>78</v>
      </c>
      <c r="AY368" s="16" t="s">
        <v>132</v>
      </c>
      <c r="BE368" s="196">
        <f>IF(N368="základní",J368,0)</f>
        <v>0</v>
      </c>
      <c r="BF368" s="196">
        <f>IF(N368="snížená",J368,0)</f>
        <v>0</v>
      </c>
      <c r="BG368" s="196">
        <f>IF(N368="zákl. přenesená",J368,0)</f>
        <v>0</v>
      </c>
      <c r="BH368" s="196">
        <f>IF(N368="sníž. přenesená",J368,0)</f>
        <v>0</v>
      </c>
      <c r="BI368" s="196">
        <f>IF(N368="nulová",J368,0)</f>
        <v>0</v>
      </c>
      <c r="BJ368" s="16" t="s">
        <v>22</v>
      </c>
      <c r="BK368" s="196">
        <f>ROUND(I368*H368,2)</f>
        <v>0</v>
      </c>
      <c r="BL368" s="16" t="s">
        <v>131</v>
      </c>
      <c r="BM368" s="195" t="s">
        <v>1220</v>
      </c>
    </row>
    <row r="369" spans="1:65" s="2" customFormat="1" ht="24.15" customHeight="1">
      <c r="A369" s="37"/>
      <c r="B369" s="38"/>
      <c r="C369" s="184" t="s">
        <v>1221</v>
      </c>
      <c r="D369" s="184" t="s">
        <v>126</v>
      </c>
      <c r="E369" s="185" t="s">
        <v>1222</v>
      </c>
      <c r="F369" s="186" t="s">
        <v>1223</v>
      </c>
      <c r="G369" s="187" t="s">
        <v>205</v>
      </c>
      <c r="H369" s="188">
        <v>1</v>
      </c>
      <c r="I369" s="189"/>
      <c r="J369" s="190">
        <f>ROUND(I369*H369,2)</f>
        <v>0</v>
      </c>
      <c r="K369" s="186" t="s">
        <v>130</v>
      </c>
      <c r="L369" s="43"/>
      <c r="M369" s="191" t="s">
        <v>20</v>
      </c>
      <c r="N369" s="192" t="s">
        <v>49</v>
      </c>
      <c r="O369" s="83"/>
      <c r="P369" s="193">
        <f>O369*H369</f>
        <v>0</v>
      </c>
      <c r="Q369" s="193">
        <v>0</v>
      </c>
      <c r="R369" s="193">
        <f>Q369*H369</f>
        <v>0</v>
      </c>
      <c r="S369" s="193">
        <v>0</v>
      </c>
      <c r="T369" s="194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195" t="s">
        <v>131</v>
      </c>
      <c r="AT369" s="195" t="s">
        <v>126</v>
      </c>
      <c r="AU369" s="195" t="s">
        <v>78</v>
      </c>
      <c r="AY369" s="16" t="s">
        <v>132</v>
      </c>
      <c r="BE369" s="196">
        <f>IF(N369="základní",J369,0)</f>
        <v>0</v>
      </c>
      <c r="BF369" s="196">
        <f>IF(N369="snížená",J369,0)</f>
        <v>0</v>
      </c>
      <c r="BG369" s="196">
        <f>IF(N369="zákl. přenesená",J369,0)</f>
        <v>0</v>
      </c>
      <c r="BH369" s="196">
        <f>IF(N369="sníž. přenesená",J369,0)</f>
        <v>0</v>
      </c>
      <c r="BI369" s="196">
        <f>IF(N369="nulová",J369,0)</f>
        <v>0</v>
      </c>
      <c r="BJ369" s="16" t="s">
        <v>22</v>
      </c>
      <c r="BK369" s="196">
        <f>ROUND(I369*H369,2)</f>
        <v>0</v>
      </c>
      <c r="BL369" s="16" t="s">
        <v>131</v>
      </c>
      <c r="BM369" s="195" t="s">
        <v>1224</v>
      </c>
    </row>
    <row r="370" spans="1:65" s="2" customFormat="1" ht="37.8" customHeight="1">
      <c r="A370" s="37"/>
      <c r="B370" s="38"/>
      <c r="C370" s="184" t="s">
        <v>1225</v>
      </c>
      <c r="D370" s="184" t="s">
        <v>126</v>
      </c>
      <c r="E370" s="185" t="s">
        <v>1226</v>
      </c>
      <c r="F370" s="186" t="s">
        <v>1227</v>
      </c>
      <c r="G370" s="187" t="s">
        <v>205</v>
      </c>
      <c r="H370" s="188">
        <v>2</v>
      </c>
      <c r="I370" s="189"/>
      <c r="J370" s="190">
        <f>ROUND(I370*H370,2)</f>
        <v>0</v>
      </c>
      <c r="K370" s="186" t="s">
        <v>130</v>
      </c>
      <c r="L370" s="43"/>
      <c r="M370" s="191" t="s">
        <v>20</v>
      </c>
      <c r="N370" s="192" t="s">
        <v>49</v>
      </c>
      <c r="O370" s="83"/>
      <c r="P370" s="193">
        <f>O370*H370</f>
        <v>0</v>
      </c>
      <c r="Q370" s="193">
        <v>0</v>
      </c>
      <c r="R370" s="193">
        <f>Q370*H370</f>
        <v>0</v>
      </c>
      <c r="S370" s="193">
        <v>0</v>
      </c>
      <c r="T370" s="194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195" t="s">
        <v>131</v>
      </c>
      <c r="AT370" s="195" t="s">
        <v>126</v>
      </c>
      <c r="AU370" s="195" t="s">
        <v>78</v>
      </c>
      <c r="AY370" s="16" t="s">
        <v>132</v>
      </c>
      <c r="BE370" s="196">
        <f>IF(N370="základní",J370,0)</f>
        <v>0</v>
      </c>
      <c r="BF370" s="196">
        <f>IF(N370="snížená",J370,0)</f>
        <v>0</v>
      </c>
      <c r="BG370" s="196">
        <f>IF(N370="zákl. přenesená",J370,0)</f>
        <v>0</v>
      </c>
      <c r="BH370" s="196">
        <f>IF(N370="sníž. přenesená",J370,0)</f>
        <v>0</v>
      </c>
      <c r="BI370" s="196">
        <f>IF(N370="nulová",J370,0)</f>
        <v>0</v>
      </c>
      <c r="BJ370" s="16" t="s">
        <v>22</v>
      </c>
      <c r="BK370" s="196">
        <f>ROUND(I370*H370,2)</f>
        <v>0</v>
      </c>
      <c r="BL370" s="16" t="s">
        <v>131</v>
      </c>
      <c r="BM370" s="195" t="s">
        <v>1228</v>
      </c>
    </row>
    <row r="371" spans="1:65" s="2" customFormat="1" ht="37.8" customHeight="1">
      <c r="A371" s="37"/>
      <c r="B371" s="38"/>
      <c r="C371" s="184" t="s">
        <v>1229</v>
      </c>
      <c r="D371" s="184" t="s">
        <v>126</v>
      </c>
      <c r="E371" s="185" t="s">
        <v>1230</v>
      </c>
      <c r="F371" s="186" t="s">
        <v>1231</v>
      </c>
      <c r="G371" s="187" t="s">
        <v>205</v>
      </c>
      <c r="H371" s="188">
        <v>4</v>
      </c>
      <c r="I371" s="189"/>
      <c r="J371" s="190">
        <f>ROUND(I371*H371,2)</f>
        <v>0</v>
      </c>
      <c r="K371" s="186" t="s">
        <v>130</v>
      </c>
      <c r="L371" s="43"/>
      <c r="M371" s="191" t="s">
        <v>20</v>
      </c>
      <c r="N371" s="192" t="s">
        <v>49</v>
      </c>
      <c r="O371" s="83"/>
      <c r="P371" s="193">
        <f>O371*H371</f>
        <v>0</v>
      </c>
      <c r="Q371" s="193">
        <v>0</v>
      </c>
      <c r="R371" s="193">
        <f>Q371*H371</f>
        <v>0</v>
      </c>
      <c r="S371" s="193">
        <v>0</v>
      </c>
      <c r="T371" s="194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195" t="s">
        <v>131</v>
      </c>
      <c r="AT371" s="195" t="s">
        <v>126</v>
      </c>
      <c r="AU371" s="195" t="s">
        <v>78</v>
      </c>
      <c r="AY371" s="16" t="s">
        <v>132</v>
      </c>
      <c r="BE371" s="196">
        <f>IF(N371="základní",J371,0)</f>
        <v>0</v>
      </c>
      <c r="BF371" s="196">
        <f>IF(N371="snížená",J371,0)</f>
        <v>0</v>
      </c>
      <c r="BG371" s="196">
        <f>IF(N371="zákl. přenesená",J371,0)</f>
        <v>0</v>
      </c>
      <c r="BH371" s="196">
        <f>IF(N371="sníž. přenesená",J371,0)</f>
        <v>0</v>
      </c>
      <c r="BI371" s="196">
        <f>IF(N371="nulová",J371,0)</f>
        <v>0</v>
      </c>
      <c r="BJ371" s="16" t="s">
        <v>22</v>
      </c>
      <c r="BK371" s="196">
        <f>ROUND(I371*H371,2)</f>
        <v>0</v>
      </c>
      <c r="BL371" s="16" t="s">
        <v>131</v>
      </c>
      <c r="BM371" s="195" t="s">
        <v>1232</v>
      </c>
    </row>
    <row r="372" spans="1:65" s="2" customFormat="1" ht="37.8" customHeight="1">
      <c r="A372" s="37"/>
      <c r="B372" s="38"/>
      <c r="C372" s="184" t="s">
        <v>1233</v>
      </c>
      <c r="D372" s="184" t="s">
        <v>126</v>
      </c>
      <c r="E372" s="185" t="s">
        <v>1234</v>
      </c>
      <c r="F372" s="186" t="s">
        <v>1235</v>
      </c>
      <c r="G372" s="187" t="s">
        <v>205</v>
      </c>
      <c r="H372" s="188">
        <v>2</v>
      </c>
      <c r="I372" s="189"/>
      <c r="J372" s="190">
        <f>ROUND(I372*H372,2)</f>
        <v>0</v>
      </c>
      <c r="K372" s="186" t="s">
        <v>130</v>
      </c>
      <c r="L372" s="43"/>
      <c r="M372" s="191" t="s">
        <v>20</v>
      </c>
      <c r="N372" s="192" t="s">
        <v>49</v>
      </c>
      <c r="O372" s="83"/>
      <c r="P372" s="193">
        <f>O372*H372</f>
        <v>0</v>
      </c>
      <c r="Q372" s="193">
        <v>0</v>
      </c>
      <c r="R372" s="193">
        <f>Q372*H372</f>
        <v>0</v>
      </c>
      <c r="S372" s="193">
        <v>0</v>
      </c>
      <c r="T372" s="194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195" t="s">
        <v>131</v>
      </c>
      <c r="AT372" s="195" t="s">
        <v>126</v>
      </c>
      <c r="AU372" s="195" t="s">
        <v>78</v>
      </c>
      <c r="AY372" s="16" t="s">
        <v>132</v>
      </c>
      <c r="BE372" s="196">
        <f>IF(N372="základní",J372,0)</f>
        <v>0</v>
      </c>
      <c r="BF372" s="196">
        <f>IF(N372="snížená",J372,0)</f>
        <v>0</v>
      </c>
      <c r="BG372" s="196">
        <f>IF(N372="zákl. přenesená",J372,0)</f>
        <v>0</v>
      </c>
      <c r="BH372" s="196">
        <f>IF(N372="sníž. přenesená",J372,0)</f>
        <v>0</v>
      </c>
      <c r="BI372" s="196">
        <f>IF(N372="nulová",J372,0)</f>
        <v>0</v>
      </c>
      <c r="BJ372" s="16" t="s">
        <v>22</v>
      </c>
      <c r="BK372" s="196">
        <f>ROUND(I372*H372,2)</f>
        <v>0</v>
      </c>
      <c r="BL372" s="16" t="s">
        <v>131</v>
      </c>
      <c r="BM372" s="195" t="s">
        <v>1236</v>
      </c>
    </row>
    <row r="373" spans="1:65" s="2" customFormat="1" ht="37.8" customHeight="1">
      <c r="A373" s="37"/>
      <c r="B373" s="38"/>
      <c r="C373" s="184" t="s">
        <v>1237</v>
      </c>
      <c r="D373" s="184" t="s">
        <v>126</v>
      </c>
      <c r="E373" s="185" t="s">
        <v>1238</v>
      </c>
      <c r="F373" s="186" t="s">
        <v>1239</v>
      </c>
      <c r="G373" s="187" t="s">
        <v>205</v>
      </c>
      <c r="H373" s="188">
        <v>1</v>
      </c>
      <c r="I373" s="189"/>
      <c r="J373" s="190">
        <f>ROUND(I373*H373,2)</f>
        <v>0</v>
      </c>
      <c r="K373" s="186" t="s">
        <v>130</v>
      </c>
      <c r="L373" s="43"/>
      <c r="M373" s="191" t="s">
        <v>20</v>
      </c>
      <c r="N373" s="192" t="s">
        <v>49</v>
      </c>
      <c r="O373" s="83"/>
      <c r="P373" s="193">
        <f>O373*H373</f>
        <v>0</v>
      </c>
      <c r="Q373" s="193">
        <v>0</v>
      </c>
      <c r="R373" s="193">
        <f>Q373*H373</f>
        <v>0</v>
      </c>
      <c r="S373" s="193">
        <v>0</v>
      </c>
      <c r="T373" s="194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195" t="s">
        <v>131</v>
      </c>
      <c r="AT373" s="195" t="s">
        <v>126</v>
      </c>
      <c r="AU373" s="195" t="s">
        <v>78</v>
      </c>
      <c r="AY373" s="16" t="s">
        <v>132</v>
      </c>
      <c r="BE373" s="196">
        <f>IF(N373="základní",J373,0)</f>
        <v>0</v>
      </c>
      <c r="BF373" s="196">
        <f>IF(N373="snížená",J373,0)</f>
        <v>0</v>
      </c>
      <c r="BG373" s="196">
        <f>IF(N373="zákl. přenesená",J373,0)</f>
        <v>0</v>
      </c>
      <c r="BH373" s="196">
        <f>IF(N373="sníž. přenesená",J373,0)</f>
        <v>0</v>
      </c>
      <c r="BI373" s="196">
        <f>IF(N373="nulová",J373,0)</f>
        <v>0</v>
      </c>
      <c r="BJ373" s="16" t="s">
        <v>22</v>
      </c>
      <c r="BK373" s="196">
        <f>ROUND(I373*H373,2)</f>
        <v>0</v>
      </c>
      <c r="BL373" s="16" t="s">
        <v>131</v>
      </c>
      <c r="BM373" s="195" t="s">
        <v>1240</v>
      </c>
    </row>
    <row r="374" spans="1:65" s="2" customFormat="1" ht="37.8" customHeight="1">
      <c r="A374" s="37"/>
      <c r="B374" s="38"/>
      <c r="C374" s="184" t="s">
        <v>1241</v>
      </c>
      <c r="D374" s="184" t="s">
        <v>126</v>
      </c>
      <c r="E374" s="185" t="s">
        <v>1242</v>
      </c>
      <c r="F374" s="186" t="s">
        <v>1243</v>
      </c>
      <c r="G374" s="187" t="s">
        <v>205</v>
      </c>
      <c r="H374" s="188">
        <v>2</v>
      </c>
      <c r="I374" s="189"/>
      <c r="J374" s="190">
        <f>ROUND(I374*H374,2)</f>
        <v>0</v>
      </c>
      <c r="K374" s="186" t="s">
        <v>130</v>
      </c>
      <c r="L374" s="43"/>
      <c r="M374" s="191" t="s">
        <v>20</v>
      </c>
      <c r="N374" s="192" t="s">
        <v>49</v>
      </c>
      <c r="O374" s="83"/>
      <c r="P374" s="193">
        <f>O374*H374</f>
        <v>0</v>
      </c>
      <c r="Q374" s="193">
        <v>0</v>
      </c>
      <c r="R374" s="193">
        <f>Q374*H374</f>
        <v>0</v>
      </c>
      <c r="S374" s="193">
        <v>0</v>
      </c>
      <c r="T374" s="194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195" t="s">
        <v>131</v>
      </c>
      <c r="AT374" s="195" t="s">
        <v>126</v>
      </c>
      <c r="AU374" s="195" t="s">
        <v>78</v>
      </c>
      <c r="AY374" s="16" t="s">
        <v>132</v>
      </c>
      <c r="BE374" s="196">
        <f>IF(N374="základní",J374,0)</f>
        <v>0</v>
      </c>
      <c r="BF374" s="196">
        <f>IF(N374="snížená",J374,0)</f>
        <v>0</v>
      </c>
      <c r="BG374" s="196">
        <f>IF(N374="zákl. přenesená",J374,0)</f>
        <v>0</v>
      </c>
      <c r="BH374" s="196">
        <f>IF(N374="sníž. přenesená",J374,0)</f>
        <v>0</v>
      </c>
      <c r="BI374" s="196">
        <f>IF(N374="nulová",J374,0)</f>
        <v>0</v>
      </c>
      <c r="BJ374" s="16" t="s">
        <v>22</v>
      </c>
      <c r="BK374" s="196">
        <f>ROUND(I374*H374,2)</f>
        <v>0</v>
      </c>
      <c r="BL374" s="16" t="s">
        <v>131</v>
      </c>
      <c r="BM374" s="195" t="s">
        <v>1244</v>
      </c>
    </row>
    <row r="375" spans="1:65" s="2" customFormat="1" ht="37.8" customHeight="1">
      <c r="A375" s="37"/>
      <c r="B375" s="38"/>
      <c r="C375" s="184" t="s">
        <v>1245</v>
      </c>
      <c r="D375" s="184" t="s">
        <v>126</v>
      </c>
      <c r="E375" s="185" t="s">
        <v>1246</v>
      </c>
      <c r="F375" s="186" t="s">
        <v>1247</v>
      </c>
      <c r="G375" s="187" t="s">
        <v>205</v>
      </c>
      <c r="H375" s="188">
        <v>4</v>
      </c>
      <c r="I375" s="189"/>
      <c r="J375" s="190">
        <f>ROUND(I375*H375,2)</f>
        <v>0</v>
      </c>
      <c r="K375" s="186" t="s">
        <v>130</v>
      </c>
      <c r="L375" s="43"/>
      <c r="M375" s="191" t="s">
        <v>20</v>
      </c>
      <c r="N375" s="192" t="s">
        <v>49</v>
      </c>
      <c r="O375" s="83"/>
      <c r="P375" s="193">
        <f>O375*H375</f>
        <v>0</v>
      </c>
      <c r="Q375" s="193">
        <v>0</v>
      </c>
      <c r="R375" s="193">
        <f>Q375*H375</f>
        <v>0</v>
      </c>
      <c r="S375" s="193">
        <v>0</v>
      </c>
      <c r="T375" s="194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195" t="s">
        <v>131</v>
      </c>
      <c r="AT375" s="195" t="s">
        <v>126</v>
      </c>
      <c r="AU375" s="195" t="s">
        <v>78</v>
      </c>
      <c r="AY375" s="16" t="s">
        <v>132</v>
      </c>
      <c r="BE375" s="196">
        <f>IF(N375="základní",J375,0)</f>
        <v>0</v>
      </c>
      <c r="BF375" s="196">
        <f>IF(N375="snížená",J375,0)</f>
        <v>0</v>
      </c>
      <c r="BG375" s="196">
        <f>IF(N375="zákl. přenesená",J375,0)</f>
        <v>0</v>
      </c>
      <c r="BH375" s="196">
        <f>IF(N375="sníž. přenesená",J375,0)</f>
        <v>0</v>
      </c>
      <c r="BI375" s="196">
        <f>IF(N375="nulová",J375,0)</f>
        <v>0</v>
      </c>
      <c r="BJ375" s="16" t="s">
        <v>22</v>
      </c>
      <c r="BK375" s="196">
        <f>ROUND(I375*H375,2)</f>
        <v>0</v>
      </c>
      <c r="BL375" s="16" t="s">
        <v>131</v>
      </c>
      <c r="BM375" s="195" t="s">
        <v>1248</v>
      </c>
    </row>
    <row r="376" spans="1:65" s="2" customFormat="1" ht="37.8" customHeight="1">
      <c r="A376" s="37"/>
      <c r="B376" s="38"/>
      <c r="C376" s="184" t="s">
        <v>1249</v>
      </c>
      <c r="D376" s="184" t="s">
        <v>126</v>
      </c>
      <c r="E376" s="185" t="s">
        <v>1250</v>
      </c>
      <c r="F376" s="186" t="s">
        <v>1251</v>
      </c>
      <c r="G376" s="187" t="s">
        <v>205</v>
      </c>
      <c r="H376" s="188">
        <v>2</v>
      </c>
      <c r="I376" s="189"/>
      <c r="J376" s="190">
        <f>ROUND(I376*H376,2)</f>
        <v>0</v>
      </c>
      <c r="K376" s="186" t="s">
        <v>130</v>
      </c>
      <c r="L376" s="43"/>
      <c r="M376" s="191" t="s">
        <v>20</v>
      </c>
      <c r="N376" s="192" t="s">
        <v>49</v>
      </c>
      <c r="O376" s="83"/>
      <c r="P376" s="193">
        <f>O376*H376</f>
        <v>0</v>
      </c>
      <c r="Q376" s="193">
        <v>0</v>
      </c>
      <c r="R376" s="193">
        <f>Q376*H376</f>
        <v>0</v>
      </c>
      <c r="S376" s="193">
        <v>0</v>
      </c>
      <c r="T376" s="194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195" t="s">
        <v>131</v>
      </c>
      <c r="AT376" s="195" t="s">
        <v>126</v>
      </c>
      <c r="AU376" s="195" t="s">
        <v>78</v>
      </c>
      <c r="AY376" s="16" t="s">
        <v>132</v>
      </c>
      <c r="BE376" s="196">
        <f>IF(N376="základní",J376,0)</f>
        <v>0</v>
      </c>
      <c r="BF376" s="196">
        <f>IF(N376="snížená",J376,0)</f>
        <v>0</v>
      </c>
      <c r="BG376" s="196">
        <f>IF(N376="zákl. přenesená",J376,0)</f>
        <v>0</v>
      </c>
      <c r="BH376" s="196">
        <f>IF(N376="sníž. přenesená",J376,0)</f>
        <v>0</v>
      </c>
      <c r="BI376" s="196">
        <f>IF(N376="nulová",J376,0)</f>
        <v>0</v>
      </c>
      <c r="BJ376" s="16" t="s">
        <v>22</v>
      </c>
      <c r="BK376" s="196">
        <f>ROUND(I376*H376,2)</f>
        <v>0</v>
      </c>
      <c r="BL376" s="16" t="s">
        <v>131</v>
      </c>
      <c r="BM376" s="195" t="s">
        <v>1252</v>
      </c>
    </row>
    <row r="377" spans="1:65" s="2" customFormat="1" ht="37.8" customHeight="1">
      <c r="A377" s="37"/>
      <c r="B377" s="38"/>
      <c r="C377" s="184" t="s">
        <v>1253</v>
      </c>
      <c r="D377" s="184" t="s">
        <v>126</v>
      </c>
      <c r="E377" s="185" t="s">
        <v>1254</v>
      </c>
      <c r="F377" s="186" t="s">
        <v>1255</v>
      </c>
      <c r="G377" s="187" t="s">
        <v>205</v>
      </c>
      <c r="H377" s="188">
        <v>1</v>
      </c>
      <c r="I377" s="189"/>
      <c r="J377" s="190">
        <f>ROUND(I377*H377,2)</f>
        <v>0</v>
      </c>
      <c r="K377" s="186" t="s">
        <v>130</v>
      </c>
      <c r="L377" s="43"/>
      <c r="M377" s="191" t="s">
        <v>20</v>
      </c>
      <c r="N377" s="192" t="s">
        <v>49</v>
      </c>
      <c r="O377" s="83"/>
      <c r="P377" s="193">
        <f>O377*H377</f>
        <v>0</v>
      </c>
      <c r="Q377" s="193">
        <v>0</v>
      </c>
      <c r="R377" s="193">
        <f>Q377*H377</f>
        <v>0</v>
      </c>
      <c r="S377" s="193">
        <v>0</v>
      </c>
      <c r="T377" s="194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195" t="s">
        <v>131</v>
      </c>
      <c r="AT377" s="195" t="s">
        <v>126</v>
      </c>
      <c r="AU377" s="195" t="s">
        <v>78</v>
      </c>
      <c r="AY377" s="16" t="s">
        <v>132</v>
      </c>
      <c r="BE377" s="196">
        <f>IF(N377="základní",J377,0)</f>
        <v>0</v>
      </c>
      <c r="BF377" s="196">
        <f>IF(N377="snížená",J377,0)</f>
        <v>0</v>
      </c>
      <c r="BG377" s="196">
        <f>IF(N377="zákl. přenesená",J377,0)</f>
        <v>0</v>
      </c>
      <c r="BH377" s="196">
        <f>IF(N377="sníž. přenesená",J377,0)</f>
        <v>0</v>
      </c>
      <c r="BI377" s="196">
        <f>IF(N377="nulová",J377,0)</f>
        <v>0</v>
      </c>
      <c r="BJ377" s="16" t="s">
        <v>22</v>
      </c>
      <c r="BK377" s="196">
        <f>ROUND(I377*H377,2)</f>
        <v>0</v>
      </c>
      <c r="BL377" s="16" t="s">
        <v>131</v>
      </c>
      <c r="BM377" s="195" t="s">
        <v>1256</v>
      </c>
    </row>
    <row r="378" spans="1:65" s="2" customFormat="1" ht="37.8" customHeight="1">
      <c r="A378" s="37"/>
      <c r="B378" s="38"/>
      <c r="C378" s="184" t="s">
        <v>1257</v>
      </c>
      <c r="D378" s="184" t="s">
        <v>126</v>
      </c>
      <c r="E378" s="185" t="s">
        <v>1258</v>
      </c>
      <c r="F378" s="186" t="s">
        <v>1259</v>
      </c>
      <c r="G378" s="187" t="s">
        <v>205</v>
      </c>
      <c r="H378" s="188">
        <v>2</v>
      </c>
      <c r="I378" s="189"/>
      <c r="J378" s="190">
        <f>ROUND(I378*H378,2)</f>
        <v>0</v>
      </c>
      <c r="K378" s="186" t="s">
        <v>130</v>
      </c>
      <c r="L378" s="43"/>
      <c r="M378" s="191" t="s">
        <v>20</v>
      </c>
      <c r="N378" s="192" t="s">
        <v>49</v>
      </c>
      <c r="O378" s="83"/>
      <c r="P378" s="193">
        <f>O378*H378</f>
        <v>0</v>
      </c>
      <c r="Q378" s="193">
        <v>0</v>
      </c>
      <c r="R378" s="193">
        <f>Q378*H378</f>
        <v>0</v>
      </c>
      <c r="S378" s="193">
        <v>0</v>
      </c>
      <c r="T378" s="194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195" t="s">
        <v>131</v>
      </c>
      <c r="AT378" s="195" t="s">
        <v>126</v>
      </c>
      <c r="AU378" s="195" t="s">
        <v>78</v>
      </c>
      <c r="AY378" s="16" t="s">
        <v>132</v>
      </c>
      <c r="BE378" s="196">
        <f>IF(N378="základní",J378,0)</f>
        <v>0</v>
      </c>
      <c r="BF378" s="196">
        <f>IF(N378="snížená",J378,0)</f>
        <v>0</v>
      </c>
      <c r="BG378" s="196">
        <f>IF(N378="zákl. přenesená",J378,0)</f>
        <v>0</v>
      </c>
      <c r="BH378" s="196">
        <f>IF(N378="sníž. přenesená",J378,0)</f>
        <v>0</v>
      </c>
      <c r="BI378" s="196">
        <f>IF(N378="nulová",J378,0)</f>
        <v>0</v>
      </c>
      <c r="BJ378" s="16" t="s">
        <v>22</v>
      </c>
      <c r="BK378" s="196">
        <f>ROUND(I378*H378,2)</f>
        <v>0</v>
      </c>
      <c r="BL378" s="16" t="s">
        <v>131</v>
      </c>
      <c r="BM378" s="195" t="s">
        <v>1260</v>
      </c>
    </row>
    <row r="379" spans="1:65" s="2" customFormat="1" ht="37.8" customHeight="1">
      <c r="A379" s="37"/>
      <c r="B379" s="38"/>
      <c r="C379" s="184" t="s">
        <v>1261</v>
      </c>
      <c r="D379" s="184" t="s">
        <v>126</v>
      </c>
      <c r="E379" s="185" t="s">
        <v>1262</v>
      </c>
      <c r="F379" s="186" t="s">
        <v>1263</v>
      </c>
      <c r="G379" s="187" t="s">
        <v>205</v>
      </c>
      <c r="H379" s="188">
        <v>4</v>
      </c>
      <c r="I379" s="189"/>
      <c r="J379" s="190">
        <f>ROUND(I379*H379,2)</f>
        <v>0</v>
      </c>
      <c r="K379" s="186" t="s">
        <v>130</v>
      </c>
      <c r="L379" s="43"/>
      <c r="M379" s="191" t="s">
        <v>20</v>
      </c>
      <c r="N379" s="192" t="s">
        <v>49</v>
      </c>
      <c r="O379" s="83"/>
      <c r="P379" s="193">
        <f>O379*H379</f>
        <v>0</v>
      </c>
      <c r="Q379" s="193">
        <v>0</v>
      </c>
      <c r="R379" s="193">
        <f>Q379*H379</f>
        <v>0</v>
      </c>
      <c r="S379" s="193">
        <v>0</v>
      </c>
      <c r="T379" s="194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195" t="s">
        <v>131</v>
      </c>
      <c r="AT379" s="195" t="s">
        <v>126</v>
      </c>
      <c r="AU379" s="195" t="s">
        <v>78</v>
      </c>
      <c r="AY379" s="16" t="s">
        <v>132</v>
      </c>
      <c r="BE379" s="196">
        <f>IF(N379="základní",J379,0)</f>
        <v>0</v>
      </c>
      <c r="BF379" s="196">
        <f>IF(N379="snížená",J379,0)</f>
        <v>0</v>
      </c>
      <c r="BG379" s="196">
        <f>IF(N379="zákl. přenesená",J379,0)</f>
        <v>0</v>
      </c>
      <c r="BH379" s="196">
        <f>IF(N379="sníž. přenesená",J379,0)</f>
        <v>0</v>
      </c>
      <c r="BI379" s="196">
        <f>IF(N379="nulová",J379,0)</f>
        <v>0</v>
      </c>
      <c r="BJ379" s="16" t="s">
        <v>22</v>
      </c>
      <c r="BK379" s="196">
        <f>ROUND(I379*H379,2)</f>
        <v>0</v>
      </c>
      <c r="BL379" s="16" t="s">
        <v>131</v>
      </c>
      <c r="BM379" s="195" t="s">
        <v>1264</v>
      </c>
    </row>
    <row r="380" spans="1:65" s="2" customFormat="1" ht="37.8" customHeight="1">
      <c r="A380" s="37"/>
      <c r="B380" s="38"/>
      <c r="C380" s="184" t="s">
        <v>1265</v>
      </c>
      <c r="D380" s="184" t="s">
        <v>126</v>
      </c>
      <c r="E380" s="185" t="s">
        <v>1266</v>
      </c>
      <c r="F380" s="186" t="s">
        <v>1267</v>
      </c>
      <c r="G380" s="187" t="s">
        <v>205</v>
      </c>
      <c r="H380" s="188">
        <v>2</v>
      </c>
      <c r="I380" s="189"/>
      <c r="J380" s="190">
        <f>ROUND(I380*H380,2)</f>
        <v>0</v>
      </c>
      <c r="K380" s="186" t="s">
        <v>130</v>
      </c>
      <c r="L380" s="43"/>
      <c r="M380" s="191" t="s">
        <v>20</v>
      </c>
      <c r="N380" s="192" t="s">
        <v>49</v>
      </c>
      <c r="O380" s="83"/>
      <c r="P380" s="193">
        <f>O380*H380</f>
        <v>0</v>
      </c>
      <c r="Q380" s="193">
        <v>0</v>
      </c>
      <c r="R380" s="193">
        <f>Q380*H380</f>
        <v>0</v>
      </c>
      <c r="S380" s="193">
        <v>0</v>
      </c>
      <c r="T380" s="194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195" t="s">
        <v>131</v>
      </c>
      <c r="AT380" s="195" t="s">
        <v>126</v>
      </c>
      <c r="AU380" s="195" t="s">
        <v>78</v>
      </c>
      <c r="AY380" s="16" t="s">
        <v>132</v>
      </c>
      <c r="BE380" s="196">
        <f>IF(N380="základní",J380,0)</f>
        <v>0</v>
      </c>
      <c r="BF380" s="196">
        <f>IF(N380="snížená",J380,0)</f>
        <v>0</v>
      </c>
      <c r="BG380" s="196">
        <f>IF(N380="zákl. přenesená",J380,0)</f>
        <v>0</v>
      </c>
      <c r="BH380" s="196">
        <f>IF(N380="sníž. přenesená",J380,0)</f>
        <v>0</v>
      </c>
      <c r="BI380" s="196">
        <f>IF(N380="nulová",J380,0)</f>
        <v>0</v>
      </c>
      <c r="BJ380" s="16" t="s">
        <v>22</v>
      </c>
      <c r="BK380" s="196">
        <f>ROUND(I380*H380,2)</f>
        <v>0</v>
      </c>
      <c r="BL380" s="16" t="s">
        <v>131</v>
      </c>
      <c r="BM380" s="195" t="s">
        <v>1268</v>
      </c>
    </row>
    <row r="381" spans="1:65" s="2" customFormat="1" ht="37.8" customHeight="1">
      <c r="A381" s="37"/>
      <c r="B381" s="38"/>
      <c r="C381" s="184" t="s">
        <v>1269</v>
      </c>
      <c r="D381" s="184" t="s">
        <v>126</v>
      </c>
      <c r="E381" s="185" t="s">
        <v>1270</v>
      </c>
      <c r="F381" s="186" t="s">
        <v>1271</v>
      </c>
      <c r="G381" s="187" t="s">
        <v>205</v>
      </c>
      <c r="H381" s="188">
        <v>1</v>
      </c>
      <c r="I381" s="189"/>
      <c r="J381" s="190">
        <f>ROUND(I381*H381,2)</f>
        <v>0</v>
      </c>
      <c r="K381" s="186" t="s">
        <v>130</v>
      </c>
      <c r="L381" s="43"/>
      <c r="M381" s="191" t="s">
        <v>20</v>
      </c>
      <c r="N381" s="192" t="s">
        <v>49</v>
      </c>
      <c r="O381" s="83"/>
      <c r="P381" s="193">
        <f>O381*H381</f>
        <v>0</v>
      </c>
      <c r="Q381" s="193">
        <v>0</v>
      </c>
      <c r="R381" s="193">
        <f>Q381*H381</f>
        <v>0</v>
      </c>
      <c r="S381" s="193">
        <v>0</v>
      </c>
      <c r="T381" s="194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195" t="s">
        <v>131</v>
      </c>
      <c r="AT381" s="195" t="s">
        <v>126</v>
      </c>
      <c r="AU381" s="195" t="s">
        <v>78</v>
      </c>
      <c r="AY381" s="16" t="s">
        <v>132</v>
      </c>
      <c r="BE381" s="196">
        <f>IF(N381="základní",J381,0)</f>
        <v>0</v>
      </c>
      <c r="BF381" s="196">
        <f>IF(N381="snížená",J381,0)</f>
        <v>0</v>
      </c>
      <c r="BG381" s="196">
        <f>IF(N381="zákl. přenesená",J381,0)</f>
        <v>0</v>
      </c>
      <c r="BH381" s="196">
        <f>IF(N381="sníž. přenesená",J381,0)</f>
        <v>0</v>
      </c>
      <c r="BI381" s="196">
        <f>IF(N381="nulová",J381,0)</f>
        <v>0</v>
      </c>
      <c r="BJ381" s="16" t="s">
        <v>22</v>
      </c>
      <c r="BK381" s="196">
        <f>ROUND(I381*H381,2)</f>
        <v>0</v>
      </c>
      <c r="BL381" s="16" t="s">
        <v>131</v>
      </c>
      <c r="BM381" s="195" t="s">
        <v>1272</v>
      </c>
    </row>
    <row r="382" spans="1:65" s="2" customFormat="1" ht="44.25" customHeight="1">
      <c r="A382" s="37"/>
      <c r="B382" s="38"/>
      <c r="C382" s="184" t="s">
        <v>1273</v>
      </c>
      <c r="D382" s="184" t="s">
        <v>126</v>
      </c>
      <c r="E382" s="185" t="s">
        <v>1274</v>
      </c>
      <c r="F382" s="186" t="s">
        <v>1275</v>
      </c>
      <c r="G382" s="187" t="s">
        <v>205</v>
      </c>
      <c r="H382" s="188">
        <v>2</v>
      </c>
      <c r="I382" s="189"/>
      <c r="J382" s="190">
        <f>ROUND(I382*H382,2)</f>
        <v>0</v>
      </c>
      <c r="K382" s="186" t="s">
        <v>130</v>
      </c>
      <c r="L382" s="43"/>
      <c r="M382" s="191" t="s">
        <v>20</v>
      </c>
      <c r="N382" s="192" t="s">
        <v>49</v>
      </c>
      <c r="O382" s="83"/>
      <c r="P382" s="193">
        <f>O382*H382</f>
        <v>0</v>
      </c>
      <c r="Q382" s="193">
        <v>0</v>
      </c>
      <c r="R382" s="193">
        <f>Q382*H382</f>
        <v>0</v>
      </c>
      <c r="S382" s="193">
        <v>0</v>
      </c>
      <c r="T382" s="194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195" t="s">
        <v>131</v>
      </c>
      <c r="AT382" s="195" t="s">
        <v>126</v>
      </c>
      <c r="AU382" s="195" t="s">
        <v>78</v>
      </c>
      <c r="AY382" s="16" t="s">
        <v>132</v>
      </c>
      <c r="BE382" s="196">
        <f>IF(N382="základní",J382,0)</f>
        <v>0</v>
      </c>
      <c r="BF382" s="196">
        <f>IF(N382="snížená",J382,0)</f>
        <v>0</v>
      </c>
      <c r="BG382" s="196">
        <f>IF(N382="zákl. přenesená",J382,0)</f>
        <v>0</v>
      </c>
      <c r="BH382" s="196">
        <f>IF(N382="sníž. přenesená",J382,0)</f>
        <v>0</v>
      </c>
      <c r="BI382" s="196">
        <f>IF(N382="nulová",J382,0)</f>
        <v>0</v>
      </c>
      <c r="BJ382" s="16" t="s">
        <v>22</v>
      </c>
      <c r="BK382" s="196">
        <f>ROUND(I382*H382,2)</f>
        <v>0</v>
      </c>
      <c r="BL382" s="16" t="s">
        <v>131</v>
      </c>
      <c r="BM382" s="195" t="s">
        <v>1276</v>
      </c>
    </row>
    <row r="383" spans="1:65" s="2" customFormat="1" ht="44.25" customHeight="1">
      <c r="A383" s="37"/>
      <c r="B383" s="38"/>
      <c r="C383" s="184" t="s">
        <v>1277</v>
      </c>
      <c r="D383" s="184" t="s">
        <v>126</v>
      </c>
      <c r="E383" s="185" t="s">
        <v>1278</v>
      </c>
      <c r="F383" s="186" t="s">
        <v>1279</v>
      </c>
      <c r="G383" s="187" t="s">
        <v>205</v>
      </c>
      <c r="H383" s="188">
        <v>4</v>
      </c>
      <c r="I383" s="189"/>
      <c r="J383" s="190">
        <f>ROUND(I383*H383,2)</f>
        <v>0</v>
      </c>
      <c r="K383" s="186" t="s">
        <v>130</v>
      </c>
      <c r="L383" s="43"/>
      <c r="M383" s="191" t="s">
        <v>20</v>
      </c>
      <c r="N383" s="192" t="s">
        <v>49</v>
      </c>
      <c r="O383" s="83"/>
      <c r="P383" s="193">
        <f>O383*H383</f>
        <v>0</v>
      </c>
      <c r="Q383" s="193">
        <v>0</v>
      </c>
      <c r="R383" s="193">
        <f>Q383*H383</f>
        <v>0</v>
      </c>
      <c r="S383" s="193">
        <v>0</v>
      </c>
      <c r="T383" s="194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195" t="s">
        <v>131</v>
      </c>
      <c r="AT383" s="195" t="s">
        <v>126</v>
      </c>
      <c r="AU383" s="195" t="s">
        <v>78</v>
      </c>
      <c r="AY383" s="16" t="s">
        <v>132</v>
      </c>
      <c r="BE383" s="196">
        <f>IF(N383="základní",J383,0)</f>
        <v>0</v>
      </c>
      <c r="BF383" s="196">
        <f>IF(N383="snížená",J383,0)</f>
        <v>0</v>
      </c>
      <c r="BG383" s="196">
        <f>IF(N383="zákl. přenesená",J383,0)</f>
        <v>0</v>
      </c>
      <c r="BH383" s="196">
        <f>IF(N383="sníž. přenesená",J383,0)</f>
        <v>0</v>
      </c>
      <c r="BI383" s="196">
        <f>IF(N383="nulová",J383,0)</f>
        <v>0</v>
      </c>
      <c r="BJ383" s="16" t="s">
        <v>22</v>
      </c>
      <c r="BK383" s="196">
        <f>ROUND(I383*H383,2)</f>
        <v>0</v>
      </c>
      <c r="BL383" s="16" t="s">
        <v>131</v>
      </c>
      <c r="BM383" s="195" t="s">
        <v>1280</v>
      </c>
    </row>
    <row r="384" spans="1:65" s="2" customFormat="1" ht="44.25" customHeight="1">
      <c r="A384" s="37"/>
      <c r="B384" s="38"/>
      <c r="C384" s="184" t="s">
        <v>1281</v>
      </c>
      <c r="D384" s="184" t="s">
        <v>126</v>
      </c>
      <c r="E384" s="185" t="s">
        <v>1282</v>
      </c>
      <c r="F384" s="186" t="s">
        <v>1283</v>
      </c>
      <c r="G384" s="187" t="s">
        <v>205</v>
      </c>
      <c r="H384" s="188">
        <v>2</v>
      </c>
      <c r="I384" s="189"/>
      <c r="J384" s="190">
        <f>ROUND(I384*H384,2)</f>
        <v>0</v>
      </c>
      <c r="K384" s="186" t="s">
        <v>130</v>
      </c>
      <c r="L384" s="43"/>
      <c r="M384" s="191" t="s">
        <v>20</v>
      </c>
      <c r="N384" s="192" t="s">
        <v>49</v>
      </c>
      <c r="O384" s="83"/>
      <c r="P384" s="193">
        <f>O384*H384</f>
        <v>0</v>
      </c>
      <c r="Q384" s="193">
        <v>0</v>
      </c>
      <c r="R384" s="193">
        <f>Q384*H384</f>
        <v>0</v>
      </c>
      <c r="S384" s="193">
        <v>0</v>
      </c>
      <c r="T384" s="194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195" t="s">
        <v>131</v>
      </c>
      <c r="AT384" s="195" t="s">
        <v>126</v>
      </c>
      <c r="AU384" s="195" t="s">
        <v>78</v>
      </c>
      <c r="AY384" s="16" t="s">
        <v>132</v>
      </c>
      <c r="BE384" s="196">
        <f>IF(N384="základní",J384,0)</f>
        <v>0</v>
      </c>
      <c r="BF384" s="196">
        <f>IF(N384="snížená",J384,0)</f>
        <v>0</v>
      </c>
      <c r="BG384" s="196">
        <f>IF(N384="zákl. přenesená",J384,0)</f>
        <v>0</v>
      </c>
      <c r="BH384" s="196">
        <f>IF(N384="sníž. přenesená",J384,0)</f>
        <v>0</v>
      </c>
      <c r="BI384" s="196">
        <f>IF(N384="nulová",J384,0)</f>
        <v>0</v>
      </c>
      <c r="BJ384" s="16" t="s">
        <v>22</v>
      </c>
      <c r="BK384" s="196">
        <f>ROUND(I384*H384,2)</f>
        <v>0</v>
      </c>
      <c r="BL384" s="16" t="s">
        <v>131</v>
      </c>
      <c r="BM384" s="195" t="s">
        <v>1284</v>
      </c>
    </row>
    <row r="385" spans="1:65" s="2" customFormat="1" ht="44.25" customHeight="1">
      <c r="A385" s="37"/>
      <c r="B385" s="38"/>
      <c r="C385" s="184" t="s">
        <v>1285</v>
      </c>
      <c r="D385" s="184" t="s">
        <v>126</v>
      </c>
      <c r="E385" s="185" t="s">
        <v>1286</v>
      </c>
      <c r="F385" s="186" t="s">
        <v>1287</v>
      </c>
      <c r="G385" s="187" t="s">
        <v>205</v>
      </c>
      <c r="H385" s="188">
        <v>1</v>
      </c>
      <c r="I385" s="189"/>
      <c r="J385" s="190">
        <f>ROUND(I385*H385,2)</f>
        <v>0</v>
      </c>
      <c r="K385" s="186" t="s">
        <v>130</v>
      </c>
      <c r="L385" s="43"/>
      <c r="M385" s="191" t="s">
        <v>20</v>
      </c>
      <c r="N385" s="192" t="s">
        <v>49</v>
      </c>
      <c r="O385" s="83"/>
      <c r="P385" s="193">
        <f>O385*H385</f>
        <v>0</v>
      </c>
      <c r="Q385" s="193">
        <v>0</v>
      </c>
      <c r="R385" s="193">
        <f>Q385*H385</f>
        <v>0</v>
      </c>
      <c r="S385" s="193">
        <v>0</v>
      </c>
      <c r="T385" s="194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195" t="s">
        <v>131</v>
      </c>
      <c r="AT385" s="195" t="s">
        <v>126</v>
      </c>
      <c r="AU385" s="195" t="s">
        <v>78</v>
      </c>
      <c r="AY385" s="16" t="s">
        <v>132</v>
      </c>
      <c r="BE385" s="196">
        <f>IF(N385="základní",J385,0)</f>
        <v>0</v>
      </c>
      <c r="BF385" s="196">
        <f>IF(N385="snížená",J385,0)</f>
        <v>0</v>
      </c>
      <c r="BG385" s="196">
        <f>IF(N385="zákl. přenesená",J385,0)</f>
        <v>0</v>
      </c>
      <c r="BH385" s="196">
        <f>IF(N385="sníž. přenesená",J385,0)</f>
        <v>0</v>
      </c>
      <c r="BI385" s="196">
        <f>IF(N385="nulová",J385,0)</f>
        <v>0</v>
      </c>
      <c r="BJ385" s="16" t="s">
        <v>22</v>
      </c>
      <c r="BK385" s="196">
        <f>ROUND(I385*H385,2)</f>
        <v>0</v>
      </c>
      <c r="BL385" s="16" t="s">
        <v>131</v>
      </c>
      <c r="BM385" s="195" t="s">
        <v>1288</v>
      </c>
    </row>
    <row r="386" spans="1:65" s="2" customFormat="1" ht="44.25" customHeight="1">
      <c r="A386" s="37"/>
      <c r="B386" s="38"/>
      <c r="C386" s="184" t="s">
        <v>1289</v>
      </c>
      <c r="D386" s="184" t="s">
        <v>126</v>
      </c>
      <c r="E386" s="185" t="s">
        <v>1290</v>
      </c>
      <c r="F386" s="186" t="s">
        <v>1291</v>
      </c>
      <c r="G386" s="187" t="s">
        <v>205</v>
      </c>
      <c r="H386" s="188">
        <v>2</v>
      </c>
      <c r="I386" s="189"/>
      <c r="J386" s="190">
        <f>ROUND(I386*H386,2)</f>
        <v>0</v>
      </c>
      <c r="K386" s="186" t="s">
        <v>130</v>
      </c>
      <c r="L386" s="43"/>
      <c r="M386" s="191" t="s">
        <v>20</v>
      </c>
      <c r="N386" s="192" t="s">
        <v>49</v>
      </c>
      <c r="O386" s="83"/>
      <c r="P386" s="193">
        <f>O386*H386</f>
        <v>0</v>
      </c>
      <c r="Q386" s="193">
        <v>0</v>
      </c>
      <c r="R386" s="193">
        <f>Q386*H386</f>
        <v>0</v>
      </c>
      <c r="S386" s="193">
        <v>0</v>
      </c>
      <c r="T386" s="194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195" t="s">
        <v>131</v>
      </c>
      <c r="AT386" s="195" t="s">
        <v>126</v>
      </c>
      <c r="AU386" s="195" t="s">
        <v>78</v>
      </c>
      <c r="AY386" s="16" t="s">
        <v>132</v>
      </c>
      <c r="BE386" s="196">
        <f>IF(N386="základní",J386,0)</f>
        <v>0</v>
      </c>
      <c r="BF386" s="196">
        <f>IF(N386="snížená",J386,0)</f>
        <v>0</v>
      </c>
      <c r="BG386" s="196">
        <f>IF(N386="zákl. přenesená",J386,0)</f>
        <v>0</v>
      </c>
      <c r="BH386" s="196">
        <f>IF(N386="sníž. přenesená",J386,0)</f>
        <v>0</v>
      </c>
      <c r="BI386" s="196">
        <f>IF(N386="nulová",J386,0)</f>
        <v>0</v>
      </c>
      <c r="BJ386" s="16" t="s">
        <v>22</v>
      </c>
      <c r="BK386" s="196">
        <f>ROUND(I386*H386,2)</f>
        <v>0</v>
      </c>
      <c r="BL386" s="16" t="s">
        <v>131</v>
      </c>
      <c r="BM386" s="195" t="s">
        <v>1292</v>
      </c>
    </row>
    <row r="387" spans="1:65" s="2" customFormat="1" ht="44.25" customHeight="1">
      <c r="A387" s="37"/>
      <c r="B387" s="38"/>
      <c r="C387" s="184" t="s">
        <v>1293</v>
      </c>
      <c r="D387" s="184" t="s">
        <v>126</v>
      </c>
      <c r="E387" s="185" t="s">
        <v>1294</v>
      </c>
      <c r="F387" s="186" t="s">
        <v>1295</v>
      </c>
      <c r="G387" s="187" t="s">
        <v>205</v>
      </c>
      <c r="H387" s="188">
        <v>4</v>
      </c>
      <c r="I387" s="189"/>
      <c r="J387" s="190">
        <f>ROUND(I387*H387,2)</f>
        <v>0</v>
      </c>
      <c r="K387" s="186" t="s">
        <v>130</v>
      </c>
      <c r="L387" s="43"/>
      <c r="M387" s="191" t="s">
        <v>20</v>
      </c>
      <c r="N387" s="192" t="s">
        <v>49</v>
      </c>
      <c r="O387" s="83"/>
      <c r="P387" s="193">
        <f>O387*H387</f>
        <v>0</v>
      </c>
      <c r="Q387" s="193">
        <v>0</v>
      </c>
      <c r="R387" s="193">
        <f>Q387*H387</f>
        <v>0</v>
      </c>
      <c r="S387" s="193">
        <v>0</v>
      </c>
      <c r="T387" s="194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195" t="s">
        <v>131</v>
      </c>
      <c r="AT387" s="195" t="s">
        <v>126</v>
      </c>
      <c r="AU387" s="195" t="s">
        <v>78</v>
      </c>
      <c r="AY387" s="16" t="s">
        <v>132</v>
      </c>
      <c r="BE387" s="196">
        <f>IF(N387="základní",J387,0)</f>
        <v>0</v>
      </c>
      <c r="BF387" s="196">
        <f>IF(N387="snížená",J387,0)</f>
        <v>0</v>
      </c>
      <c r="BG387" s="196">
        <f>IF(N387="zákl. přenesená",J387,0)</f>
        <v>0</v>
      </c>
      <c r="BH387" s="196">
        <f>IF(N387="sníž. přenesená",J387,0)</f>
        <v>0</v>
      </c>
      <c r="BI387" s="196">
        <f>IF(N387="nulová",J387,0)</f>
        <v>0</v>
      </c>
      <c r="BJ387" s="16" t="s">
        <v>22</v>
      </c>
      <c r="BK387" s="196">
        <f>ROUND(I387*H387,2)</f>
        <v>0</v>
      </c>
      <c r="BL387" s="16" t="s">
        <v>131</v>
      </c>
      <c r="BM387" s="195" t="s">
        <v>1296</v>
      </c>
    </row>
    <row r="388" spans="1:65" s="2" customFormat="1" ht="44.25" customHeight="1">
      <c r="A388" s="37"/>
      <c r="B388" s="38"/>
      <c r="C388" s="184" t="s">
        <v>1297</v>
      </c>
      <c r="D388" s="184" t="s">
        <v>126</v>
      </c>
      <c r="E388" s="185" t="s">
        <v>1298</v>
      </c>
      <c r="F388" s="186" t="s">
        <v>1299</v>
      </c>
      <c r="G388" s="187" t="s">
        <v>205</v>
      </c>
      <c r="H388" s="188">
        <v>2</v>
      </c>
      <c r="I388" s="189"/>
      <c r="J388" s="190">
        <f>ROUND(I388*H388,2)</f>
        <v>0</v>
      </c>
      <c r="K388" s="186" t="s">
        <v>130</v>
      </c>
      <c r="L388" s="43"/>
      <c r="M388" s="191" t="s">
        <v>20</v>
      </c>
      <c r="N388" s="192" t="s">
        <v>49</v>
      </c>
      <c r="O388" s="83"/>
      <c r="P388" s="193">
        <f>O388*H388</f>
        <v>0</v>
      </c>
      <c r="Q388" s="193">
        <v>0</v>
      </c>
      <c r="R388" s="193">
        <f>Q388*H388</f>
        <v>0</v>
      </c>
      <c r="S388" s="193">
        <v>0</v>
      </c>
      <c r="T388" s="194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195" t="s">
        <v>131</v>
      </c>
      <c r="AT388" s="195" t="s">
        <v>126</v>
      </c>
      <c r="AU388" s="195" t="s">
        <v>78</v>
      </c>
      <c r="AY388" s="16" t="s">
        <v>132</v>
      </c>
      <c r="BE388" s="196">
        <f>IF(N388="základní",J388,0)</f>
        <v>0</v>
      </c>
      <c r="BF388" s="196">
        <f>IF(N388="snížená",J388,0)</f>
        <v>0</v>
      </c>
      <c r="BG388" s="196">
        <f>IF(N388="zákl. přenesená",J388,0)</f>
        <v>0</v>
      </c>
      <c r="BH388" s="196">
        <f>IF(N388="sníž. přenesená",J388,0)</f>
        <v>0</v>
      </c>
      <c r="BI388" s="196">
        <f>IF(N388="nulová",J388,0)</f>
        <v>0</v>
      </c>
      <c r="BJ388" s="16" t="s">
        <v>22</v>
      </c>
      <c r="BK388" s="196">
        <f>ROUND(I388*H388,2)</f>
        <v>0</v>
      </c>
      <c r="BL388" s="16" t="s">
        <v>131</v>
      </c>
      <c r="BM388" s="195" t="s">
        <v>1300</v>
      </c>
    </row>
    <row r="389" spans="1:65" s="2" customFormat="1" ht="44.25" customHeight="1">
      <c r="A389" s="37"/>
      <c r="B389" s="38"/>
      <c r="C389" s="184" t="s">
        <v>1301</v>
      </c>
      <c r="D389" s="184" t="s">
        <v>126</v>
      </c>
      <c r="E389" s="185" t="s">
        <v>1302</v>
      </c>
      <c r="F389" s="186" t="s">
        <v>1303</v>
      </c>
      <c r="G389" s="187" t="s">
        <v>205</v>
      </c>
      <c r="H389" s="188">
        <v>1</v>
      </c>
      <c r="I389" s="189"/>
      <c r="J389" s="190">
        <f>ROUND(I389*H389,2)</f>
        <v>0</v>
      </c>
      <c r="K389" s="186" t="s">
        <v>130</v>
      </c>
      <c r="L389" s="43"/>
      <c r="M389" s="209" t="s">
        <v>20</v>
      </c>
      <c r="N389" s="210" t="s">
        <v>49</v>
      </c>
      <c r="O389" s="211"/>
      <c r="P389" s="212">
        <f>O389*H389</f>
        <v>0</v>
      </c>
      <c r="Q389" s="212">
        <v>0</v>
      </c>
      <c r="R389" s="212">
        <f>Q389*H389</f>
        <v>0</v>
      </c>
      <c r="S389" s="212">
        <v>0</v>
      </c>
      <c r="T389" s="213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195" t="s">
        <v>131</v>
      </c>
      <c r="AT389" s="195" t="s">
        <v>126</v>
      </c>
      <c r="AU389" s="195" t="s">
        <v>78</v>
      </c>
      <c r="AY389" s="16" t="s">
        <v>132</v>
      </c>
      <c r="BE389" s="196">
        <f>IF(N389="základní",J389,0)</f>
        <v>0</v>
      </c>
      <c r="BF389" s="196">
        <f>IF(N389="snížená",J389,0)</f>
        <v>0</v>
      </c>
      <c r="BG389" s="196">
        <f>IF(N389="zákl. přenesená",J389,0)</f>
        <v>0</v>
      </c>
      <c r="BH389" s="196">
        <f>IF(N389="sníž. přenesená",J389,0)</f>
        <v>0</v>
      </c>
      <c r="BI389" s="196">
        <f>IF(N389="nulová",J389,0)</f>
        <v>0</v>
      </c>
      <c r="BJ389" s="16" t="s">
        <v>22</v>
      </c>
      <c r="BK389" s="196">
        <f>ROUND(I389*H389,2)</f>
        <v>0</v>
      </c>
      <c r="BL389" s="16" t="s">
        <v>131</v>
      </c>
      <c r="BM389" s="195" t="s">
        <v>1304</v>
      </c>
    </row>
    <row r="390" spans="1:31" s="2" customFormat="1" ht="6.95" customHeight="1">
      <c r="A390" s="37"/>
      <c r="B390" s="58"/>
      <c r="C390" s="59"/>
      <c r="D390" s="59"/>
      <c r="E390" s="59"/>
      <c r="F390" s="59"/>
      <c r="G390" s="59"/>
      <c r="H390" s="59"/>
      <c r="I390" s="59"/>
      <c r="J390" s="59"/>
      <c r="K390" s="59"/>
      <c r="L390" s="43"/>
      <c r="M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</row>
  </sheetData>
  <sheetProtection password="CC35" sheet="1" objects="1" scenarios="1" formatColumns="0" formatRows="0" autoFilter="0"/>
  <autoFilter ref="C84:K38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9"/>
      <c r="AT3" s="16" t="s">
        <v>86</v>
      </c>
    </row>
    <row r="4" spans="2:46" s="1" customFormat="1" ht="24.95" customHeight="1">
      <c r="B4" s="19"/>
      <c r="D4" s="139" t="s">
        <v>103</v>
      </c>
      <c r="L4" s="19"/>
      <c r="M4" s="140" t="s">
        <v>10</v>
      </c>
      <c r="AT4" s="16" t="s">
        <v>39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1" t="s">
        <v>16</v>
      </c>
      <c r="L6" s="19"/>
    </row>
    <row r="7" spans="2:12" s="1" customFormat="1" ht="26.25" customHeight="1">
      <c r="B7" s="19"/>
      <c r="E7" s="142" t="str">
        <f>'Rekapitulace zakázky'!K6</f>
        <v>Svařování, navařování, broušení, výměna ocelových součástí výhybek a kolejnic OŘ UNL 2023 - ST Ústí nad Labem_OPRAVA Č.1</v>
      </c>
      <c r="F7" s="141"/>
      <c r="G7" s="141"/>
      <c r="H7" s="141"/>
      <c r="L7" s="19"/>
    </row>
    <row r="8" spans="2:12" s="1" customFormat="1" ht="12" customHeight="1">
      <c r="B8" s="19"/>
      <c r="D8" s="141" t="s">
        <v>104</v>
      </c>
      <c r="L8" s="19"/>
    </row>
    <row r="9" spans="1:31" s="2" customFormat="1" ht="16.5" customHeight="1">
      <c r="A9" s="37"/>
      <c r="B9" s="43"/>
      <c r="C9" s="37"/>
      <c r="D9" s="37"/>
      <c r="E9" s="142" t="s">
        <v>105</v>
      </c>
      <c r="F9" s="37"/>
      <c r="G9" s="37"/>
      <c r="H9" s="37"/>
      <c r="I9" s="37"/>
      <c r="J9" s="37"/>
      <c r="K9" s="37"/>
      <c r="L9" s="14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1" t="s">
        <v>106</v>
      </c>
      <c r="E10" s="37"/>
      <c r="F10" s="37"/>
      <c r="G10" s="37"/>
      <c r="H10" s="37"/>
      <c r="I10" s="37"/>
      <c r="J10" s="37"/>
      <c r="K10" s="37"/>
      <c r="L10" s="14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44" t="s">
        <v>1305</v>
      </c>
      <c r="F11" s="37"/>
      <c r="G11" s="37"/>
      <c r="H11" s="37"/>
      <c r="I11" s="37"/>
      <c r="J11" s="37"/>
      <c r="K11" s="37"/>
      <c r="L11" s="14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14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1" t="s">
        <v>19</v>
      </c>
      <c r="E13" s="37"/>
      <c r="F13" s="132" t="s">
        <v>95</v>
      </c>
      <c r="G13" s="37"/>
      <c r="H13" s="37"/>
      <c r="I13" s="141" t="s">
        <v>21</v>
      </c>
      <c r="J13" s="132" t="s">
        <v>20</v>
      </c>
      <c r="K13" s="37"/>
      <c r="L13" s="14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23</v>
      </c>
      <c r="E14" s="37"/>
      <c r="F14" s="132" t="s">
        <v>24</v>
      </c>
      <c r="G14" s="37"/>
      <c r="H14" s="37"/>
      <c r="I14" s="141" t="s">
        <v>25</v>
      </c>
      <c r="J14" s="145" t="str">
        <f>'Rekapitulace zakázky'!AN8</f>
        <v>8. 9. 2022</v>
      </c>
      <c r="K14" s="37"/>
      <c r="L14" s="14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14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1" t="s">
        <v>29</v>
      </c>
      <c r="E16" s="37"/>
      <c r="F16" s="37"/>
      <c r="G16" s="37"/>
      <c r="H16" s="37"/>
      <c r="I16" s="141" t="s">
        <v>30</v>
      </c>
      <c r="J16" s="132" t="s">
        <v>31</v>
      </c>
      <c r="K16" s="37"/>
      <c r="L16" s="14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32" t="s">
        <v>108</v>
      </c>
      <c r="F17" s="37"/>
      <c r="G17" s="37"/>
      <c r="H17" s="37"/>
      <c r="I17" s="141" t="s">
        <v>33</v>
      </c>
      <c r="J17" s="132" t="s">
        <v>34</v>
      </c>
      <c r="K17" s="37"/>
      <c r="L17" s="14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14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1" t="s">
        <v>35</v>
      </c>
      <c r="E19" s="37"/>
      <c r="F19" s="37"/>
      <c r="G19" s="37"/>
      <c r="H19" s="37"/>
      <c r="I19" s="141" t="s">
        <v>30</v>
      </c>
      <c r="J19" s="32" t="str">
        <f>'Rekapitulace zakázky'!AN13</f>
        <v>Vyplň údaj</v>
      </c>
      <c r="K19" s="37"/>
      <c r="L19" s="14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zakázky'!E14</f>
        <v>Vyplň údaj</v>
      </c>
      <c r="F20" s="132"/>
      <c r="G20" s="132"/>
      <c r="H20" s="132"/>
      <c r="I20" s="141" t="s">
        <v>33</v>
      </c>
      <c r="J20" s="32" t="str">
        <f>'Rekapitulace zakázky'!AN14</f>
        <v>Vyplň údaj</v>
      </c>
      <c r="K20" s="37"/>
      <c r="L20" s="14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14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1" t="s">
        <v>37</v>
      </c>
      <c r="E22" s="37"/>
      <c r="F22" s="37"/>
      <c r="G22" s="37"/>
      <c r="H22" s="37"/>
      <c r="I22" s="141" t="s">
        <v>30</v>
      </c>
      <c r="J22" s="132" t="s">
        <v>20</v>
      </c>
      <c r="K22" s="37"/>
      <c r="L22" s="14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32" t="s">
        <v>38</v>
      </c>
      <c r="F23" s="37"/>
      <c r="G23" s="37"/>
      <c r="H23" s="37"/>
      <c r="I23" s="141" t="s">
        <v>33</v>
      </c>
      <c r="J23" s="132" t="s">
        <v>20</v>
      </c>
      <c r="K23" s="37"/>
      <c r="L23" s="14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14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1" t="s">
        <v>40</v>
      </c>
      <c r="E25" s="37"/>
      <c r="F25" s="37"/>
      <c r="G25" s="37"/>
      <c r="H25" s="37"/>
      <c r="I25" s="141" t="s">
        <v>30</v>
      </c>
      <c r="J25" s="132" t="s">
        <v>20</v>
      </c>
      <c r="K25" s="37"/>
      <c r="L25" s="14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32" t="s">
        <v>41</v>
      </c>
      <c r="F26" s="37"/>
      <c r="G26" s="37"/>
      <c r="H26" s="37"/>
      <c r="I26" s="141" t="s">
        <v>33</v>
      </c>
      <c r="J26" s="132" t="s">
        <v>20</v>
      </c>
      <c r="K26" s="37"/>
      <c r="L26" s="14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143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1" t="s">
        <v>42</v>
      </c>
      <c r="E28" s="37"/>
      <c r="F28" s="37"/>
      <c r="G28" s="37"/>
      <c r="H28" s="37"/>
      <c r="I28" s="37"/>
      <c r="J28" s="37"/>
      <c r="K28" s="37"/>
      <c r="L28" s="14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46"/>
      <c r="B29" s="147"/>
      <c r="C29" s="146"/>
      <c r="D29" s="146"/>
      <c r="E29" s="148" t="s">
        <v>20</v>
      </c>
      <c r="F29" s="148"/>
      <c r="G29" s="148"/>
      <c r="H29" s="148"/>
      <c r="I29" s="146"/>
      <c r="J29" s="146"/>
      <c r="K29" s="146"/>
      <c r="L29" s="149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14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14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1" t="s">
        <v>44</v>
      </c>
      <c r="E32" s="37"/>
      <c r="F32" s="37"/>
      <c r="G32" s="37"/>
      <c r="H32" s="37"/>
      <c r="I32" s="37"/>
      <c r="J32" s="152">
        <f>ROUND(J85,2)</f>
        <v>0</v>
      </c>
      <c r="K32" s="37"/>
      <c r="L32" s="14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0"/>
      <c r="E33" s="150"/>
      <c r="F33" s="150"/>
      <c r="G33" s="150"/>
      <c r="H33" s="150"/>
      <c r="I33" s="150"/>
      <c r="J33" s="150"/>
      <c r="K33" s="150"/>
      <c r="L33" s="14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53" t="s">
        <v>46</v>
      </c>
      <c r="G34" s="37"/>
      <c r="H34" s="37"/>
      <c r="I34" s="153" t="s">
        <v>45</v>
      </c>
      <c r="J34" s="153" t="s">
        <v>47</v>
      </c>
      <c r="K34" s="37"/>
      <c r="L34" s="14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154" t="s">
        <v>48</v>
      </c>
      <c r="E35" s="141" t="s">
        <v>49</v>
      </c>
      <c r="F35" s="155">
        <f>ROUND((SUM(BE85:BE156)),2)</f>
        <v>0</v>
      </c>
      <c r="G35" s="37"/>
      <c r="H35" s="37"/>
      <c r="I35" s="156">
        <v>0.21</v>
      </c>
      <c r="J35" s="155">
        <f>ROUND(((SUM(BE85:BE156))*I35),2)</f>
        <v>0</v>
      </c>
      <c r="K35" s="37"/>
      <c r="L35" s="14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50</v>
      </c>
      <c r="F36" s="155">
        <f>ROUND((SUM(BF85:BF156)),2)</f>
        <v>0</v>
      </c>
      <c r="G36" s="37"/>
      <c r="H36" s="37"/>
      <c r="I36" s="156">
        <v>0.15</v>
      </c>
      <c r="J36" s="155">
        <f>ROUND(((SUM(BF85:BF156))*I36),2)</f>
        <v>0</v>
      </c>
      <c r="K36" s="37"/>
      <c r="L36" s="14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41" t="s">
        <v>48</v>
      </c>
      <c r="E37" s="141" t="s">
        <v>51</v>
      </c>
      <c r="F37" s="155">
        <f>ROUND((SUM(BG85:BG156)),2)</f>
        <v>0</v>
      </c>
      <c r="G37" s="37"/>
      <c r="H37" s="37"/>
      <c r="I37" s="156">
        <v>0.21</v>
      </c>
      <c r="J37" s="155">
        <f>0</f>
        <v>0</v>
      </c>
      <c r="K37" s="37"/>
      <c r="L37" s="14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41" t="s">
        <v>52</v>
      </c>
      <c r="F38" s="155">
        <f>ROUND((SUM(BH85:BH156)),2)</f>
        <v>0</v>
      </c>
      <c r="G38" s="37"/>
      <c r="H38" s="37"/>
      <c r="I38" s="156">
        <v>0.15</v>
      </c>
      <c r="J38" s="155">
        <f>0</f>
        <v>0</v>
      </c>
      <c r="K38" s="37"/>
      <c r="L38" s="14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1" t="s">
        <v>53</v>
      </c>
      <c r="F39" s="155">
        <f>ROUND((SUM(BI85:BI156)),2)</f>
        <v>0</v>
      </c>
      <c r="G39" s="37"/>
      <c r="H39" s="37"/>
      <c r="I39" s="156">
        <v>0</v>
      </c>
      <c r="J39" s="155">
        <f>0</f>
        <v>0</v>
      </c>
      <c r="K39" s="37"/>
      <c r="L39" s="14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14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57"/>
      <c r="D41" s="158" t="s">
        <v>54</v>
      </c>
      <c r="E41" s="159"/>
      <c r="F41" s="159"/>
      <c r="G41" s="160" t="s">
        <v>55</v>
      </c>
      <c r="H41" s="161" t="s">
        <v>56</v>
      </c>
      <c r="I41" s="159"/>
      <c r="J41" s="162">
        <f>SUM(J32:J39)</f>
        <v>0</v>
      </c>
      <c r="K41" s="163"/>
      <c r="L41" s="143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43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66"/>
      <c r="C46" s="167"/>
      <c r="D46" s="167"/>
      <c r="E46" s="167"/>
      <c r="F46" s="167"/>
      <c r="G46" s="167"/>
      <c r="H46" s="167"/>
      <c r="I46" s="167"/>
      <c r="J46" s="167"/>
      <c r="K46" s="167"/>
      <c r="L46" s="14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109</v>
      </c>
      <c r="D47" s="39"/>
      <c r="E47" s="39"/>
      <c r="F47" s="39"/>
      <c r="G47" s="39"/>
      <c r="H47" s="39"/>
      <c r="I47" s="39"/>
      <c r="J47" s="39"/>
      <c r="K47" s="39"/>
      <c r="L47" s="14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4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16</v>
      </c>
      <c r="D49" s="39"/>
      <c r="E49" s="39"/>
      <c r="F49" s="39"/>
      <c r="G49" s="39"/>
      <c r="H49" s="39"/>
      <c r="I49" s="39"/>
      <c r="J49" s="39"/>
      <c r="K49" s="39"/>
      <c r="L49" s="14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26.25" customHeight="1">
      <c r="A50" s="37"/>
      <c r="B50" s="38"/>
      <c r="C50" s="39"/>
      <c r="D50" s="39"/>
      <c r="E50" s="168" t="str">
        <f>E7</f>
        <v>Svařování, navařování, broušení, výměna ocelových součástí výhybek a kolejnic OŘ UNL 2023 - ST Ústí nad Labem_OPRAVA Č.1</v>
      </c>
      <c r="F50" s="31"/>
      <c r="G50" s="31"/>
      <c r="H50" s="31"/>
      <c r="I50" s="39"/>
      <c r="J50" s="39"/>
      <c r="K50" s="39"/>
      <c r="L50" s="14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0"/>
      <c r="C51" s="31" t="s">
        <v>104</v>
      </c>
      <c r="D51" s="21"/>
      <c r="E51" s="21"/>
      <c r="F51" s="21"/>
      <c r="G51" s="21"/>
      <c r="H51" s="21"/>
      <c r="I51" s="21"/>
      <c r="J51" s="21"/>
      <c r="K51" s="21"/>
      <c r="L51" s="19"/>
    </row>
    <row r="52" spans="1:31" s="2" customFormat="1" ht="16.5" customHeight="1">
      <c r="A52" s="37"/>
      <c r="B52" s="38"/>
      <c r="C52" s="39"/>
      <c r="D52" s="39"/>
      <c r="E52" s="168" t="s">
        <v>105</v>
      </c>
      <c r="F52" s="39"/>
      <c r="G52" s="39"/>
      <c r="H52" s="39"/>
      <c r="I52" s="39"/>
      <c r="J52" s="39"/>
      <c r="K52" s="39"/>
      <c r="L52" s="14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1" t="s">
        <v>106</v>
      </c>
      <c r="D53" s="39"/>
      <c r="E53" s="39"/>
      <c r="F53" s="39"/>
      <c r="G53" s="39"/>
      <c r="H53" s="39"/>
      <c r="I53" s="39"/>
      <c r="J53" s="39"/>
      <c r="K53" s="39"/>
      <c r="L53" s="14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68" t="str">
        <f>E11</f>
        <v>02 - Dodávka LIS a přechodových kolejnic</v>
      </c>
      <c r="F54" s="39"/>
      <c r="G54" s="39"/>
      <c r="H54" s="39"/>
      <c r="I54" s="39"/>
      <c r="J54" s="39"/>
      <c r="K54" s="39"/>
      <c r="L54" s="14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4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1" t="s">
        <v>23</v>
      </c>
      <c r="D56" s="39"/>
      <c r="E56" s="39"/>
      <c r="F56" s="26" t="str">
        <f>F14</f>
        <v>Obvod ST Ústí nad Labem</v>
      </c>
      <c r="G56" s="39"/>
      <c r="H56" s="39"/>
      <c r="I56" s="31" t="s">
        <v>25</v>
      </c>
      <c r="J56" s="71" t="str">
        <f>IF(J14="","",J14)</f>
        <v>8. 9. 2022</v>
      </c>
      <c r="K56" s="39"/>
      <c r="L56" s="14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4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15" customHeight="1">
      <c r="A58" s="37"/>
      <c r="B58" s="38"/>
      <c r="C58" s="31" t="s">
        <v>29</v>
      </c>
      <c r="D58" s="39"/>
      <c r="E58" s="39"/>
      <c r="F58" s="26" t="str">
        <f>E17</f>
        <v>SŽDC s.o., OŘ Ústí n.L., ST Ústí n.L.</v>
      </c>
      <c r="G58" s="39"/>
      <c r="H58" s="39"/>
      <c r="I58" s="31" t="s">
        <v>37</v>
      </c>
      <c r="J58" s="35" t="str">
        <f>E23</f>
        <v xml:space="preserve"> </v>
      </c>
      <c r="K58" s="39"/>
      <c r="L58" s="14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15" customHeight="1">
      <c r="A59" s="37"/>
      <c r="B59" s="38"/>
      <c r="C59" s="31" t="s">
        <v>35</v>
      </c>
      <c r="D59" s="39"/>
      <c r="E59" s="39"/>
      <c r="F59" s="26" t="str">
        <f>IF(E20="","",E20)</f>
        <v>Vyplň údaj</v>
      </c>
      <c r="G59" s="39"/>
      <c r="H59" s="39"/>
      <c r="I59" s="31" t="s">
        <v>40</v>
      </c>
      <c r="J59" s="35" t="str">
        <f>E26</f>
        <v>Tomáš Šrédl</v>
      </c>
      <c r="K59" s="39"/>
      <c r="L59" s="14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43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69" t="s">
        <v>110</v>
      </c>
      <c r="D61" s="170"/>
      <c r="E61" s="170"/>
      <c r="F61" s="170"/>
      <c r="G61" s="170"/>
      <c r="H61" s="170"/>
      <c r="I61" s="170"/>
      <c r="J61" s="171" t="s">
        <v>111</v>
      </c>
      <c r="K61" s="170"/>
      <c r="L61" s="14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4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8" customHeight="1">
      <c r="A63" s="37"/>
      <c r="B63" s="38"/>
      <c r="C63" s="172" t="s">
        <v>76</v>
      </c>
      <c r="D63" s="39"/>
      <c r="E63" s="39"/>
      <c r="F63" s="39"/>
      <c r="G63" s="39"/>
      <c r="H63" s="39"/>
      <c r="I63" s="39"/>
      <c r="J63" s="101">
        <f>J85</f>
        <v>0</v>
      </c>
      <c r="K63" s="39"/>
      <c r="L63" s="14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6" t="s">
        <v>112</v>
      </c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43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14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4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113</v>
      </c>
      <c r="D70" s="39"/>
      <c r="E70" s="39"/>
      <c r="F70" s="39"/>
      <c r="G70" s="39"/>
      <c r="H70" s="39"/>
      <c r="I70" s="39"/>
      <c r="J70" s="39"/>
      <c r="K70" s="39"/>
      <c r="L70" s="14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4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39"/>
      <c r="J72" s="39"/>
      <c r="K72" s="39"/>
      <c r="L72" s="14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26.25" customHeight="1">
      <c r="A73" s="37"/>
      <c r="B73" s="38"/>
      <c r="C73" s="39"/>
      <c r="D73" s="39"/>
      <c r="E73" s="168" t="str">
        <f>E7</f>
        <v>Svařování, navařování, broušení, výměna ocelových součástí výhybek a kolejnic OŘ UNL 2023 - ST Ústí nad Labem_OPRAVA Č.1</v>
      </c>
      <c r="F73" s="31"/>
      <c r="G73" s="31"/>
      <c r="H73" s="31"/>
      <c r="I73" s="39"/>
      <c r="J73" s="39"/>
      <c r="K73" s="39"/>
      <c r="L73" s="14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2:12" s="1" customFormat="1" ht="12" customHeight="1">
      <c r="B74" s="20"/>
      <c r="C74" s="31" t="s">
        <v>104</v>
      </c>
      <c r="D74" s="21"/>
      <c r="E74" s="21"/>
      <c r="F74" s="21"/>
      <c r="G74" s="21"/>
      <c r="H74" s="21"/>
      <c r="I74" s="21"/>
      <c r="J74" s="21"/>
      <c r="K74" s="21"/>
      <c r="L74" s="19"/>
    </row>
    <row r="75" spans="1:31" s="2" customFormat="1" ht="16.5" customHeight="1">
      <c r="A75" s="37"/>
      <c r="B75" s="38"/>
      <c r="C75" s="39"/>
      <c r="D75" s="39"/>
      <c r="E75" s="168" t="s">
        <v>105</v>
      </c>
      <c r="F75" s="39"/>
      <c r="G75" s="39"/>
      <c r="H75" s="39"/>
      <c r="I75" s="39"/>
      <c r="J75" s="39"/>
      <c r="K75" s="39"/>
      <c r="L75" s="14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106</v>
      </c>
      <c r="D76" s="39"/>
      <c r="E76" s="39"/>
      <c r="F76" s="39"/>
      <c r="G76" s="39"/>
      <c r="H76" s="39"/>
      <c r="I76" s="39"/>
      <c r="J76" s="39"/>
      <c r="K76" s="39"/>
      <c r="L76" s="14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>
      <c r="A77" s="37"/>
      <c r="B77" s="38"/>
      <c r="C77" s="39"/>
      <c r="D77" s="39"/>
      <c r="E77" s="68" t="str">
        <f>E11</f>
        <v>02 - Dodávka LIS a přechodových kolejnic</v>
      </c>
      <c r="F77" s="39"/>
      <c r="G77" s="39"/>
      <c r="H77" s="39"/>
      <c r="I77" s="39"/>
      <c r="J77" s="39"/>
      <c r="K77" s="39"/>
      <c r="L77" s="14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4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1" t="s">
        <v>23</v>
      </c>
      <c r="D79" s="39"/>
      <c r="E79" s="39"/>
      <c r="F79" s="26" t="str">
        <f>F14</f>
        <v>Obvod ST Ústí nad Labem</v>
      </c>
      <c r="G79" s="39"/>
      <c r="H79" s="39"/>
      <c r="I79" s="31" t="s">
        <v>25</v>
      </c>
      <c r="J79" s="71" t="str">
        <f>IF(J14="","",J14)</f>
        <v>8. 9. 2022</v>
      </c>
      <c r="K79" s="39"/>
      <c r="L79" s="14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4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15" customHeight="1">
      <c r="A81" s="37"/>
      <c r="B81" s="38"/>
      <c r="C81" s="31" t="s">
        <v>29</v>
      </c>
      <c r="D81" s="39"/>
      <c r="E81" s="39"/>
      <c r="F81" s="26" t="str">
        <f>E17</f>
        <v>SŽDC s.o., OŘ Ústí n.L., ST Ústí n.L.</v>
      </c>
      <c r="G81" s="39"/>
      <c r="H81" s="39"/>
      <c r="I81" s="31" t="s">
        <v>37</v>
      </c>
      <c r="J81" s="35" t="str">
        <f>E23</f>
        <v xml:space="preserve"> </v>
      </c>
      <c r="K81" s="39"/>
      <c r="L81" s="14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5.15" customHeight="1">
      <c r="A82" s="37"/>
      <c r="B82" s="38"/>
      <c r="C82" s="31" t="s">
        <v>35</v>
      </c>
      <c r="D82" s="39"/>
      <c r="E82" s="39"/>
      <c r="F82" s="26" t="str">
        <f>IF(E20="","",E20)</f>
        <v>Vyplň údaj</v>
      </c>
      <c r="G82" s="39"/>
      <c r="H82" s="39"/>
      <c r="I82" s="31" t="s">
        <v>40</v>
      </c>
      <c r="J82" s="35" t="str">
        <f>E26</f>
        <v>Tomáš Šrédl</v>
      </c>
      <c r="K82" s="39"/>
      <c r="L82" s="14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0.3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4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9" customFormat="1" ht="29.25" customHeight="1">
      <c r="A84" s="173"/>
      <c r="B84" s="174"/>
      <c r="C84" s="175" t="s">
        <v>114</v>
      </c>
      <c r="D84" s="176" t="s">
        <v>63</v>
      </c>
      <c r="E84" s="176" t="s">
        <v>59</v>
      </c>
      <c r="F84" s="176" t="s">
        <v>60</v>
      </c>
      <c r="G84" s="176" t="s">
        <v>115</v>
      </c>
      <c r="H84" s="176" t="s">
        <v>116</v>
      </c>
      <c r="I84" s="176" t="s">
        <v>117</v>
      </c>
      <c r="J84" s="176" t="s">
        <v>111</v>
      </c>
      <c r="K84" s="177" t="s">
        <v>118</v>
      </c>
      <c r="L84" s="178"/>
      <c r="M84" s="91" t="s">
        <v>20</v>
      </c>
      <c r="N84" s="92" t="s">
        <v>48</v>
      </c>
      <c r="O84" s="92" t="s">
        <v>119</v>
      </c>
      <c r="P84" s="92" t="s">
        <v>120</v>
      </c>
      <c r="Q84" s="92" t="s">
        <v>121</v>
      </c>
      <c r="R84" s="92" t="s">
        <v>122</v>
      </c>
      <c r="S84" s="92" t="s">
        <v>123</v>
      </c>
      <c r="T84" s="93" t="s">
        <v>124</v>
      </c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</row>
    <row r="85" spans="1:63" s="2" customFormat="1" ht="22.8" customHeight="1">
      <c r="A85" s="37"/>
      <c r="B85" s="38"/>
      <c r="C85" s="98" t="s">
        <v>125</v>
      </c>
      <c r="D85" s="39"/>
      <c r="E85" s="39"/>
      <c r="F85" s="39"/>
      <c r="G85" s="39"/>
      <c r="H85" s="39"/>
      <c r="I85" s="39"/>
      <c r="J85" s="179">
        <f>BK85</f>
        <v>0</v>
      </c>
      <c r="K85" s="39"/>
      <c r="L85" s="43"/>
      <c r="M85" s="94"/>
      <c r="N85" s="180"/>
      <c r="O85" s="95"/>
      <c r="P85" s="181">
        <f>SUM(P86:P156)</f>
        <v>0</v>
      </c>
      <c r="Q85" s="95"/>
      <c r="R85" s="181">
        <f>SUM(R86:R156)</f>
        <v>37.171170000000004</v>
      </c>
      <c r="S85" s="95"/>
      <c r="T85" s="182">
        <f>SUM(T86:T156)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77</v>
      </c>
      <c r="AU85" s="16" t="s">
        <v>112</v>
      </c>
      <c r="BK85" s="183">
        <f>SUM(BK86:BK156)</f>
        <v>0</v>
      </c>
    </row>
    <row r="86" spans="1:65" s="2" customFormat="1" ht="16.5" customHeight="1">
      <c r="A86" s="37"/>
      <c r="B86" s="38"/>
      <c r="C86" s="214" t="s">
        <v>22</v>
      </c>
      <c r="D86" s="214" t="s">
        <v>1306</v>
      </c>
      <c r="E86" s="215" t="s">
        <v>1307</v>
      </c>
      <c r="F86" s="216" t="s">
        <v>1308</v>
      </c>
      <c r="G86" s="217" t="s">
        <v>205</v>
      </c>
      <c r="H86" s="218">
        <v>1</v>
      </c>
      <c r="I86" s="219"/>
      <c r="J86" s="220">
        <f>ROUND(I86*H86,2)</f>
        <v>0</v>
      </c>
      <c r="K86" s="216" t="s">
        <v>130</v>
      </c>
      <c r="L86" s="221"/>
      <c r="M86" s="222" t="s">
        <v>20</v>
      </c>
      <c r="N86" s="223" t="s">
        <v>51</v>
      </c>
      <c r="O86" s="83"/>
      <c r="P86" s="193">
        <f>O86*H86</f>
        <v>0</v>
      </c>
      <c r="Q86" s="193">
        <v>0</v>
      </c>
      <c r="R86" s="193">
        <f>Q86*H86</f>
        <v>0</v>
      </c>
      <c r="S86" s="193">
        <v>0</v>
      </c>
      <c r="T86" s="194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195" t="s">
        <v>161</v>
      </c>
      <c r="AT86" s="195" t="s">
        <v>1306</v>
      </c>
      <c r="AU86" s="195" t="s">
        <v>78</v>
      </c>
      <c r="AY86" s="16" t="s">
        <v>132</v>
      </c>
      <c r="BE86" s="196">
        <f>IF(N86="základní",J86,0)</f>
        <v>0</v>
      </c>
      <c r="BF86" s="196">
        <f>IF(N86="snížená",J86,0)</f>
        <v>0</v>
      </c>
      <c r="BG86" s="196">
        <f>IF(N86="zákl. přenesená",J86,0)</f>
        <v>0</v>
      </c>
      <c r="BH86" s="196">
        <f>IF(N86="sníž. přenesená",J86,0)</f>
        <v>0</v>
      </c>
      <c r="BI86" s="196">
        <f>IF(N86="nulová",J86,0)</f>
        <v>0</v>
      </c>
      <c r="BJ86" s="16" t="s">
        <v>131</v>
      </c>
      <c r="BK86" s="196">
        <f>ROUND(I86*H86,2)</f>
        <v>0</v>
      </c>
      <c r="BL86" s="16" t="s">
        <v>131</v>
      </c>
      <c r="BM86" s="195" t="s">
        <v>1309</v>
      </c>
    </row>
    <row r="87" spans="1:65" s="2" customFormat="1" ht="16.5" customHeight="1">
      <c r="A87" s="37"/>
      <c r="B87" s="38"/>
      <c r="C87" s="214" t="s">
        <v>86</v>
      </c>
      <c r="D87" s="214" t="s">
        <v>1306</v>
      </c>
      <c r="E87" s="215" t="s">
        <v>1310</v>
      </c>
      <c r="F87" s="216" t="s">
        <v>1311</v>
      </c>
      <c r="G87" s="217" t="s">
        <v>205</v>
      </c>
      <c r="H87" s="218">
        <v>1</v>
      </c>
      <c r="I87" s="219"/>
      <c r="J87" s="220">
        <f>ROUND(I87*H87,2)</f>
        <v>0</v>
      </c>
      <c r="K87" s="216" t="s">
        <v>130</v>
      </c>
      <c r="L87" s="221"/>
      <c r="M87" s="222" t="s">
        <v>20</v>
      </c>
      <c r="N87" s="223" t="s">
        <v>51</v>
      </c>
      <c r="O87" s="83"/>
      <c r="P87" s="193">
        <f>O87*H87</f>
        <v>0</v>
      </c>
      <c r="Q87" s="193">
        <v>0</v>
      </c>
      <c r="R87" s="193">
        <f>Q87*H87</f>
        <v>0</v>
      </c>
      <c r="S87" s="193">
        <v>0</v>
      </c>
      <c r="T87" s="194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195" t="s">
        <v>161</v>
      </c>
      <c r="AT87" s="195" t="s">
        <v>1306</v>
      </c>
      <c r="AU87" s="195" t="s">
        <v>78</v>
      </c>
      <c r="AY87" s="16" t="s">
        <v>132</v>
      </c>
      <c r="BE87" s="196">
        <f>IF(N87="základní",J87,0)</f>
        <v>0</v>
      </c>
      <c r="BF87" s="196">
        <f>IF(N87="snížená",J87,0)</f>
        <v>0</v>
      </c>
      <c r="BG87" s="196">
        <f>IF(N87="zákl. přenesená",J87,0)</f>
        <v>0</v>
      </c>
      <c r="BH87" s="196">
        <f>IF(N87="sníž. přenesená",J87,0)</f>
        <v>0</v>
      </c>
      <c r="BI87" s="196">
        <f>IF(N87="nulová",J87,0)</f>
        <v>0</v>
      </c>
      <c r="BJ87" s="16" t="s">
        <v>131</v>
      </c>
      <c r="BK87" s="196">
        <f>ROUND(I87*H87,2)</f>
        <v>0</v>
      </c>
      <c r="BL87" s="16" t="s">
        <v>131</v>
      </c>
      <c r="BM87" s="195" t="s">
        <v>1312</v>
      </c>
    </row>
    <row r="88" spans="1:65" s="2" customFormat="1" ht="16.5" customHeight="1">
      <c r="A88" s="37"/>
      <c r="B88" s="38"/>
      <c r="C88" s="214" t="s">
        <v>140</v>
      </c>
      <c r="D88" s="214" t="s">
        <v>1306</v>
      </c>
      <c r="E88" s="215" t="s">
        <v>1313</v>
      </c>
      <c r="F88" s="216" t="s">
        <v>1314</v>
      </c>
      <c r="G88" s="217" t="s">
        <v>205</v>
      </c>
      <c r="H88" s="218">
        <v>1</v>
      </c>
      <c r="I88" s="219"/>
      <c r="J88" s="220">
        <f>ROUND(I88*H88,2)</f>
        <v>0</v>
      </c>
      <c r="K88" s="216" t="s">
        <v>130</v>
      </c>
      <c r="L88" s="221"/>
      <c r="M88" s="222" t="s">
        <v>20</v>
      </c>
      <c r="N88" s="223" t="s">
        <v>51</v>
      </c>
      <c r="O88" s="83"/>
      <c r="P88" s="193">
        <f>O88*H88</f>
        <v>0</v>
      </c>
      <c r="Q88" s="193">
        <v>0</v>
      </c>
      <c r="R88" s="193">
        <f>Q88*H88</f>
        <v>0</v>
      </c>
      <c r="S88" s="193">
        <v>0</v>
      </c>
      <c r="T88" s="194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95" t="s">
        <v>161</v>
      </c>
      <c r="AT88" s="195" t="s">
        <v>1306</v>
      </c>
      <c r="AU88" s="195" t="s">
        <v>78</v>
      </c>
      <c r="AY88" s="16" t="s">
        <v>132</v>
      </c>
      <c r="BE88" s="196">
        <f>IF(N88="základní",J88,0)</f>
        <v>0</v>
      </c>
      <c r="BF88" s="196">
        <f>IF(N88="snížená",J88,0)</f>
        <v>0</v>
      </c>
      <c r="BG88" s="196">
        <f>IF(N88="zákl. přenesená",J88,0)</f>
        <v>0</v>
      </c>
      <c r="BH88" s="196">
        <f>IF(N88="sníž. přenesená",J88,0)</f>
        <v>0</v>
      </c>
      <c r="BI88" s="196">
        <f>IF(N88="nulová",J88,0)</f>
        <v>0</v>
      </c>
      <c r="BJ88" s="16" t="s">
        <v>131</v>
      </c>
      <c r="BK88" s="196">
        <f>ROUND(I88*H88,2)</f>
        <v>0</v>
      </c>
      <c r="BL88" s="16" t="s">
        <v>131</v>
      </c>
      <c r="BM88" s="195" t="s">
        <v>1315</v>
      </c>
    </row>
    <row r="89" spans="1:65" s="2" customFormat="1" ht="16.5" customHeight="1">
      <c r="A89" s="37"/>
      <c r="B89" s="38"/>
      <c r="C89" s="214" t="s">
        <v>131</v>
      </c>
      <c r="D89" s="214" t="s">
        <v>1306</v>
      </c>
      <c r="E89" s="215" t="s">
        <v>1316</v>
      </c>
      <c r="F89" s="216" t="s">
        <v>1317</v>
      </c>
      <c r="G89" s="217" t="s">
        <v>205</v>
      </c>
      <c r="H89" s="218">
        <v>1</v>
      </c>
      <c r="I89" s="219"/>
      <c r="J89" s="220">
        <f>ROUND(I89*H89,2)</f>
        <v>0</v>
      </c>
      <c r="K89" s="216" t="s">
        <v>130</v>
      </c>
      <c r="L89" s="221"/>
      <c r="M89" s="222" t="s">
        <v>20</v>
      </c>
      <c r="N89" s="223" t="s">
        <v>51</v>
      </c>
      <c r="O89" s="83"/>
      <c r="P89" s="193">
        <f>O89*H89</f>
        <v>0</v>
      </c>
      <c r="Q89" s="193">
        <v>0.06</v>
      </c>
      <c r="R89" s="193">
        <f>Q89*H89</f>
        <v>0.06</v>
      </c>
      <c r="S89" s="193">
        <v>0</v>
      </c>
      <c r="T89" s="194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95" t="s">
        <v>161</v>
      </c>
      <c r="AT89" s="195" t="s">
        <v>1306</v>
      </c>
      <c r="AU89" s="195" t="s">
        <v>78</v>
      </c>
      <c r="AY89" s="16" t="s">
        <v>132</v>
      </c>
      <c r="BE89" s="196">
        <f>IF(N89="základní",J89,0)</f>
        <v>0</v>
      </c>
      <c r="BF89" s="196">
        <f>IF(N89="snížená",J89,0)</f>
        <v>0</v>
      </c>
      <c r="BG89" s="196">
        <f>IF(N89="zákl. přenesená",J89,0)</f>
        <v>0</v>
      </c>
      <c r="BH89" s="196">
        <f>IF(N89="sníž. přenesená",J89,0)</f>
        <v>0</v>
      </c>
      <c r="BI89" s="196">
        <f>IF(N89="nulová",J89,0)</f>
        <v>0</v>
      </c>
      <c r="BJ89" s="16" t="s">
        <v>131</v>
      </c>
      <c r="BK89" s="196">
        <f>ROUND(I89*H89,2)</f>
        <v>0</v>
      </c>
      <c r="BL89" s="16" t="s">
        <v>131</v>
      </c>
      <c r="BM89" s="195" t="s">
        <v>1318</v>
      </c>
    </row>
    <row r="90" spans="1:65" s="2" customFormat="1" ht="16.5" customHeight="1">
      <c r="A90" s="37"/>
      <c r="B90" s="38"/>
      <c r="C90" s="214" t="s">
        <v>148</v>
      </c>
      <c r="D90" s="214" t="s">
        <v>1306</v>
      </c>
      <c r="E90" s="215" t="s">
        <v>1319</v>
      </c>
      <c r="F90" s="216" t="s">
        <v>1320</v>
      </c>
      <c r="G90" s="217" t="s">
        <v>205</v>
      </c>
      <c r="H90" s="218">
        <v>1</v>
      </c>
      <c r="I90" s="219"/>
      <c r="J90" s="220">
        <f>ROUND(I90*H90,2)</f>
        <v>0</v>
      </c>
      <c r="K90" s="216" t="s">
        <v>130</v>
      </c>
      <c r="L90" s="221"/>
      <c r="M90" s="222" t="s">
        <v>20</v>
      </c>
      <c r="N90" s="223" t="s">
        <v>51</v>
      </c>
      <c r="O90" s="83"/>
      <c r="P90" s="193">
        <f>O90*H90</f>
        <v>0</v>
      </c>
      <c r="Q90" s="193">
        <v>0.064</v>
      </c>
      <c r="R90" s="193">
        <f>Q90*H90</f>
        <v>0.064</v>
      </c>
      <c r="S90" s="193">
        <v>0</v>
      </c>
      <c r="T90" s="194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95" t="s">
        <v>161</v>
      </c>
      <c r="AT90" s="195" t="s">
        <v>1306</v>
      </c>
      <c r="AU90" s="195" t="s">
        <v>78</v>
      </c>
      <c r="AY90" s="16" t="s">
        <v>132</v>
      </c>
      <c r="BE90" s="196">
        <f>IF(N90="základní",J90,0)</f>
        <v>0</v>
      </c>
      <c r="BF90" s="196">
        <f>IF(N90="snížená",J90,0)</f>
        <v>0</v>
      </c>
      <c r="BG90" s="196">
        <f>IF(N90="zákl. přenesená",J90,0)</f>
        <v>0</v>
      </c>
      <c r="BH90" s="196">
        <f>IF(N90="sníž. přenesená",J90,0)</f>
        <v>0</v>
      </c>
      <c r="BI90" s="196">
        <f>IF(N90="nulová",J90,0)</f>
        <v>0</v>
      </c>
      <c r="BJ90" s="16" t="s">
        <v>131</v>
      </c>
      <c r="BK90" s="196">
        <f>ROUND(I90*H90,2)</f>
        <v>0</v>
      </c>
      <c r="BL90" s="16" t="s">
        <v>131</v>
      </c>
      <c r="BM90" s="195" t="s">
        <v>1321</v>
      </c>
    </row>
    <row r="91" spans="1:65" s="2" customFormat="1" ht="16.5" customHeight="1">
      <c r="A91" s="37"/>
      <c r="B91" s="38"/>
      <c r="C91" s="214" t="s">
        <v>152</v>
      </c>
      <c r="D91" s="214" t="s">
        <v>1306</v>
      </c>
      <c r="E91" s="215" t="s">
        <v>1322</v>
      </c>
      <c r="F91" s="216" t="s">
        <v>1323</v>
      </c>
      <c r="G91" s="217" t="s">
        <v>205</v>
      </c>
      <c r="H91" s="218">
        <v>1</v>
      </c>
      <c r="I91" s="219"/>
      <c r="J91" s="220">
        <f>ROUND(I91*H91,2)</f>
        <v>0</v>
      </c>
      <c r="K91" s="216" t="s">
        <v>130</v>
      </c>
      <c r="L91" s="221"/>
      <c r="M91" s="222" t="s">
        <v>20</v>
      </c>
      <c r="N91" s="223" t="s">
        <v>51</v>
      </c>
      <c r="O91" s="83"/>
      <c r="P91" s="193">
        <f>O91*H91</f>
        <v>0</v>
      </c>
      <c r="Q91" s="193">
        <v>0.045</v>
      </c>
      <c r="R91" s="193">
        <f>Q91*H91</f>
        <v>0.045</v>
      </c>
      <c r="S91" s="193">
        <v>0</v>
      </c>
      <c r="T91" s="194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95" t="s">
        <v>161</v>
      </c>
      <c r="AT91" s="195" t="s">
        <v>1306</v>
      </c>
      <c r="AU91" s="195" t="s">
        <v>78</v>
      </c>
      <c r="AY91" s="16" t="s">
        <v>132</v>
      </c>
      <c r="BE91" s="196">
        <f>IF(N91="základní",J91,0)</f>
        <v>0</v>
      </c>
      <c r="BF91" s="196">
        <f>IF(N91="snížená",J91,0)</f>
        <v>0</v>
      </c>
      <c r="BG91" s="196">
        <f>IF(N91="zákl. přenesená",J91,0)</f>
        <v>0</v>
      </c>
      <c r="BH91" s="196">
        <f>IF(N91="sníž. přenesená",J91,0)</f>
        <v>0</v>
      </c>
      <c r="BI91" s="196">
        <f>IF(N91="nulová",J91,0)</f>
        <v>0</v>
      </c>
      <c r="BJ91" s="16" t="s">
        <v>131</v>
      </c>
      <c r="BK91" s="196">
        <f>ROUND(I91*H91,2)</f>
        <v>0</v>
      </c>
      <c r="BL91" s="16" t="s">
        <v>131</v>
      </c>
      <c r="BM91" s="195" t="s">
        <v>1324</v>
      </c>
    </row>
    <row r="92" spans="1:65" s="2" customFormat="1" ht="16.5" customHeight="1">
      <c r="A92" s="37"/>
      <c r="B92" s="38"/>
      <c r="C92" s="214" t="s">
        <v>156</v>
      </c>
      <c r="D92" s="214" t="s">
        <v>1306</v>
      </c>
      <c r="E92" s="215" t="s">
        <v>1325</v>
      </c>
      <c r="F92" s="216" t="s">
        <v>1326</v>
      </c>
      <c r="G92" s="217" t="s">
        <v>205</v>
      </c>
      <c r="H92" s="218">
        <v>1</v>
      </c>
      <c r="I92" s="219"/>
      <c r="J92" s="220">
        <f>ROUND(I92*H92,2)</f>
        <v>0</v>
      </c>
      <c r="K92" s="216" t="s">
        <v>130</v>
      </c>
      <c r="L92" s="221"/>
      <c r="M92" s="222" t="s">
        <v>20</v>
      </c>
      <c r="N92" s="223" t="s">
        <v>51</v>
      </c>
      <c r="O92" s="83"/>
      <c r="P92" s="193">
        <f>O92*H92</f>
        <v>0</v>
      </c>
      <c r="Q92" s="193">
        <v>0.048</v>
      </c>
      <c r="R92" s="193">
        <f>Q92*H92</f>
        <v>0.048</v>
      </c>
      <c r="S92" s="193">
        <v>0</v>
      </c>
      <c r="T92" s="194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95" t="s">
        <v>161</v>
      </c>
      <c r="AT92" s="195" t="s">
        <v>1306</v>
      </c>
      <c r="AU92" s="195" t="s">
        <v>78</v>
      </c>
      <c r="AY92" s="16" t="s">
        <v>132</v>
      </c>
      <c r="BE92" s="196">
        <f>IF(N92="základní",J92,0)</f>
        <v>0</v>
      </c>
      <c r="BF92" s="196">
        <f>IF(N92="snížená",J92,0)</f>
        <v>0</v>
      </c>
      <c r="BG92" s="196">
        <f>IF(N92="zákl. přenesená",J92,0)</f>
        <v>0</v>
      </c>
      <c r="BH92" s="196">
        <f>IF(N92="sníž. přenesená",J92,0)</f>
        <v>0</v>
      </c>
      <c r="BI92" s="196">
        <f>IF(N92="nulová",J92,0)</f>
        <v>0</v>
      </c>
      <c r="BJ92" s="16" t="s">
        <v>131</v>
      </c>
      <c r="BK92" s="196">
        <f>ROUND(I92*H92,2)</f>
        <v>0</v>
      </c>
      <c r="BL92" s="16" t="s">
        <v>131</v>
      </c>
      <c r="BM92" s="195" t="s">
        <v>1327</v>
      </c>
    </row>
    <row r="93" spans="1:65" s="2" customFormat="1" ht="16.5" customHeight="1">
      <c r="A93" s="37"/>
      <c r="B93" s="38"/>
      <c r="C93" s="214" t="s">
        <v>161</v>
      </c>
      <c r="D93" s="214" t="s">
        <v>1306</v>
      </c>
      <c r="E93" s="215" t="s">
        <v>1328</v>
      </c>
      <c r="F93" s="216" t="s">
        <v>1329</v>
      </c>
      <c r="G93" s="217" t="s">
        <v>205</v>
      </c>
      <c r="H93" s="218">
        <v>1</v>
      </c>
      <c r="I93" s="219"/>
      <c r="J93" s="220">
        <f>ROUND(I93*H93,2)</f>
        <v>0</v>
      </c>
      <c r="K93" s="216" t="s">
        <v>130</v>
      </c>
      <c r="L93" s="221"/>
      <c r="M93" s="222" t="s">
        <v>20</v>
      </c>
      <c r="N93" s="223" t="s">
        <v>51</v>
      </c>
      <c r="O93" s="83"/>
      <c r="P93" s="193">
        <f>O93*H93</f>
        <v>0</v>
      </c>
      <c r="Q93" s="193">
        <v>0.035</v>
      </c>
      <c r="R93" s="193">
        <f>Q93*H93</f>
        <v>0.035</v>
      </c>
      <c r="S93" s="193">
        <v>0</v>
      </c>
      <c r="T93" s="194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95" t="s">
        <v>161</v>
      </c>
      <c r="AT93" s="195" t="s">
        <v>1306</v>
      </c>
      <c r="AU93" s="195" t="s">
        <v>78</v>
      </c>
      <c r="AY93" s="16" t="s">
        <v>132</v>
      </c>
      <c r="BE93" s="196">
        <f>IF(N93="základní",J93,0)</f>
        <v>0</v>
      </c>
      <c r="BF93" s="196">
        <f>IF(N93="snížená",J93,0)</f>
        <v>0</v>
      </c>
      <c r="BG93" s="196">
        <f>IF(N93="zákl. přenesená",J93,0)</f>
        <v>0</v>
      </c>
      <c r="BH93" s="196">
        <f>IF(N93="sníž. přenesená",J93,0)</f>
        <v>0</v>
      </c>
      <c r="BI93" s="196">
        <f>IF(N93="nulová",J93,0)</f>
        <v>0</v>
      </c>
      <c r="BJ93" s="16" t="s">
        <v>131</v>
      </c>
      <c r="BK93" s="196">
        <f>ROUND(I93*H93,2)</f>
        <v>0</v>
      </c>
      <c r="BL93" s="16" t="s">
        <v>131</v>
      </c>
      <c r="BM93" s="195" t="s">
        <v>1330</v>
      </c>
    </row>
    <row r="94" spans="1:65" s="2" customFormat="1" ht="16.5" customHeight="1">
      <c r="A94" s="37"/>
      <c r="B94" s="38"/>
      <c r="C94" s="214" t="s">
        <v>166</v>
      </c>
      <c r="D94" s="214" t="s">
        <v>1306</v>
      </c>
      <c r="E94" s="215" t="s">
        <v>1331</v>
      </c>
      <c r="F94" s="216" t="s">
        <v>1332</v>
      </c>
      <c r="G94" s="217" t="s">
        <v>129</v>
      </c>
      <c r="H94" s="218">
        <v>10</v>
      </c>
      <c r="I94" s="219"/>
      <c r="J94" s="220">
        <f>ROUND(I94*H94,2)</f>
        <v>0</v>
      </c>
      <c r="K94" s="216" t="s">
        <v>130</v>
      </c>
      <c r="L94" s="221"/>
      <c r="M94" s="222" t="s">
        <v>20</v>
      </c>
      <c r="N94" s="223" t="s">
        <v>51</v>
      </c>
      <c r="O94" s="83"/>
      <c r="P94" s="193">
        <f>O94*H94</f>
        <v>0</v>
      </c>
      <c r="Q94" s="193">
        <v>0.05485</v>
      </c>
      <c r="R94" s="193">
        <f>Q94*H94</f>
        <v>0.5485</v>
      </c>
      <c r="S94" s="193">
        <v>0</v>
      </c>
      <c r="T94" s="194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95" t="s">
        <v>161</v>
      </c>
      <c r="AT94" s="195" t="s">
        <v>1306</v>
      </c>
      <c r="AU94" s="195" t="s">
        <v>78</v>
      </c>
      <c r="AY94" s="16" t="s">
        <v>132</v>
      </c>
      <c r="BE94" s="196">
        <f>IF(N94="základní",J94,0)</f>
        <v>0</v>
      </c>
      <c r="BF94" s="196">
        <f>IF(N94="snížená",J94,0)</f>
        <v>0</v>
      </c>
      <c r="BG94" s="196">
        <f>IF(N94="zákl. přenesená",J94,0)</f>
        <v>0</v>
      </c>
      <c r="BH94" s="196">
        <f>IF(N94="sníž. přenesená",J94,0)</f>
        <v>0</v>
      </c>
      <c r="BI94" s="196">
        <f>IF(N94="nulová",J94,0)</f>
        <v>0</v>
      </c>
      <c r="BJ94" s="16" t="s">
        <v>131</v>
      </c>
      <c r="BK94" s="196">
        <f>ROUND(I94*H94,2)</f>
        <v>0</v>
      </c>
      <c r="BL94" s="16" t="s">
        <v>131</v>
      </c>
      <c r="BM94" s="195" t="s">
        <v>1333</v>
      </c>
    </row>
    <row r="95" spans="1:65" s="2" customFormat="1" ht="16.5" customHeight="1">
      <c r="A95" s="37"/>
      <c r="B95" s="38"/>
      <c r="C95" s="214" t="s">
        <v>27</v>
      </c>
      <c r="D95" s="214" t="s">
        <v>1306</v>
      </c>
      <c r="E95" s="215" t="s">
        <v>1334</v>
      </c>
      <c r="F95" s="216" t="s">
        <v>1335</v>
      </c>
      <c r="G95" s="217" t="s">
        <v>129</v>
      </c>
      <c r="H95" s="218">
        <v>10</v>
      </c>
      <c r="I95" s="219"/>
      <c r="J95" s="220">
        <f>ROUND(I95*H95,2)</f>
        <v>0</v>
      </c>
      <c r="K95" s="216" t="s">
        <v>130</v>
      </c>
      <c r="L95" s="221"/>
      <c r="M95" s="222" t="s">
        <v>20</v>
      </c>
      <c r="N95" s="223" t="s">
        <v>51</v>
      </c>
      <c r="O95" s="83"/>
      <c r="P95" s="193">
        <f>O95*H95</f>
        <v>0</v>
      </c>
      <c r="Q95" s="193">
        <v>0.05485</v>
      </c>
      <c r="R95" s="193">
        <f>Q95*H95</f>
        <v>0.5485</v>
      </c>
      <c r="S95" s="193">
        <v>0</v>
      </c>
      <c r="T95" s="194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95" t="s">
        <v>161</v>
      </c>
      <c r="AT95" s="195" t="s">
        <v>1306</v>
      </c>
      <c r="AU95" s="195" t="s">
        <v>78</v>
      </c>
      <c r="AY95" s="16" t="s">
        <v>132</v>
      </c>
      <c r="BE95" s="196">
        <f>IF(N95="základní",J95,0)</f>
        <v>0</v>
      </c>
      <c r="BF95" s="196">
        <f>IF(N95="snížená",J95,0)</f>
        <v>0</v>
      </c>
      <c r="BG95" s="196">
        <f>IF(N95="zákl. přenesená",J95,0)</f>
        <v>0</v>
      </c>
      <c r="BH95" s="196">
        <f>IF(N95="sníž. přenesená",J95,0)</f>
        <v>0</v>
      </c>
      <c r="BI95" s="196">
        <f>IF(N95="nulová",J95,0)</f>
        <v>0</v>
      </c>
      <c r="BJ95" s="16" t="s">
        <v>131</v>
      </c>
      <c r="BK95" s="196">
        <f>ROUND(I95*H95,2)</f>
        <v>0</v>
      </c>
      <c r="BL95" s="16" t="s">
        <v>131</v>
      </c>
      <c r="BM95" s="195" t="s">
        <v>1336</v>
      </c>
    </row>
    <row r="96" spans="1:65" s="2" customFormat="1" ht="16.5" customHeight="1">
      <c r="A96" s="37"/>
      <c r="B96" s="38"/>
      <c r="C96" s="214" t="s">
        <v>174</v>
      </c>
      <c r="D96" s="214" t="s">
        <v>1306</v>
      </c>
      <c r="E96" s="215" t="s">
        <v>1337</v>
      </c>
      <c r="F96" s="216" t="s">
        <v>1338</v>
      </c>
      <c r="G96" s="217" t="s">
        <v>129</v>
      </c>
      <c r="H96" s="218">
        <v>10</v>
      </c>
      <c r="I96" s="219"/>
      <c r="J96" s="220">
        <f>ROUND(I96*H96,2)</f>
        <v>0</v>
      </c>
      <c r="K96" s="216" t="s">
        <v>130</v>
      </c>
      <c r="L96" s="221"/>
      <c r="M96" s="222" t="s">
        <v>20</v>
      </c>
      <c r="N96" s="223" t="s">
        <v>51</v>
      </c>
      <c r="O96" s="83"/>
      <c r="P96" s="193">
        <f>O96*H96</f>
        <v>0</v>
      </c>
      <c r="Q96" s="193">
        <v>0.06264</v>
      </c>
      <c r="R96" s="193">
        <f>Q96*H96</f>
        <v>0.6264000000000001</v>
      </c>
      <c r="S96" s="193">
        <v>0</v>
      </c>
      <c r="T96" s="194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95" t="s">
        <v>161</v>
      </c>
      <c r="AT96" s="195" t="s">
        <v>1306</v>
      </c>
      <c r="AU96" s="195" t="s">
        <v>78</v>
      </c>
      <c r="AY96" s="16" t="s">
        <v>132</v>
      </c>
      <c r="BE96" s="196">
        <f>IF(N96="základní",J96,0)</f>
        <v>0</v>
      </c>
      <c r="BF96" s="196">
        <f>IF(N96="snížená",J96,0)</f>
        <v>0</v>
      </c>
      <c r="BG96" s="196">
        <f>IF(N96="zákl. přenesená",J96,0)</f>
        <v>0</v>
      </c>
      <c r="BH96" s="196">
        <f>IF(N96="sníž. přenesená",J96,0)</f>
        <v>0</v>
      </c>
      <c r="BI96" s="196">
        <f>IF(N96="nulová",J96,0)</f>
        <v>0</v>
      </c>
      <c r="BJ96" s="16" t="s">
        <v>131</v>
      </c>
      <c r="BK96" s="196">
        <f>ROUND(I96*H96,2)</f>
        <v>0</v>
      </c>
      <c r="BL96" s="16" t="s">
        <v>131</v>
      </c>
      <c r="BM96" s="195" t="s">
        <v>1339</v>
      </c>
    </row>
    <row r="97" spans="1:65" s="2" customFormat="1" ht="16.5" customHeight="1">
      <c r="A97" s="37"/>
      <c r="B97" s="38"/>
      <c r="C97" s="214" t="s">
        <v>179</v>
      </c>
      <c r="D97" s="214" t="s">
        <v>1306</v>
      </c>
      <c r="E97" s="215" t="s">
        <v>1340</v>
      </c>
      <c r="F97" s="216" t="s">
        <v>1341</v>
      </c>
      <c r="G97" s="217" t="s">
        <v>129</v>
      </c>
      <c r="H97" s="218">
        <v>10</v>
      </c>
      <c r="I97" s="219"/>
      <c r="J97" s="220">
        <f>ROUND(I97*H97,2)</f>
        <v>0</v>
      </c>
      <c r="K97" s="216" t="s">
        <v>130</v>
      </c>
      <c r="L97" s="221"/>
      <c r="M97" s="222" t="s">
        <v>20</v>
      </c>
      <c r="N97" s="223" t="s">
        <v>51</v>
      </c>
      <c r="O97" s="83"/>
      <c r="P97" s="193">
        <f>O97*H97</f>
        <v>0</v>
      </c>
      <c r="Q97" s="193">
        <v>0.06264</v>
      </c>
      <c r="R97" s="193">
        <f>Q97*H97</f>
        <v>0.6264000000000001</v>
      </c>
      <c r="S97" s="193">
        <v>0</v>
      </c>
      <c r="T97" s="194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95" t="s">
        <v>161</v>
      </c>
      <c r="AT97" s="195" t="s">
        <v>1306</v>
      </c>
      <c r="AU97" s="195" t="s">
        <v>78</v>
      </c>
      <c r="AY97" s="16" t="s">
        <v>132</v>
      </c>
      <c r="BE97" s="196">
        <f>IF(N97="základní",J97,0)</f>
        <v>0</v>
      </c>
      <c r="BF97" s="196">
        <f>IF(N97="snížená",J97,0)</f>
        <v>0</v>
      </c>
      <c r="BG97" s="196">
        <f>IF(N97="zákl. přenesená",J97,0)</f>
        <v>0</v>
      </c>
      <c r="BH97" s="196">
        <f>IF(N97="sníž. přenesená",J97,0)</f>
        <v>0</v>
      </c>
      <c r="BI97" s="196">
        <f>IF(N97="nulová",J97,0)</f>
        <v>0</v>
      </c>
      <c r="BJ97" s="16" t="s">
        <v>131</v>
      </c>
      <c r="BK97" s="196">
        <f>ROUND(I97*H97,2)</f>
        <v>0</v>
      </c>
      <c r="BL97" s="16" t="s">
        <v>131</v>
      </c>
      <c r="BM97" s="195" t="s">
        <v>1342</v>
      </c>
    </row>
    <row r="98" spans="1:65" s="2" customFormat="1" ht="16.5" customHeight="1">
      <c r="A98" s="37"/>
      <c r="B98" s="38"/>
      <c r="C98" s="214" t="s">
        <v>183</v>
      </c>
      <c r="D98" s="214" t="s">
        <v>1306</v>
      </c>
      <c r="E98" s="215" t="s">
        <v>1343</v>
      </c>
      <c r="F98" s="216" t="s">
        <v>1344</v>
      </c>
      <c r="G98" s="217" t="s">
        <v>129</v>
      </c>
      <c r="H98" s="218">
        <v>10</v>
      </c>
      <c r="I98" s="219"/>
      <c r="J98" s="220">
        <f>ROUND(I98*H98,2)</f>
        <v>0</v>
      </c>
      <c r="K98" s="216" t="s">
        <v>130</v>
      </c>
      <c r="L98" s="221"/>
      <c r="M98" s="222" t="s">
        <v>20</v>
      </c>
      <c r="N98" s="223" t="s">
        <v>51</v>
      </c>
      <c r="O98" s="83"/>
      <c r="P98" s="193">
        <f>O98*H98</f>
        <v>0</v>
      </c>
      <c r="Q98" s="193">
        <v>0.05485</v>
      </c>
      <c r="R98" s="193">
        <f>Q98*H98</f>
        <v>0.5485</v>
      </c>
      <c r="S98" s="193">
        <v>0</v>
      </c>
      <c r="T98" s="194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95" t="s">
        <v>161</v>
      </c>
      <c r="AT98" s="195" t="s">
        <v>1306</v>
      </c>
      <c r="AU98" s="195" t="s">
        <v>78</v>
      </c>
      <c r="AY98" s="16" t="s">
        <v>132</v>
      </c>
      <c r="BE98" s="196">
        <f>IF(N98="základní",J98,0)</f>
        <v>0</v>
      </c>
      <c r="BF98" s="196">
        <f>IF(N98="snížená",J98,0)</f>
        <v>0</v>
      </c>
      <c r="BG98" s="196">
        <f>IF(N98="zákl. přenesená",J98,0)</f>
        <v>0</v>
      </c>
      <c r="BH98" s="196">
        <f>IF(N98="sníž. přenesená",J98,0)</f>
        <v>0</v>
      </c>
      <c r="BI98" s="196">
        <f>IF(N98="nulová",J98,0)</f>
        <v>0</v>
      </c>
      <c r="BJ98" s="16" t="s">
        <v>131</v>
      </c>
      <c r="BK98" s="196">
        <f>ROUND(I98*H98,2)</f>
        <v>0</v>
      </c>
      <c r="BL98" s="16" t="s">
        <v>131</v>
      </c>
      <c r="BM98" s="195" t="s">
        <v>1345</v>
      </c>
    </row>
    <row r="99" spans="1:65" s="2" customFormat="1" ht="16.5" customHeight="1">
      <c r="A99" s="37"/>
      <c r="B99" s="38"/>
      <c r="C99" s="214" t="s">
        <v>187</v>
      </c>
      <c r="D99" s="214" t="s">
        <v>1306</v>
      </c>
      <c r="E99" s="215" t="s">
        <v>1346</v>
      </c>
      <c r="F99" s="216" t="s">
        <v>1347</v>
      </c>
      <c r="G99" s="217" t="s">
        <v>129</v>
      </c>
      <c r="H99" s="218">
        <v>10</v>
      </c>
      <c r="I99" s="219"/>
      <c r="J99" s="220">
        <f>ROUND(I99*H99,2)</f>
        <v>0</v>
      </c>
      <c r="K99" s="216" t="s">
        <v>130</v>
      </c>
      <c r="L99" s="221"/>
      <c r="M99" s="222" t="s">
        <v>20</v>
      </c>
      <c r="N99" s="223" t="s">
        <v>51</v>
      </c>
      <c r="O99" s="83"/>
      <c r="P99" s="193">
        <f>O99*H99</f>
        <v>0</v>
      </c>
      <c r="Q99" s="193">
        <v>0.05485</v>
      </c>
      <c r="R99" s="193">
        <f>Q99*H99</f>
        <v>0.5485</v>
      </c>
      <c r="S99" s="193">
        <v>0</v>
      </c>
      <c r="T99" s="194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95" t="s">
        <v>161</v>
      </c>
      <c r="AT99" s="195" t="s">
        <v>1306</v>
      </c>
      <c r="AU99" s="195" t="s">
        <v>78</v>
      </c>
      <c r="AY99" s="16" t="s">
        <v>132</v>
      </c>
      <c r="BE99" s="196">
        <f>IF(N99="základní",J99,0)</f>
        <v>0</v>
      </c>
      <c r="BF99" s="196">
        <f>IF(N99="snížená",J99,0)</f>
        <v>0</v>
      </c>
      <c r="BG99" s="196">
        <f>IF(N99="zákl. přenesená",J99,0)</f>
        <v>0</v>
      </c>
      <c r="BH99" s="196">
        <f>IF(N99="sníž. přenesená",J99,0)</f>
        <v>0</v>
      </c>
      <c r="BI99" s="196">
        <f>IF(N99="nulová",J99,0)</f>
        <v>0</v>
      </c>
      <c r="BJ99" s="16" t="s">
        <v>131</v>
      </c>
      <c r="BK99" s="196">
        <f>ROUND(I99*H99,2)</f>
        <v>0</v>
      </c>
      <c r="BL99" s="16" t="s">
        <v>131</v>
      </c>
      <c r="BM99" s="195" t="s">
        <v>1348</v>
      </c>
    </row>
    <row r="100" spans="1:65" s="2" customFormat="1" ht="16.5" customHeight="1">
      <c r="A100" s="37"/>
      <c r="B100" s="38"/>
      <c r="C100" s="214" t="s">
        <v>8</v>
      </c>
      <c r="D100" s="214" t="s">
        <v>1306</v>
      </c>
      <c r="E100" s="215" t="s">
        <v>1349</v>
      </c>
      <c r="F100" s="216" t="s">
        <v>1350</v>
      </c>
      <c r="G100" s="217" t="s">
        <v>129</v>
      </c>
      <c r="H100" s="218">
        <v>10</v>
      </c>
      <c r="I100" s="219"/>
      <c r="J100" s="220">
        <f>ROUND(I100*H100,2)</f>
        <v>0</v>
      </c>
      <c r="K100" s="216" t="s">
        <v>130</v>
      </c>
      <c r="L100" s="221"/>
      <c r="M100" s="222" t="s">
        <v>20</v>
      </c>
      <c r="N100" s="223" t="s">
        <v>51</v>
      </c>
      <c r="O100" s="83"/>
      <c r="P100" s="193">
        <f>O100*H100</f>
        <v>0</v>
      </c>
      <c r="Q100" s="193">
        <v>0.04687</v>
      </c>
      <c r="R100" s="193">
        <f>Q100*H100</f>
        <v>0.4687</v>
      </c>
      <c r="S100" s="193">
        <v>0</v>
      </c>
      <c r="T100" s="194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95" t="s">
        <v>161</v>
      </c>
      <c r="AT100" s="195" t="s">
        <v>1306</v>
      </c>
      <c r="AU100" s="195" t="s">
        <v>78</v>
      </c>
      <c r="AY100" s="16" t="s">
        <v>132</v>
      </c>
      <c r="BE100" s="196">
        <f>IF(N100="základní",J100,0)</f>
        <v>0</v>
      </c>
      <c r="BF100" s="196">
        <f>IF(N100="snížená",J100,0)</f>
        <v>0</v>
      </c>
      <c r="BG100" s="196">
        <f>IF(N100="zákl. přenesená",J100,0)</f>
        <v>0</v>
      </c>
      <c r="BH100" s="196">
        <f>IF(N100="sníž. přenesená",J100,0)</f>
        <v>0</v>
      </c>
      <c r="BI100" s="196">
        <f>IF(N100="nulová",J100,0)</f>
        <v>0</v>
      </c>
      <c r="BJ100" s="16" t="s">
        <v>131</v>
      </c>
      <c r="BK100" s="196">
        <f>ROUND(I100*H100,2)</f>
        <v>0</v>
      </c>
      <c r="BL100" s="16" t="s">
        <v>131</v>
      </c>
      <c r="BM100" s="195" t="s">
        <v>1351</v>
      </c>
    </row>
    <row r="101" spans="1:65" s="2" customFormat="1" ht="16.5" customHeight="1">
      <c r="A101" s="37"/>
      <c r="B101" s="38"/>
      <c r="C101" s="214" t="s">
        <v>194</v>
      </c>
      <c r="D101" s="214" t="s">
        <v>1306</v>
      </c>
      <c r="E101" s="215" t="s">
        <v>1352</v>
      </c>
      <c r="F101" s="216" t="s">
        <v>1353</v>
      </c>
      <c r="G101" s="217" t="s">
        <v>205</v>
      </c>
      <c r="H101" s="218">
        <v>1</v>
      </c>
      <c r="I101" s="219"/>
      <c r="J101" s="220">
        <f>ROUND(I101*H101,2)</f>
        <v>0</v>
      </c>
      <c r="K101" s="216" t="s">
        <v>130</v>
      </c>
      <c r="L101" s="221"/>
      <c r="M101" s="222" t="s">
        <v>20</v>
      </c>
      <c r="N101" s="223" t="s">
        <v>51</v>
      </c>
      <c r="O101" s="83"/>
      <c r="P101" s="193">
        <f>O101*H101</f>
        <v>0</v>
      </c>
      <c r="Q101" s="193">
        <v>0.25082</v>
      </c>
      <c r="R101" s="193">
        <f>Q101*H101</f>
        <v>0.25082</v>
      </c>
      <c r="S101" s="193">
        <v>0</v>
      </c>
      <c r="T101" s="194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5" t="s">
        <v>161</v>
      </c>
      <c r="AT101" s="195" t="s">
        <v>1306</v>
      </c>
      <c r="AU101" s="195" t="s">
        <v>78</v>
      </c>
      <c r="AY101" s="16" t="s">
        <v>132</v>
      </c>
      <c r="BE101" s="196">
        <f>IF(N101="základní",J101,0)</f>
        <v>0</v>
      </c>
      <c r="BF101" s="196">
        <f>IF(N101="snížená",J101,0)</f>
        <v>0</v>
      </c>
      <c r="BG101" s="196">
        <f>IF(N101="zákl. přenesená",J101,0)</f>
        <v>0</v>
      </c>
      <c r="BH101" s="196">
        <f>IF(N101="sníž. přenesená",J101,0)</f>
        <v>0</v>
      </c>
      <c r="BI101" s="196">
        <f>IF(N101="nulová",J101,0)</f>
        <v>0</v>
      </c>
      <c r="BJ101" s="16" t="s">
        <v>131</v>
      </c>
      <c r="BK101" s="196">
        <f>ROUND(I101*H101,2)</f>
        <v>0</v>
      </c>
      <c r="BL101" s="16" t="s">
        <v>131</v>
      </c>
      <c r="BM101" s="195" t="s">
        <v>1354</v>
      </c>
    </row>
    <row r="102" spans="1:65" s="2" customFormat="1" ht="16.5" customHeight="1">
      <c r="A102" s="37"/>
      <c r="B102" s="38"/>
      <c r="C102" s="214" t="s">
        <v>198</v>
      </c>
      <c r="D102" s="214" t="s">
        <v>1306</v>
      </c>
      <c r="E102" s="215" t="s">
        <v>1355</v>
      </c>
      <c r="F102" s="216" t="s">
        <v>1356</v>
      </c>
      <c r="G102" s="217" t="s">
        <v>205</v>
      </c>
      <c r="H102" s="218">
        <v>1</v>
      </c>
      <c r="I102" s="219"/>
      <c r="J102" s="220">
        <f>ROUND(I102*H102,2)</f>
        <v>0</v>
      </c>
      <c r="K102" s="216" t="s">
        <v>130</v>
      </c>
      <c r="L102" s="221"/>
      <c r="M102" s="222" t="s">
        <v>20</v>
      </c>
      <c r="N102" s="223" t="s">
        <v>51</v>
      </c>
      <c r="O102" s="83"/>
      <c r="P102" s="193">
        <f>O102*H102</f>
        <v>0</v>
      </c>
      <c r="Q102" s="193">
        <v>0.26888</v>
      </c>
      <c r="R102" s="193">
        <f>Q102*H102</f>
        <v>0.26888</v>
      </c>
      <c r="S102" s="193">
        <v>0</v>
      </c>
      <c r="T102" s="194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5" t="s">
        <v>161</v>
      </c>
      <c r="AT102" s="195" t="s">
        <v>1306</v>
      </c>
      <c r="AU102" s="195" t="s">
        <v>78</v>
      </c>
      <c r="AY102" s="16" t="s">
        <v>132</v>
      </c>
      <c r="BE102" s="196">
        <f>IF(N102="základní",J102,0)</f>
        <v>0</v>
      </c>
      <c r="BF102" s="196">
        <f>IF(N102="snížená",J102,0)</f>
        <v>0</v>
      </c>
      <c r="BG102" s="196">
        <f>IF(N102="zákl. přenesená",J102,0)</f>
        <v>0</v>
      </c>
      <c r="BH102" s="196">
        <f>IF(N102="sníž. přenesená",J102,0)</f>
        <v>0</v>
      </c>
      <c r="BI102" s="196">
        <f>IF(N102="nulová",J102,0)</f>
        <v>0</v>
      </c>
      <c r="BJ102" s="16" t="s">
        <v>131</v>
      </c>
      <c r="BK102" s="196">
        <f>ROUND(I102*H102,2)</f>
        <v>0</v>
      </c>
      <c r="BL102" s="16" t="s">
        <v>131</v>
      </c>
      <c r="BM102" s="195" t="s">
        <v>1357</v>
      </c>
    </row>
    <row r="103" spans="1:65" s="2" customFormat="1" ht="16.5" customHeight="1">
      <c r="A103" s="37"/>
      <c r="B103" s="38"/>
      <c r="C103" s="214" t="s">
        <v>202</v>
      </c>
      <c r="D103" s="214" t="s">
        <v>1306</v>
      </c>
      <c r="E103" s="215" t="s">
        <v>1358</v>
      </c>
      <c r="F103" s="216" t="s">
        <v>1359</v>
      </c>
      <c r="G103" s="217" t="s">
        <v>205</v>
      </c>
      <c r="H103" s="218">
        <v>1</v>
      </c>
      <c r="I103" s="219"/>
      <c r="J103" s="220">
        <f>ROUND(I103*H103,2)</f>
        <v>0</v>
      </c>
      <c r="K103" s="216" t="s">
        <v>130</v>
      </c>
      <c r="L103" s="221"/>
      <c r="M103" s="222" t="s">
        <v>20</v>
      </c>
      <c r="N103" s="223" t="s">
        <v>51</v>
      </c>
      <c r="O103" s="83"/>
      <c r="P103" s="193">
        <f>O103*H103</f>
        <v>0</v>
      </c>
      <c r="Q103" s="193">
        <v>0.29297</v>
      </c>
      <c r="R103" s="193">
        <f>Q103*H103</f>
        <v>0.29297</v>
      </c>
      <c r="S103" s="193">
        <v>0</v>
      </c>
      <c r="T103" s="194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5" t="s">
        <v>161</v>
      </c>
      <c r="AT103" s="195" t="s">
        <v>1306</v>
      </c>
      <c r="AU103" s="195" t="s">
        <v>78</v>
      </c>
      <c r="AY103" s="16" t="s">
        <v>132</v>
      </c>
      <c r="BE103" s="196">
        <f>IF(N103="základní",J103,0)</f>
        <v>0</v>
      </c>
      <c r="BF103" s="196">
        <f>IF(N103="snížená",J103,0)</f>
        <v>0</v>
      </c>
      <c r="BG103" s="196">
        <f>IF(N103="zákl. přenesená",J103,0)</f>
        <v>0</v>
      </c>
      <c r="BH103" s="196">
        <f>IF(N103="sníž. přenesená",J103,0)</f>
        <v>0</v>
      </c>
      <c r="BI103" s="196">
        <f>IF(N103="nulová",J103,0)</f>
        <v>0</v>
      </c>
      <c r="BJ103" s="16" t="s">
        <v>131</v>
      </c>
      <c r="BK103" s="196">
        <f>ROUND(I103*H103,2)</f>
        <v>0</v>
      </c>
      <c r="BL103" s="16" t="s">
        <v>131</v>
      </c>
      <c r="BM103" s="195" t="s">
        <v>1360</v>
      </c>
    </row>
    <row r="104" spans="1:65" s="2" customFormat="1" ht="16.5" customHeight="1">
      <c r="A104" s="37"/>
      <c r="B104" s="38"/>
      <c r="C104" s="214" t="s">
        <v>207</v>
      </c>
      <c r="D104" s="214" t="s">
        <v>1306</v>
      </c>
      <c r="E104" s="215" t="s">
        <v>1361</v>
      </c>
      <c r="F104" s="216" t="s">
        <v>1362</v>
      </c>
      <c r="G104" s="217" t="s">
        <v>205</v>
      </c>
      <c r="H104" s="218">
        <v>1</v>
      </c>
      <c r="I104" s="219"/>
      <c r="J104" s="220">
        <f>ROUND(I104*H104,2)</f>
        <v>0</v>
      </c>
      <c r="K104" s="216" t="s">
        <v>130</v>
      </c>
      <c r="L104" s="221"/>
      <c r="M104" s="222" t="s">
        <v>20</v>
      </c>
      <c r="N104" s="223" t="s">
        <v>51</v>
      </c>
      <c r="O104" s="83"/>
      <c r="P104" s="193">
        <f>O104*H104</f>
        <v>0</v>
      </c>
      <c r="Q104" s="193">
        <v>0.31705</v>
      </c>
      <c r="R104" s="193">
        <f>Q104*H104</f>
        <v>0.31705</v>
      </c>
      <c r="S104" s="193">
        <v>0</v>
      </c>
      <c r="T104" s="194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5" t="s">
        <v>161</v>
      </c>
      <c r="AT104" s="195" t="s">
        <v>1306</v>
      </c>
      <c r="AU104" s="195" t="s">
        <v>78</v>
      </c>
      <c r="AY104" s="16" t="s">
        <v>132</v>
      </c>
      <c r="BE104" s="196">
        <f>IF(N104="základní",J104,0)</f>
        <v>0</v>
      </c>
      <c r="BF104" s="196">
        <f>IF(N104="snížená",J104,0)</f>
        <v>0</v>
      </c>
      <c r="BG104" s="196">
        <f>IF(N104="zákl. přenesená",J104,0)</f>
        <v>0</v>
      </c>
      <c r="BH104" s="196">
        <f>IF(N104="sníž. přenesená",J104,0)</f>
        <v>0</v>
      </c>
      <c r="BI104" s="196">
        <f>IF(N104="nulová",J104,0)</f>
        <v>0</v>
      </c>
      <c r="BJ104" s="16" t="s">
        <v>131</v>
      </c>
      <c r="BK104" s="196">
        <f>ROUND(I104*H104,2)</f>
        <v>0</v>
      </c>
      <c r="BL104" s="16" t="s">
        <v>131</v>
      </c>
      <c r="BM104" s="195" t="s">
        <v>1363</v>
      </c>
    </row>
    <row r="105" spans="1:65" s="2" customFormat="1" ht="16.5" customHeight="1">
      <c r="A105" s="37"/>
      <c r="B105" s="38"/>
      <c r="C105" s="214" t="s">
        <v>211</v>
      </c>
      <c r="D105" s="214" t="s">
        <v>1306</v>
      </c>
      <c r="E105" s="215" t="s">
        <v>1364</v>
      </c>
      <c r="F105" s="216" t="s">
        <v>1365</v>
      </c>
      <c r="G105" s="217" t="s">
        <v>205</v>
      </c>
      <c r="H105" s="218">
        <v>1</v>
      </c>
      <c r="I105" s="219"/>
      <c r="J105" s="220">
        <f>ROUND(I105*H105,2)</f>
        <v>0</v>
      </c>
      <c r="K105" s="216" t="s">
        <v>130</v>
      </c>
      <c r="L105" s="221"/>
      <c r="M105" s="222" t="s">
        <v>20</v>
      </c>
      <c r="N105" s="223" t="s">
        <v>51</v>
      </c>
      <c r="O105" s="83"/>
      <c r="P105" s="193">
        <f>O105*H105</f>
        <v>0</v>
      </c>
      <c r="Q105" s="193">
        <v>0.25082</v>
      </c>
      <c r="R105" s="193">
        <f>Q105*H105</f>
        <v>0.25082</v>
      </c>
      <c r="S105" s="193">
        <v>0</v>
      </c>
      <c r="T105" s="194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5" t="s">
        <v>161</v>
      </c>
      <c r="AT105" s="195" t="s">
        <v>1306</v>
      </c>
      <c r="AU105" s="195" t="s">
        <v>78</v>
      </c>
      <c r="AY105" s="16" t="s">
        <v>132</v>
      </c>
      <c r="BE105" s="196">
        <f>IF(N105="základní",J105,0)</f>
        <v>0</v>
      </c>
      <c r="BF105" s="196">
        <f>IF(N105="snížená",J105,0)</f>
        <v>0</v>
      </c>
      <c r="BG105" s="196">
        <f>IF(N105="zákl. přenesená",J105,0)</f>
        <v>0</v>
      </c>
      <c r="BH105" s="196">
        <f>IF(N105="sníž. přenesená",J105,0)</f>
        <v>0</v>
      </c>
      <c r="BI105" s="196">
        <f>IF(N105="nulová",J105,0)</f>
        <v>0</v>
      </c>
      <c r="BJ105" s="16" t="s">
        <v>131</v>
      </c>
      <c r="BK105" s="196">
        <f>ROUND(I105*H105,2)</f>
        <v>0</v>
      </c>
      <c r="BL105" s="16" t="s">
        <v>131</v>
      </c>
      <c r="BM105" s="195" t="s">
        <v>1366</v>
      </c>
    </row>
    <row r="106" spans="1:65" s="2" customFormat="1" ht="16.5" customHeight="1">
      <c r="A106" s="37"/>
      <c r="B106" s="38"/>
      <c r="C106" s="214" t="s">
        <v>7</v>
      </c>
      <c r="D106" s="214" t="s">
        <v>1306</v>
      </c>
      <c r="E106" s="215" t="s">
        <v>1367</v>
      </c>
      <c r="F106" s="216" t="s">
        <v>1368</v>
      </c>
      <c r="G106" s="217" t="s">
        <v>205</v>
      </c>
      <c r="H106" s="218">
        <v>1</v>
      </c>
      <c r="I106" s="219"/>
      <c r="J106" s="220">
        <f>ROUND(I106*H106,2)</f>
        <v>0</v>
      </c>
      <c r="K106" s="216" t="s">
        <v>130</v>
      </c>
      <c r="L106" s="221"/>
      <c r="M106" s="222" t="s">
        <v>20</v>
      </c>
      <c r="N106" s="223" t="s">
        <v>51</v>
      </c>
      <c r="O106" s="83"/>
      <c r="P106" s="193">
        <f>O106*H106</f>
        <v>0</v>
      </c>
      <c r="Q106" s="193">
        <v>0.26888</v>
      </c>
      <c r="R106" s="193">
        <f>Q106*H106</f>
        <v>0.26888</v>
      </c>
      <c r="S106" s="193">
        <v>0</v>
      </c>
      <c r="T106" s="194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5" t="s">
        <v>161</v>
      </c>
      <c r="AT106" s="195" t="s">
        <v>1306</v>
      </c>
      <c r="AU106" s="195" t="s">
        <v>78</v>
      </c>
      <c r="AY106" s="16" t="s">
        <v>132</v>
      </c>
      <c r="BE106" s="196">
        <f>IF(N106="základní",J106,0)</f>
        <v>0</v>
      </c>
      <c r="BF106" s="196">
        <f>IF(N106="snížená",J106,0)</f>
        <v>0</v>
      </c>
      <c r="BG106" s="196">
        <f>IF(N106="zákl. přenesená",J106,0)</f>
        <v>0</v>
      </c>
      <c r="BH106" s="196">
        <f>IF(N106="sníž. přenesená",J106,0)</f>
        <v>0</v>
      </c>
      <c r="BI106" s="196">
        <f>IF(N106="nulová",J106,0)</f>
        <v>0</v>
      </c>
      <c r="BJ106" s="16" t="s">
        <v>131</v>
      </c>
      <c r="BK106" s="196">
        <f>ROUND(I106*H106,2)</f>
        <v>0</v>
      </c>
      <c r="BL106" s="16" t="s">
        <v>131</v>
      </c>
      <c r="BM106" s="195" t="s">
        <v>1369</v>
      </c>
    </row>
    <row r="107" spans="1:65" s="2" customFormat="1" ht="16.5" customHeight="1">
      <c r="A107" s="37"/>
      <c r="B107" s="38"/>
      <c r="C107" s="214" t="s">
        <v>218</v>
      </c>
      <c r="D107" s="214" t="s">
        <v>1306</v>
      </c>
      <c r="E107" s="215" t="s">
        <v>1370</v>
      </c>
      <c r="F107" s="216" t="s">
        <v>1371</v>
      </c>
      <c r="G107" s="217" t="s">
        <v>205</v>
      </c>
      <c r="H107" s="218">
        <v>1</v>
      </c>
      <c r="I107" s="219"/>
      <c r="J107" s="220">
        <f>ROUND(I107*H107,2)</f>
        <v>0</v>
      </c>
      <c r="K107" s="216" t="s">
        <v>130</v>
      </c>
      <c r="L107" s="221"/>
      <c r="M107" s="222" t="s">
        <v>20</v>
      </c>
      <c r="N107" s="223" t="s">
        <v>51</v>
      </c>
      <c r="O107" s="83"/>
      <c r="P107" s="193">
        <f>O107*H107</f>
        <v>0</v>
      </c>
      <c r="Q107" s="193">
        <v>0.29297</v>
      </c>
      <c r="R107" s="193">
        <f>Q107*H107</f>
        <v>0.29297</v>
      </c>
      <c r="S107" s="193">
        <v>0</v>
      </c>
      <c r="T107" s="194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5" t="s">
        <v>161</v>
      </c>
      <c r="AT107" s="195" t="s">
        <v>1306</v>
      </c>
      <c r="AU107" s="195" t="s">
        <v>78</v>
      </c>
      <c r="AY107" s="16" t="s">
        <v>132</v>
      </c>
      <c r="BE107" s="196">
        <f>IF(N107="základní",J107,0)</f>
        <v>0</v>
      </c>
      <c r="BF107" s="196">
        <f>IF(N107="snížená",J107,0)</f>
        <v>0</v>
      </c>
      <c r="BG107" s="196">
        <f>IF(N107="zákl. přenesená",J107,0)</f>
        <v>0</v>
      </c>
      <c r="BH107" s="196">
        <f>IF(N107="sníž. přenesená",J107,0)</f>
        <v>0</v>
      </c>
      <c r="BI107" s="196">
        <f>IF(N107="nulová",J107,0)</f>
        <v>0</v>
      </c>
      <c r="BJ107" s="16" t="s">
        <v>131</v>
      </c>
      <c r="BK107" s="196">
        <f>ROUND(I107*H107,2)</f>
        <v>0</v>
      </c>
      <c r="BL107" s="16" t="s">
        <v>131</v>
      </c>
      <c r="BM107" s="195" t="s">
        <v>1372</v>
      </c>
    </row>
    <row r="108" spans="1:65" s="2" customFormat="1" ht="16.5" customHeight="1">
      <c r="A108" s="37"/>
      <c r="B108" s="38"/>
      <c r="C108" s="214" t="s">
        <v>222</v>
      </c>
      <c r="D108" s="214" t="s">
        <v>1306</v>
      </c>
      <c r="E108" s="215" t="s">
        <v>1373</v>
      </c>
      <c r="F108" s="216" t="s">
        <v>1374</v>
      </c>
      <c r="G108" s="217" t="s">
        <v>205</v>
      </c>
      <c r="H108" s="218">
        <v>1</v>
      </c>
      <c r="I108" s="219"/>
      <c r="J108" s="220">
        <f>ROUND(I108*H108,2)</f>
        <v>0</v>
      </c>
      <c r="K108" s="216" t="s">
        <v>130</v>
      </c>
      <c r="L108" s="221"/>
      <c r="M108" s="222" t="s">
        <v>20</v>
      </c>
      <c r="N108" s="223" t="s">
        <v>51</v>
      </c>
      <c r="O108" s="83"/>
      <c r="P108" s="193">
        <f>O108*H108</f>
        <v>0</v>
      </c>
      <c r="Q108" s="193">
        <v>0.31705</v>
      </c>
      <c r="R108" s="193">
        <f>Q108*H108</f>
        <v>0.31705</v>
      </c>
      <c r="S108" s="193">
        <v>0</v>
      </c>
      <c r="T108" s="194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5" t="s">
        <v>161</v>
      </c>
      <c r="AT108" s="195" t="s">
        <v>1306</v>
      </c>
      <c r="AU108" s="195" t="s">
        <v>78</v>
      </c>
      <c r="AY108" s="16" t="s">
        <v>132</v>
      </c>
      <c r="BE108" s="196">
        <f>IF(N108="základní",J108,0)</f>
        <v>0</v>
      </c>
      <c r="BF108" s="196">
        <f>IF(N108="snížená",J108,0)</f>
        <v>0</v>
      </c>
      <c r="BG108" s="196">
        <f>IF(N108="zákl. přenesená",J108,0)</f>
        <v>0</v>
      </c>
      <c r="BH108" s="196">
        <f>IF(N108="sníž. přenesená",J108,0)</f>
        <v>0</v>
      </c>
      <c r="BI108" s="196">
        <f>IF(N108="nulová",J108,0)</f>
        <v>0</v>
      </c>
      <c r="BJ108" s="16" t="s">
        <v>131</v>
      </c>
      <c r="BK108" s="196">
        <f>ROUND(I108*H108,2)</f>
        <v>0</v>
      </c>
      <c r="BL108" s="16" t="s">
        <v>131</v>
      </c>
      <c r="BM108" s="195" t="s">
        <v>1375</v>
      </c>
    </row>
    <row r="109" spans="1:65" s="2" customFormat="1" ht="16.5" customHeight="1">
      <c r="A109" s="37"/>
      <c r="B109" s="38"/>
      <c r="C109" s="214" t="s">
        <v>226</v>
      </c>
      <c r="D109" s="214" t="s">
        <v>1306</v>
      </c>
      <c r="E109" s="215" t="s">
        <v>1376</v>
      </c>
      <c r="F109" s="216" t="s">
        <v>1377</v>
      </c>
      <c r="G109" s="217" t="s">
        <v>205</v>
      </c>
      <c r="H109" s="218">
        <v>1</v>
      </c>
      <c r="I109" s="219"/>
      <c r="J109" s="220">
        <f>ROUND(I109*H109,2)</f>
        <v>0</v>
      </c>
      <c r="K109" s="216" t="s">
        <v>130</v>
      </c>
      <c r="L109" s="221"/>
      <c r="M109" s="222" t="s">
        <v>20</v>
      </c>
      <c r="N109" s="223" t="s">
        <v>51</v>
      </c>
      <c r="O109" s="83"/>
      <c r="P109" s="193">
        <f>O109*H109</f>
        <v>0</v>
      </c>
      <c r="Q109" s="193">
        <v>0.25082</v>
      </c>
      <c r="R109" s="193">
        <f>Q109*H109</f>
        <v>0.25082</v>
      </c>
      <c r="S109" s="193">
        <v>0</v>
      </c>
      <c r="T109" s="194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95" t="s">
        <v>161</v>
      </c>
      <c r="AT109" s="195" t="s">
        <v>1306</v>
      </c>
      <c r="AU109" s="195" t="s">
        <v>78</v>
      </c>
      <c r="AY109" s="16" t="s">
        <v>132</v>
      </c>
      <c r="BE109" s="196">
        <f>IF(N109="základní",J109,0)</f>
        <v>0</v>
      </c>
      <c r="BF109" s="196">
        <f>IF(N109="snížená",J109,0)</f>
        <v>0</v>
      </c>
      <c r="BG109" s="196">
        <f>IF(N109="zákl. přenesená",J109,0)</f>
        <v>0</v>
      </c>
      <c r="BH109" s="196">
        <f>IF(N109="sníž. přenesená",J109,0)</f>
        <v>0</v>
      </c>
      <c r="BI109" s="196">
        <f>IF(N109="nulová",J109,0)</f>
        <v>0</v>
      </c>
      <c r="BJ109" s="16" t="s">
        <v>131</v>
      </c>
      <c r="BK109" s="196">
        <f>ROUND(I109*H109,2)</f>
        <v>0</v>
      </c>
      <c r="BL109" s="16" t="s">
        <v>131</v>
      </c>
      <c r="BM109" s="195" t="s">
        <v>1378</v>
      </c>
    </row>
    <row r="110" spans="1:65" s="2" customFormat="1" ht="16.5" customHeight="1">
      <c r="A110" s="37"/>
      <c r="B110" s="38"/>
      <c r="C110" s="214" t="s">
        <v>230</v>
      </c>
      <c r="D110" s="214" t="s">
        <v>1306</v>
      </c>
      <c r="E110" s="215" t="s">
        <v>1379</v>
      </c>
      <c r="F110" s="216" t="s">
        <v>1380</v>
      </c>
      <c r="G110" s="217" t="s">
        <v>205</v>
      </c>
      <c r="H110" s="218">
        <v>1</v>
      </c>
      <c r="I110" s="219"/>
      <c r="J110" s="220">
        <f>ROUND(I110*H110,2)</f>
        <v>0</v>
      </c>
      <c r="K110" s="216" t="s">
        <v>130</v>
      </c>
      <c r="L110" s="221"/>
      <c r="M110" s="222" t="s">
        <v>20</v>
      </c>
      <c r="N110" s="223" t="s">
        <v>51</v>
      </c>
      <c r="O110" s="83"/>
      <c r="P110" s="193">
        <f>O110*H110</f>
        <v>0</v>
      </c>
      <c r="Q110" s="193">
        <v>0.26888</v>
      </c>
      <c r="R110" s="193">
        <f>Q110*H110</f>
        <v>0.26888</v>
      </c>
      <c r="S110" s="193">
        <v>0</v>
      </c>
      <c r="T110" s="194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5" t="s">
        <v>161</v>
      </c>
      <c r="AT110" s="195" t="s">
        <v>1306</v>
      </c>
      <c r="AU110" s="195" t="s">
        <v>78</v>
      </c>
      <c r="AY110" s="16" t="s">
        <v>132</v>
      </c>
      <c r="BE110" s="196">
        <f>IF(N110="základní",J110,0)</f>
        <v>0</v>
      </c>
      <c r="BF110" s="196">
        <f>IF(N110="snížená",J110,0)</f>
        <v>0</v>
      </c>
      <c r="BG110" s="196">
        <f>IF(N110="zákl. přenesená",J110,0)</f>
        <v>0</v>
      </c>
      <c r="BH110" s="196">
        <f>IF(N110="sníž. přenesená",J110,0)</f>
        <v>0</v>
      </c>
      <c r="BI110" s="196">
        <f>IF(N110="nulová",J110,0)</f>
        <v>0</v>
      </c>
      <c r="BJ110" s="16" t="s">
        <v>131</v>
      </c>
      <c r="BK110" s="196">
        <f>ROUND(I110*H110,2)</f>
        <v>0</v>
      </c>
      <c r="BL110" s="16" t="s">
        <v>131</v>
      </c>
      <c r="BM110" s="195" t="s">
        <v>1381</v>
      </c>
    </row>
    <row r="111" spans="1:65" s="2" customFormat="1" ht="16.5" customHeight="1">
      <c r="A111" s="37"/>
      <c r="B111" s="38"/>
      <c r="C111" s="214" t="s">
        <v>234</v>
      </c>
      <c r="D111" s="214" t="s">
        <v>1306</v>
      </c>
      <c r="E111" s="215" t="s">
        <v>1382</v>
      </c>
      <c r="F111" s="216" t="s">
        <v>1383</v>
      </c>
      <c r="G111" s="217" t="s">
        <v>205</v>
      </c>
      <c r="H111" s="218">
        <v>1</v>
      </c>
      <c r="I111" s="219"/>
      <c r="J111" s="220">
        <f>ROUND(I111*H111,2)</f>
        <v>0</v>
      </c>
      <c r="K111" s="216" t="s">
        <v>130</v>
      </c>
      <c r="L111" s="221"/>
      <c r="M111" s="222" t="s">
        <v>20</v>
      </c>
      <c r="N111" s="223" t="s">
        <v>51</v>
      </c>
      <c r="O111" s="83"/>
      <c r="P111" s="193">
        <f>O111*H111</f>
        <v>0</v>
      </c>
      <c r="Q111" s="193">
        <v>0.29297</v>
      </c>
      <c r="R111" s="193">
        <f>Q111*H111</f>
        <v>0.29297</v>
      </c>
      <c r="S111" s="193">
        <v>0</v>
      </c>
      <c r="T111" s="194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5" t="s">
        <v>161</v>
      </c>
      <c r="AT111" s="195" t="s">
        <v>1306</v>
      </c>
      <c r="AU111" s="195" t="s">
        <v>78</v>
      </c>
      <c r="AY111" s="16" t="s">
        <v>132</v>
      </c>
      <c r="BE111" s="196">
        <f>IF(N111="základní",J111,0)</f>
        <v>0</v>
      </c>
      <c r="BF111" s="196">
        <f>IF(N111="snížená",J111,0)</f>
        <v>0</v>
      </c>
      <c r="BG111" s="196">
        <f>IF(N111="zákl. přenesená",J111,0)</f>
        <v>0</v>
      </c>
      <c r="BH111" s="196">
        <f>IF(N111="sníž. přenesená",J111,0)</f>
        <v>0</v>
      </c>
      <c r="BI111" s="196">
        <f>IF(N111="nulová",J111,0)</f>
        <v>0</v>
      </c>
      <c r="BJ111" s="16" t="s">
        <v>131</v>
      </c>
      <c r="BK111" s="196">
        <f>ROUND(I111*H111,2)</f>
        <v>0</v>
      </c>
      <c r="BL111" s="16" t="s">
        <v>131</v>
      </c>
      <c r="BM111" s="195" t="s">
        <v>1384</v>
      </c>
    </row>
    <row r="112" spans="1:65" s="2" customFormat="1" ht="16.5" customHeight="1">
      <c r="A112" s="37"/>
      <c r="B112" s="38"/>
      <c r="C112" s="214" t="s">
        <v>238</v>
      </c>
      <c r="D112" s="214" t="s">
        <v>1306</v>
      </c>
      <c r="E112" s="215" t="s">
        <v>1385</v>
      </c>
      <c r="F112" s="216" t="s">
        <v>1386</v>
      </c>
      <c r="G112" s="217" t="s">
        <v>205</v>
      </c>
      <c r="H112" s="218">
        <v>1</v>
      </c>
      <c r="I112" s="219"/>
      <c r="J112" s="220">
        <f>ROUND(I112*H112,2)</f>
        <v>0</v>
      </c>
      <c r="K112" s="216" t="s">
        <v>130</v>
      </c>
      <c r="L112" s="221"/>
      <c r="M112" s="222" t="s">
        <v>20</v>
      </c>
      <c r="N112" s="223" t="s">
        <v>51</v>
      </c>
      <c r="O112" s="83"/>
      <c r="P112" s="193">
        <f>O112*H112</f>
        <v>0</v>
      </c>
      <c r="Q112" s="193">
        <v>0.31705</v>
      </c>
      <c r="R112" s="193">
        <f>Q112*H112</f>
        <v>0.31705</v>
      </c>
      <c r="S112" s="193">
        <v>0</v>
      </c>
      <c r="T112" s="194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5" t="s">
        <v>161</v>
      </c>
      <c r="AT112" s="195" t="s">
        <v>1306</v>
      </c>
      <c r="AU112" s="195" t="s">
        <v>78</v>
      </c>
      <c r="AY112" s="16" t="s">
        <v>132</v>
      </c>
      <c r="BE112" s="196">
        <f>IF(N112="základní",J112,0)</f>
        <v>0</v>
      </c>
      <c r="BF112" s="196">
        <f>IF(N112="snížená",J112,0)</f>
        <v>0</v>
      </c>
      <c r="BG112" s="196">
        <f>IF(N112="zákl. přenesená",J112,0)</f>
        <v>0</v>
      </c>
      <c r="BH112" s="196">
        <f>IF(N112="sníž. přenesená",J112,0)</f>
        <v>0</v>
      </c>
      <c r="BI112" s="196">
        <f>IF(N112="nulová",J112,0)</f>
        <v>0</v>
      </c>
      <c r="BJ112" s="16" t="s">
        <v>131</v>
      </c>
      <c r="BK112" s="196">
        <f>ROUND(I112*H112,2)</f>
        <v>0</v>
      </c>
      <c r="BL112" s="16" t="s">
        <v>131</v>
      </c>
      <c r="BM112" s="195" t="s">
        <v>1387</v>
      </c>
    </row>
    <row r="113" spans="1:65" s="2" customFormat="1" ht="16.5" customHeight="1">
      <c r="A113" s="37"/>
      <c r="B113" s="38"/>
      <c r="C113" s="214" t="s">
        <v>243</v>
      </c>
      <c r="D113" s="214" t="s">
        <v>1306</v>
      </c>
      <c r="E113" s="215" t="s">
        <v>1388</v>
      </c>
      <c r="F113" s="216" t="s">
        <v>1389</v>
      </c>
      <c r="G113" s="217" t="s">
        <v>205</v>
      </c>
      <c r="H113" s="218">
        <v>2</v>
      </c>
      <c r="I113" s="219"/>
      <c r="J113" s="220">
        <f>ROUND(I113*H113,2)</f>
        <v>0</v>
      </c>
      <c r="K113" s="216" t="s">
        <v>130</v>
      </c>
      <c r="L113" s="221"/>
      <c r="M113" s="222" t="s">
        <v>20</v>
      </c>
      <c r="N113" s="223" t="s">
        <v>51</v>
      </c>
      <c r="O113" s="83"/>
      <c r="P113" s="193">
        <f>O113*H113</f>
        <v>0</v>
      </c>
      <c r="Q113" s="193">
        <v>0.295</v>
      </c>
      <c r="R113" s="193">
        <f>Q113*H113</f>
        <v>0.59</v>
      </c>
      <c r="S113" s="193">
        <v>0</v>
      </c>
      <c r="T113" s="194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5" t="s">
        <v>161</v>
      </c>
      <c r="AT113" s="195" t="s">
        <v>1306</v>
      </c>
      <c r="AU113" s="195" t="s">
        <v>78</v>
      </c>
      <c r="AY113" s="16" t="s">
        <v>132</v>
      </c>
      <c r="BE113" s="196">
        <f>IF(N113="základní",J113,0)</f>
        <v>0</v>
      </c>
      <c r="BF113" s="196">
        <f>IF(N113="snížená",J113,0)</f>
        <v>0</v>
      </c>
      <c r="BG113" s="196">
        <f>IF(N113="zákl. přenesená",J113,0)</f>
        <v>0</v>
      </c>
      <c r="BH113" s="196">
        <f>IF(N113="sníž. přenesená",J113,0)</f>
        <v>0</v>
      </c>
      <c r="BI113" s="196">
        <f>IF(N113="nulová",J113,0)</f>
        <v>0</v>
      </c>
      <c r="BJ113" s="16" t="s">
        <v>131</v>
      </c>
      <c r="BK113" s="196">
        <f>ROUND(I113*H113,2)</f>
        <v>0</v>
      </c>
      <c r="BL113" s="16" t="s">
        <v>131</v>
      </c>
      <c r="BM113" s="195" t="s">
        <v>1390</v>
      </c>
    </row>
    <row r="114" spans="1:65" s="2" customFormat="1" ht="16.5" customHeight="1">
      <c r="A114" s="37"/>
      <c r="B114" s="38"/>
      <c r="C114" s="214" t="s">
        <v>247</v>
      </c>
      <c r="D114" s="214" t="s">
        <v>1306</v>
      </c>
      <c r="E114" s="215" t="s">
        <v>1391</v>
      </c>
      <c r="F114" s="216" t="s">
        <v>1392</v>
      </c>
      <c r="G114" s="217" t="s">
        <v>205</v>
      </c>
      <c r="H114" s="218">
        <v>2</v>
      </c>
      <c r="I114" s="219"/>
      <c r="J114" s="220">
        <f>ROUND(I114*H114,2)</f>
        <v>0</v>
      </c>
      <c r="K114" s="216" t="s">
        <v>130</v>
      </c>
      <c r="L114" s="221"/>
      <c r="M114" s="222" t="s">
        <v>20</v>
      </c>
      <c r="N114" s="223" t="s">
        <v>51</v>
      </c>
      <c r="O114" s="83"/>
      <c r="P114" s="193">
        <f>O114*H114</f>
        <v>0</v>
      </c>
      <c r="Q114" s="193">
        <v>0.29199</v>
      </c>
      <c r="R114" s="193">
        <f>Q114*H114</f>
        <v>0.58398</v>
      </c>
      <c r="S114" s="193">
        <v>0</v>
      </c>
      <c r="T114" s="194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95" t="s">
        <v>161</v>
      </c>
      <c r="AT114" s="195" t="s">
        <v>1306</v>
      </c>
      <c r="AU114" s="195" t="s">
        <v>78</v>
      </c>
      <c r="AY114" s="16" t="s">
        <v>132</v>
      </c>
      <c r="BE114" s="196">
        <f>IF(N114="základní",J114,0)</f>
        <v>0</v>
      </c>
      <c r="BF114" s="196">
        <f>IF(N114="snížená",J114,0)</f>
        <v>0</v>
      </c>
      <c r="BG114" s="196">
        <f>IF(N114="zákl. přenesená",J114,0)</f>
        <v>0</v>
      </c>
      <c r="BH114" s="196">
        <f>IF(N114="sníž. přenesená",J114,0)</f>
        <v>0</v>
      </c>
      <c r="BI114" s="196">
        <f>IF(N114="nulová",J114,0)</f>
        <v>0</v>
      </c>
      <c r="BJ114" s="16" t="s">
        <v>131</v>
      </c>
      <c r="BK114" s="196">
        <f>ROUND(I114*H114,2)</f>
        <v>0</v>
      </c>
      <c r="BL114" s="16" t="s">
        <v>131</v>
      </c>
      <c r="BM114" s="195" t="s">
        <v>1393</v>
      </c>
    </row>
    <row r="115" spans="1:65" s="2" customFormat="1" ht="16.5" customHeight="1">
      <c r="A115" s="37"/>
      <c r="B115" s="38"/>
      <c r="C115" s="214" t="s">
        <v>251</v>
      </c>
      <c r="D115" s="214" t="s">
        <v>1306</v>
      </c>
      <c r="E115" s="215" t="s">
        <v>1394</v>
      </c>
      <c r="F115" s="216" t="s">
        <v>1395</v>
      </c>
      <c r="G115" s="217" t="s">
        <v>205</v>
      </c>
      <c r="H115" s="218">
        <v>8</v>
      </c>
      <c r="I115" s="219"/>
      <c r="J115" s="220">
        <f>ROUND(I115*H115,2)</f>
        <v>0</v>
      </c>
      <c r="K115" s="216" t="s">
        <v>130</v>
      </c>
      <c r="L115" s="221"/>
      <c r="M115" s="222" t="s">
        <v>20</v>
      </c>
      <c r="N115" s="223" t="s">
        <v>51</v>
      </c>
      <c r="O115" s="83"/>
      <c r="P115" s="193">
        <f>O115*H115</f>
        <v>0</v>
      </c>
      <c r="Q115" s="193">
        <v>0.31798</v>
      </c>
      <c r="R115" s="193">
        <f>Q115*H115</f>
        <v>2.54384</v>
      </c>
      <c r="S115" s="193">
        <v>0</v>
      </c>
      <c r="T115" s="194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5" t="s">
        <v>161</v>
      </c>
      <c r="AT115" s="195" t="s">
        <v>1306</v>
      </c>
      <c r="AU115" s="195" t="s">
        <v>78</v>
      </c>
      <c r="AY115" s="16" t="s">
        <v>132</v>
      </c>
      <c r="BE115" s="196">
        <f>IF(N115="základní",J115,0)</f>
        <v>0</v>
      </c>
      <c r="BF115" s="196">
        <f>IF(N115="snížená",J115,0)</f>
        <v>0</v>
      </c>
      <c r="BG115" s="196">
        <f>IF(N115="zákl. přenesená",J115,0)</f>
        <v>0</v>
      </c>
      <c r="BH115" s="196">
        <f>IF(N115="sníž. přenesená",J115,0)</f>
        <v>0</v>
      </c>
      <c r="BI115" s="196">
        <f>IF(N115="nulová",J115,0)</f>
        <v>0</v>
      </c>
      <c r="BJ115" s="16" t="s">
        <v>131</v>
      </c>
      <c r="BK115" s="196">
        <f>ROUND(I115*H115,2)</f>
        <v>0</v>
      </c>
      <c r="BL115" s="16" t="s">
        <v>131</v>
      </c>
      <c r="BM115" s="195" t="s">
        <v>1396</v>
      </c>
    </row>
    <row r="116" spans="1:65" s="2" customFormat="1" ht="16.5" customHeight="1">
      <c r="A116" s="37"/>
      <c r="B116" s="38"/>
      <c r="C116" s="214" t="s">
        <v>255</v>
      </c>
      <c r="D116" s="214" t="s">
        <v>1306</v>
      </c>
      <c r="E116" s="215" t="s">
        <v>1397</v>
      </c>
      <c r="F116" s="216" t="s">
        <v>1398</v>
      </c>
      <c r="G116" s="217" t="s">
        <v>205</v>
      </c>
      <c r="H116" s="218">
        <v>4</v>
      </c>
      <c r="I116" s="219"/>
      <c r="J116" s="220">
        <f>ROUND(I116*H116,2)</f>
        <v>0</v>
      </c>
      <c r="K116" s="216" t="s">
        <v>130</v>
      </c>
      <c r="L116" s="221"/>
      <c r="M116" s="222" t="s">
        <v>20</v>
      </c>
      <c r="N116" s="223" t="s">
        <v>51</v>
      </c>
      <c r="O116" s="83"/>
      <c r="P116" s="193">
        <f>O116*H116</f>
        <v>0</v>
      </c>
      <c r="Q116" s="193">
        <v>0.34398</v>
      </c>
      <c r="R116" s="193">
        <f>Q116*H116</f>
        <v>1.37592</v>
      </c>
      <c r="S116" s="193">
        <v>0</v>
      </c>
      <c r="T116" s="194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5" t="s">
        <v>161</v>
      </c>
      <c r="AT116" s="195" t="s">
        <v>1306</v>
      </c>
      <c r="AU116" s="195" t="s">
        <v>78</v>
      </c>
      <c r="AY116" s="16" t="s">
        <v>132</v>
      </c>
      <c r="BE116" s="196">
        <f>IF(N116="základní",J116,0)</f>
        <v>0</v>
      </c>
      <c r="BF116" s="196">
        <f>IF(N116="snížená",J116,0)</f>
        <v>0</v>
      </c>
      <c r="BG116" s="196">
        <f>IF(N116="zákl. přenesená",J116,0)</f>
        <v>0</v>
      </c>
      <c r="BH116" s="196">
        <f>IF(N116="sníž. přenesená",J116,0)</f>
        <v>0</v>
      </c>
      <c r="BI116" s="196">
        <f>IF(N116="nulová",J116,0)</f>
        <v>0</v>
      </c>
      <c r="BJ116" s="16" t="s">
        <v>131</v>
      </c>
      <c r="BK116" s="196">
        <f>ROUND(I116*H116,2)</f>
        <v>0</v>
      </c>
      <c r="BL116" s="16" t="s">
        <v>131</v>
      </c>
      <c r="BM116" s="195" t="s">
        <v>1399</v>
      </c>
    </row>
    <row r="117" spans="1:65" s="2" customFormat="1" ht="16.5" customHeight="1">
      <c r="A117" s="37"/>
      <c r="B117" s="38"/>
      <c r="C117" s="214" t="s">
        <v>259</v>
      </c>
      <c r="D117" s="214" t="s">
        <v>1306</v>
      </c>
      <c r="E117" s="215" t="s">
        <v>1400</v>
      </c>
      <c r="F117" s="216" t="s">
        <v>1401</v>
      </c>
      <c r="G117" s="217" t="s">
        <v>205</v>
      </c>
      <c r="H117" s="218">
        <v>2</v>
      </c>
      <c r="I117" s="219"/>
      <c r="J117" s="220">
        <f>ROUND(I117*H117,2)</f>
        <v>0</v>
      </c>
      <c r="K117" s="216" t="s">
        <v>130</v>
      </c>
      <c r="L117" s="221"/>
      <c r="M117" s="222" t="s">
        <v>20</v>
      </c>
      <c r="N117" s="223" t="s">
        <v>51</v>
      </c>
      <c r="O117" s="83"/>
      <c r="P117" s="193">
        <f>O117*H117</f>
        <v>0</v>
      </c>
      <c r="Q117" s="193">
        <v>0.36997</v>
      </c>
      <c r="R117" s="193">
        <f>Q117*H117</f>
        <v>0.73994</v>
      </c>
      <c r="S117" s="193">
        <v>0</v>
      </c>
      <c r="T117" s="194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5" t="s">
        <v>161</v>
      </c>
      <c r="AT117" s="195" t="s">
        <v>1306</v>
      </c>
      <c r="AU117" s="195" t="s">
        <v>78</v>
      </c>
      <c r="AY117" s="16" t="s">
        <v>132</v>
      </c>
      <c r="BE117" s="196">
        <f>IF(N117="základní",J117,0)</f>
        <v>0</v>
      </c>
      <c r="BF117" s="196">
        <f>IF(N117="snížená",J117,0)</f>
        <v>0</v>
      </c>
      <c r="BG117" s="196">
        <f>IF(N117="zákl. přenesená",J117,0)</f>
        <v>0</v>
      </c>
      <c r="BH117" s="196">
        <f>IF(N117="sníž. přenesená",J117,0)</f>
        <v>0</v>
      </c>
      <c r="BI117" s="196">
        <f>IF(N117="nulová",J117,0)</f>
        <v>0</v>
      </c>
      <c r="BJ117" s="16" t="s">
        <v>131</v>
      </c>
      <c r="BK117" s="196">
        <f>ROUND(I117*H117,2)</f>
        <v>0</v>
      </c>
      <c r="BL117" s="16" t="s">
        <v>131</v>
      </c>
      <c r="BM117" s="195" t="s">
        <v>1402</v>
      </c>
    </row>
    <row r="118" spans="1:65" s="2" customFormat="1" ht="16.5" customHeight="1">
      <c r="A118" s="37"/>
      <c r="B118" s="38"/>
      <c r="C118" s="214" t="s">
        <v>263</v>
      </c>
      <c r="D118" s="214" t="s">
        <v>1306</v>
      </c>
      <c r="E118" s="215" t="s">
        <v>1403</v>
      </c>
      <c r="F118" s="216" t="s">
        <v>1404</v>
      </c>
      <c r="G118" s="217" t="s">
        <v>129</v>
      </c>
      <c r="H118" s="218">
        <v>10</v>
      </c>
      <c r="I118" s="219"/>
      <c r="J118" s="220">
        <f>ROUND(I118*H118,2)</f>
        <v>0</v>
      </c>
      <c r="K118" s="216" t="s">
        <v>130</v>
      </c>
      <c r="L118" s="221"/>
      <c r="M118" s="222" t="s">
        <v>20</v>
      </c>
      <c r="N118" s="223" t="s">
        <v>51</v>
      </c>
      <c r="O118" s="83"/>
      <c r="P118" s="193">
        <f>O118*H118</f>
        <v>0</v>
      </c>
      <c r="Q118" s="193">
        <v>0.06498</v>
      </c>
      <c r="R118" s="193">
        <f>Q118*H118</f>
        <v>0.6497999999999999</v>
      </c>
      <c r="S118" s="193">
        <v>0</v>
      </c>
      <c r="T118" s="194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5" t="s">
        <v>161</v>
      </c>
      <c r="AT118" s="195" t="s">
        <v>1306</v>
      </c>
      <c r="AU118" s="195" t="s">
        <v>78</v>
      </c>
      <c r="AY118" s="16" t="s">
        <v>132</v>
      </c>
      <c r="BE118" s="196">
        <f>IF(N118="základní",J118,0)</f>
        <v>0</v>
      </c>
      <c r="BF118" s="196">
        <f>IF(N118="snížená",J118,0)</f>
        <v>0</v>
      </c>
      <c r="BG118" s="196">
        <f>IF(N118="zákl. přenesená",J118,0)</f>
        <v>0</v>
      </c>
      <c r="BH118" s="196">
        <f>IF(N118="sníž. přenesená",J118,0)</f>
        <v>0</v>
      </c>
      <c r="BI118" s="196">
        <f>IF(N118="nulová",J118,0)</f>
        <v>0</v>
      </c>
      <c r="BJ118" s="16" t="s">
        <v>131</v>
      </c>
      <c r="BK118" s="196">
        <f>ROUND(I118*H118,2)</f>
        <v>0</v>
      </c>
      <c r="BL118" s="16" t="s">
        <v>131</v>
      </c>
      <c r="BM118" s="195" t="s">
        <v>1405</v>
      </c>
    </row>
    <row r="119" spans="1:65" s="2" customFormat="1" ht="16.5" customHeight="1">
      <c r="A119" s="37"/>
      <c r="B119" s="38"/>
      <c r="C119" s="214" t="s">
        <v>267</v>
      </c>
      <c r="D119" s="214" t="s">
        <v>1306</v>
      </c>
      <c r="E119" s="215" t="s">
        <v>1406</v>
      </c>
      <c r="F119" s="216" t="s">
        <v>1407</v>
      </c>
      <c r="G119" s="217" t="s">
        <v>129</v>
      </c>
      <c r="H119" s="218">
        <v>10</v>
      </c>
      <c r="I119" s="219"/>
      <c r="J119" s="220">
        <f>ROUND(I119*H119,2)</f>
        <v>0</v>
      </c>
      <c r="K119" s="216" t="s">
        <v>130</v>
      </c>
      <c r="L119" s="221"/>
      <c r="M119" s="222" t="s">
        <v>20</v>
      </c>
      <c r="N119" s="223" t="s">
        <v>51</v>
      </c>
      <c r="O119" s="83"/>
      <c r="P119" s="193">
        <f>O119*H119</f>
        <v>0</v>
      </c>
      <c r="Q119" s="193">
        <v>0.06498</v>
      </c>
      <c r="R119" s="193">
        <f>Q119*H119</f>
        <v>0.6497999999999999</v>
      </c>
      <c r="S119" s="193">
        <v>0</v>
      </c>
      <c r="T119" s="194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95" t="s">
        <v>161</v>
      </c>
      <c r="AT119" s="195" t="s">
        <v>1306</v>
      </c>
      <c r="AU119" s="195" t="s">
        <v>78</v>
      </c>
      <c r="AY119" s="16" t="s">
        <v>132</v>
      </c>
      <c r="BE119" s="196">
        <f>IF(N119="základní",J119,0)</f>
        <v>0</v>
      </c>
      <c r="BF119" s="196">
        <f>IF(N119="snížená",J119,0)</f>
        <v>0</v>
      </c>
      <c r="BG119" s="196">
        <f>IF(N119="zákl. přenesená",J119,0)</f>
        <v>0</v>
      </c>
      <c r="BH119" s="196">
        <f>IF(N119="sníž. přenesená",J119,0)</f>
        <v>0</v>
      </c>
      <c r="BI119" s="196">
        <f>IF(N119="nulová",J119,0)</f>
        <v>0</v>
      </c>
      <c r="BJ119" s="16" t="s">
        <v>131</v>
      </c>
      <c r="BK119" s="196">
        <f>ROUND(I119*H119,2)</f>
        <v>0</v>
      </c>
      <c r="BL119" s="16" t="s">
        <v>131</v>
      </c>
      <c r="BM119" s="195" t="s">
        <v>1408</v>
      </c>
    </row>
    <row r="120" spans="1:65" s="2" customFormat="1" ht="16.5" customHeight="1">
      <c r="A120" s="37"/>
      <c r="B120" s="38"/>
      <c r="C120" s="214" t="s">
        <v>271</v>
      </c>
      <c r="D120" s="214" t="s">
        <v>1306</v>
      </c>
      <c r="E120" s="215" t="s">
        <v>1409</v>
      </c>
      <c r="F120" s="216" t="s">
        <v>1410</v>
      </c>
      <c r="G120" s="217" t="s">
        <v>205</v>
      </c>
      <c r="H120" s="218">
        <v>2</v>
      </c>
      <c r="I120" s="219"/>
      <c r="J120" s="220">
        <f>ROUND(I120*H120,2)</f>
        <v>0</v>
      </c>
      <c r="K120" s="216" t="s">
        <v>130</v>
      </c>
      <c r="L120" s="221"/>
      <c r="M120" s="222" t="s">
        <v>20</v>
      </c>
      <c r="N120" s="223" t="s">
        <v>51</v>
      </c>
      <c r="O120" s="83"/>
      <c r="P120" s="193">
        <f>O120*H120</f>
        <v>0</v>
      </c>
      <c r="Q120" s="193">
        <v>0</v>
      </c>
      <c r="R120" s="193">
        <f>Q120*H120</f>
        <v>0</v>
      </c>
      <c r="S120" s="193">
        <v>0</v>
      </c>
      <c r="T120" s="194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5" t="s">
        <v>161</v>
      </c>
      <c r="AT120" s="195" t="s">
        <v>1306</v>
      </c>
      <c r="AU120" s="195" t="s">
        <v>78</v>
      </c>
      <c r="AY120" s="16" t="s">
        <v>132</v>
      </c>
      <c r="BE120" s="196">
        <f>IF(N120="základní",J120,0)</f>
        <v>0</v>
      </c>
      <c r="BF120" s="196">
        <f>IF(N120="snížená",J120,0)</f>
        <v>0</v>
      </c>
      <c r="BG120" s="196">
        <f>IF(N120="zákl. přenesená",J120,0)</f>
        <v>0</v>
      </c>
      <c r="BH120" s="196">
        <f>IF(N120="sníž. přenesená",J120,0)</f>
        <v>0</v>
      </c>
      <c r="BI120" s="196">
        <f>IF(N120="nulová",J120,0)</f>
        <v>0</v>
      </c>
      <c r="BJ120" s="16" t="s">
        <v>131</v>
      </c>
      <c r="BK120" s="196">
        <f>ROUND(I120*H120,2)</f>
        <v>0</v>
      </c>
      <c r="BL120" s="16" t="s">
        <v>131</v>
      </c>
      <c r="BM120" s="195" t="s">
        <v>1411</v>
      </c>
    </row>
    <row r="121" spans="1:65" s="2" customFormat="1" ht="16.5" customHeight="1">
      <c r="A121" s="37"/>
      <c r="B121" s="38"/>
      <c r="C121" s="214" t="s">
        <v>275</v>
      </c>
      <c r="D121" s="214" t="s">
        <v>1306</v>
      </c>
      <c r="E121" s="215" t="s">
        <v>1412</v>
      </c>
      <c r="F121" s="216" t="s">
        <v>1413</v>
      </c>
      <c r="G121" s="217" t="s">
        <v>205</v>
      </c>
      <c r="H121" s="218">
        <v>2</v>
      </c>
      <c r="I121" s="219"/>
      <c r="J121" s="220">
        <f>ROUND(I121*H121,2)</f>
        <v>0</v>
      </c>
      <c r="K121" s="216" t="s">
        <v>130</v>
      </c>
      <c r="L121" s="221"/>
      <c r="M121" s="222" t="s">
        <v>20</v>
      </c>
      <c r="N121" s="223" t="s">
        <v>51</v>
      </c>
      <c r="O121" s="83"/>
      <c r="P121" s="193">
        <f>O121*H121</f>
        <v>0</v>
      </c>
      <c r="Q121" s="193">
        <v>0.29199</v>
      </c>
      <c r="R121" s="193">
        <f>Q121*H121</f>
        <v>0.58398</v>
      </c>
      <c r="S121" s="193">
        <v>0</v>
      </c>
      <c r="T121" s="194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5" t="s">
        <v>161</v>
      </c>
      <c r="AT121" s="195" t="s">
        <v>1306</v>
      </c>
      <c r="AU121" s="195" t="s">
        <v>78</v>
      </c>
      <c r="AY121" s="16" t="s">
        <v>132</v>
      </c>
      <c r="BE121" s="196">
        <f>IF(N121="základní",J121,0)</f>
        <v>0</v>
      </c>
      <c r="BF121" s="196">
        <f>IF(N121="snížená",J121,0)</f>
        <v>0</v>
      </c>
      <c r="BG121" s="196">
        <f>IF(N121="zákl. přenesená",J121,0)</f>
        <v>0</v>
      </c>
      <c r="BH121" s="196">
        <f>IF(N121="sníž. přenesená",J121,0)</f>
        <v>0</v>
      </c>
      <c r="BI121" s="196">
        <f>IF(N121="nulová",J121,0)</f>
        <v>0</v>
      </c>
      <c r="BJ121" s="16" t="s">
        <v>131</v>
      </c>
      <c r="BK121" s="196">
        <f>ROUND(I121*H121,2)</f>
        <v>0</v>
      </c>
      <c r="BL121" s="16" t="s">
        <v>131</v>
      </c>
      <c r="BM121" s="195" t="s">
        <v>1414</v>
      </c>
    </row>
    <row r="122" spans="1:65" s="2" customFormat="1" ht="16.5" customHeight="1">
      <c r="A122" s="37"/>
      <c r="B122" s="38"/>
      <c r="C122" s="214" t="s">
        <v>279</v>
      </c>
      <c r="D122" s="214" t="s">
        <v>1306</v>
      </c>
      <c r="E122" s="215" t="s">
        <v>1415</v>
      </c>
      <c r="F122" s="216" t="s">
        <v>1416</v>
      </c>
      <c r="G122" s="217" t="s">
        <v>205</v>
      </c>
      <c r="H122" s="218">
        <v>4</v>
      </c>
      <c r="I122" s="219"/>
      <c r="J122" s="220">
        <f>ROUND(I122*H122,2)</f>
        <v>0</v>
      </c>
      <c r="K122" s="216" t="s">
        <v>130</v>
      </c>
      <c r="L122" s="221"/>
      <c r="M122" s="222" t="s">
        <v>20</v>
      </c>
      <c r="N122" s="223" t="s">
        <v>51</v>
      </c>
      <c r="O122" s="83"/>
      <c r="P122" s="193">
        <f>O122*H122</f>
        <v>0</v>
      </c>
      <c r="Q122" s="193">
        <v>0.31798</v>
      </c>
      <c r="R122" s="193">
        <f>Q122*H122</f>
        <v>1.27192</v>
      </c>
      <c r="S122" s="193">
        <v>0</v>
      </c>
      <c r="T122" s="194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5" t="s">
        <v>161</v>
      </c>
      <c r="AT122" s="195" t="s">
        <v>1306</v>
      </c>
      <c r="AU122" s="195" t="s">
        <v>78</v>
      </c>
      <c r="AY122" s="16" t="s">
        <v>132</v>
      </c>
      <c r="BE122" s="196">
        <f>IF(N122="základní",J122,0)</f>
        <v>0</v>
      </c>
      <c r="BF122" s="196">
        <f>IF(N122="snížená",J122,0)</f>
        <v>0</v>
      </c>
      <c r="BG122" s="196">
        <f>IF(N122="zákl. přenesená",J122,0)</f>
        <v>0</v>
      </c>
      <c r="BH122" s="196">
        <f>IF(N122="sníž. přenesená",J122,0)</f>
        <v>0</v>
      </c>
      <c r="BI122" s="196">
        <f>IF(N122="nulová",J122,0)</f>
        <v>0</v>
      </c>
      <c r="BJ122" s="16" t="s">
        <v>131</v>
      </c>
      <c r="BK122" s="196">
        <f>ROUND(I122*H122,2)</f>
        <v>0</v>
      </c>
      <c r="BL122" s="16" t="s">
        <v>131</v>
      </c>
      <c r="BM122" s="195" t="s">
        <v>1417</v>
      </c>
    </row>
    <row r="123" spans="1:65" s="2" customFormat="1" ht="16.5" customHeight="1">
      <c r="A123" s="37"/>
      <c r="B123" s="38"/>
      <c r="C123" s="214" t="s">
        <v>283</v>
      </c>
      <c r="D123" s="214" t="s">
        <v>1306</v>
      </c>
      <c r="E123" s="215" t="s">
        <v>1418</v>
      </c>
      <c r="F123" s="216" t="s">
        <v>1419</v>
      </c>
      <c r="G123" s="217" t="s">
        <v>205</v>
      </c>
      <c r="H123" s="218">
        <v>4</v>
      </c>
      <c r="I123" s="219"/>
      <c r="J123" s="220">
        <f>ROUND(I123*H123,2)</f>
        <v>0</v>
      </c>
      <c r="K123" s="216" t="s">
        <v>130</v>
      </c>
      <c r="L123" s="221"/>
      <c r="M123" s="222" t="s">
        <v>20</v>
      </c>
      <c r="N123" s="223" t="s">
        <v>51</v>
      </c>
      <c r="O123" s="83"/>
      <c r="P123" s="193">
        <f>O123*H123</f>
        <v>0</v>
      </c>
      <c r="Q123" s="193">
        <v>0.34398</v>
      </c>
      <c r="R123" s="193">
        <f>Q123*H123</f>
        <v>1.37592</v>
      </c>
      <c r="S123" s="193">
        <v>0</v>
      </c>
      <c r="T123" s="194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5" t="s">
        <v>161</v>
      </c>
      <c r="AT123" s="195" t="s">
        <v>1306</v>
      </c>
      <c r="AU123" s="195" t="s">
        <v>78</v>
      </c>
      <c r="AY123" s="16" t="s">
        <v>132</v>
      </c>
      <c r="BE123" s="196">
        <f>IF(N123="základní",J123,0)</f>
        <v>0</v>
      </c>
      <c r="BF123" s="196">
        <f>IF(N123="snížená",J123,0)</f>
        <v>0</v>
      </c>
      <c r="BG123" s="196">
        <f>IF(N123="zákl. přenesená",J123,0)</f>
        <v>0</v>
      </c>
      <c r="BH123" s="196">
        <f>IF(N123="sníž. přenesená",J123,0)</f>
        <v>0</v>
      </c>
      <c r="BI123" s="196">
        <f>IF(N123="nulová",J123,0)</f>
        <v>0</v>
      </c>
      <c r="BJ123" s="16" t="s">
        <v>131</v>
      </c>
      <c r="BK123" s="196">
        <f>ROUND(I123*H123,2)</f>
        <v>0</v>
      </c>
      <c r="BL123" s="16" t="s">
        <v>131</v>
      </c>
      <c r="BM123" s="195" t="s">
        <v>1420</v>
      </c>
    </row>
    <row r="124" spans="1:65" s="2" customFormat="1" ht="16.5" customHeight="1">
      <c r="A124" s="37"/>
      <c r="B124" s="38"/>
      <c r="C124" s="214" t="s">
        <v>287</v>
      </c>
      <c r="D124" s="214" t="s">
        <v>1306</v>
      </c>
      <c r="E124" s="215" t="s">
        <v>1421</v>
      </c>
      <c r="F124" s="216" t="s">
        <v>1422</v>
      </c>
      <c r="G124" s="217" t="s">
        <v>205</v>
      </c>
      <c r="H124" s="218">
        <v>2</v>
      </c>
      <c r="I124" s="219"/>
      <c r="J124" s="220">
        <f>ROUND(I124*H124,2)</f>
        <v>0</v>
      </c>
      <c r="K124" s="216" t="s">
        <v>130</v>
      </c>
      <c r="L124" s="221"/>
      <c r="M124" s="222" t="s">
        <v>20</v>
      </c>
      <c r="N124" s="223" t="s">
        <v>51</v>
      </c>
      <c r="O124" s="83"/>
      <c r="P124" s="193">
        <f>O124*H124</f>
        <v>0</v>
      </c>
      <c r="Q124" s="193">
        <v>0.36997</v>
      </c>
      <c r="R124" s="193">
        <f>Q124*H124</f>
        <v>0.73994</v>
      </c>
      <c r="S124" s="193">
        <v>0</v>
      </c>
      <c r="T124" s="194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5" t="s">
        <v>161</v>
      </c>
      <c r="AT124" s="195" t="s">
        <v>1306</v>
      </c>
      <c r="AU124" s="195" t="s">
        <v>78</v>
      </c>
      <c r="AY124" s="16" t="s">
        <v>132</v>
      </c>
      <c r="BE124" s="196">
        <f>IF(N124="základní",J124,0)</f>
        <v>0</v>
      </c>
      <c r="BF124" s="196">
        <f>IF(N124="snížená",J124,0)</f>
        <v>0</v>
      </c>
      <c r="BG124" s="196">
        <f>IF(N124="zákl. přenesená",J124,0)</f>
        <v>0</v>
      </c>
      <c r="BH124" s="196">
        <f>IF(N124="sníž. přenesená",J124,0)</f>
        <v>0</v>
      </c>
      <c r="BI124" s="196">
        <f>IF(N124="nulová",J124,0)</f>
        <v>0</v>
      </c>
      <c r="BJ124" s="16" t="s">
        <v>131</v>
      </c>
      <c r="BK124" s="196">
        <f>ROUND(I124*H124,2)</f>
        <v>0</v>
      </c>
      <c r="BL124" s="16" t="s">
        <v>131</v>
      </c>
      <c r="BM124" s="195" t="s">
        <v>1423</v>
      </c>
    </row>
    <row r="125" spans="1:65" s="2" customFormat="1" ht="16.5" customHeight="1">
      <c r="A125" s="37"/>
      <c r="B125" s="38"/>
      <c r="C125" s="214" t="s">
        <v>291</v>
      </c>
      <c r="D125" s="214" t="s">
        <v>1306</v>
      </c>
      <c r="E125" s="215" t="s">
        <v>1424</v>
      </c>
      <c r="F125" s="216" t="s">
        <v>1425</v>
      </c>
      <c r="G125" s="217" t="s">
        <v>129</v>
      </c>
      <c r="H125" s="218">
        <v>12</v>
      </c>
      <c r="I125" s="219"/>
      <c r="J125" s="220">
        <f>ROUND(I125*H125,2)</f>
        <v>0</v>
      </c>
      <c r="K125" s="216" t="s">
        <v>130</v>
      </c>
      <c r="L125" s="221"/>
      <c r="M125" s="222" t="s">
        <v>20</v>
      </c>
      <c r="N125" s="223" t="s">
        <v>51</v>
      </c>
      <c r="O125" s="83"/>
      <c r="P125" s="193">
        <f>O125*H125</f>
        <v>0</v>
      </c>
      <c r="Q125" s="193">
        <v>0.06498</v>
      </c>
      <c r="R125" s="193">
        <f>Q125*H125</f>
        <v>0.77976</v>
      </c>
      <c r="S125" s="193">
        <v>0</v>
      </c>
      <c r="T125" s="19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5" t="s">
        <v>161</v>
      </c>
      <c r="AT125" s="195" t="s">
        <v>1306</v>
      </c>
      <c r="AU125" s="195" t="s">
        <v>78</v>
      </c>
      <c r="AY125" s="16" t="s">
        <v>132</v>
      </c>
      <c r="BE125" s="196">
        <f>IF(N125="základní",J125,0)</f>
        <v>0</v>
      </c>
      <c r="BF125" s="196">
        <f>IF(N125="snížená",J125,0)</f>
        <v>0</v>
      </c>
      <c r="BG125" s="196">
        <f>IF(N125="zákl. přenesená",J125,0)</f>
        <v>0</v>
      </c>
      <c r="BH125" s="196">
        <f>IF(N125="sníž. přenesená",J125,0)</f>
        <v>0</v>
      </c>
      <c r="BI125" s="196">
        <f>IF(N125="nulová",J125,0)</f>
        <v>0</v>
      </c>
      <c r="BJ125" s="16" t="s">
        <v>131</v>
      </c>
      <c r="BK125" s="196">
        <f>ROUND(I125*H125,2)</f>
        <v>0</v>
      </c>
      <c r="BL125" s="16" t="s">
        <v>131</v>
      </c>
      <c r="BM125" s="195" t="s">
        <v>1426</v>
      </c>
    </row>
    <row r="126" spans="1:65" s="2" customFormat="1" ht="16.5" customHeight="1">
      <c r="A126" s="37"/>
      <c r="B126" s="38"/>
      <c r="C126" s="214" t="s">
        <v>295</v>
      </c>
      <c r="D126" s="214" t="s">
        <v>1306</v>
      </c>
      <c r="E126" s="215" t="s">
        <v>1427</v>
      </c>
      <c r="F126" s="216" t="s">
        <v>1428</v>
      </c>
      <c r="G126" s="217" t="s">
        <v>129</v>
      </c>
      <c r="H126" s="218">
        <v>12</v>
      </c>
      <c r="I126" s="219"/>
      <c r="J126" s="220">
        <f>ROUND(I126*H126,2)</f>
        <v>0</v>
      </c>
      <c r="K126" s="216" t="s">
        <v>130</v>
      </c>
      <c r="L126" s="221"/>
      <c r="M126" s="222" t="s">
        <v>20</v>
      </c>
      <c r="N126" s="223" t="s">
        <v>51</v>
      </c>
      <c r="O126" s="83"/>
      <c r="P126" s="193">
        <f>O126*H126</f>
        <v>0</v>
      </c>
      <c r="Q126" s="193">
        <v>0.06498</v>
      </c>
      <c r="R126" s="193">
        <f>Q126*H126</f>
        <v>0.77976</v>
      </c>
      <c r="S126" s="193">
        <v>0</v>
      </c>
      <c r="T126" s="19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5" t="s">
        <v>161</v>
      </c>
      <c r="AT126" s="195" t="s">
        <v>1306</v>
      </c>
      <c r="AU126" s="195" t="s">
        <v>78</v>
      </c>
      <c r="AY126" s="16" t="s">
        <v>132</v>
      </c>
      <c r="BE126" s="196">
        <f>IF(N126="základní",J126,0)</f>
        <v>0</v>
      </c>
      <c r="BF126" s="196">
        <f>IF(N126="snížená",J126,0)</f>
        <v>0</v>
      </c>
      <c r="BG126" s="196">
        <f>IF(N126="zákl. přenesená",J126,0)</f>
        <v>0</v>
      </c>
      <c r="BH126" s="196">
        <f>IF(N126="sníž. přenesená",J126,0)</f>
        <v>0</v>
      </c>
      <c r="BI126" s="196">
        <f>IF(N126="nulová",J126,0)</f>
        <v>0</v>
      </c>
      <c r="BJ126" s="16" t="s">
        <v>131</v>
      </c>
      <c r="BK126" s="196">
        <f>ROUND(I126*H126,2)</f>
        <v>0</v>
      </c>
      <c r="BL126" s="16" t="s">
        <v>131</v>
      </c>
      <c r="BM126" s="195" t="s">
        <v>1429</v>
      </c>
    </row>
    <row r="127" spans="1:65" s="2" customFormat="1" ht="16.5" customHeight="1">
      <c r="A127" s="37"/>
      <c r="B127" s="38"/>
      <c r="C127" s="214" t="s">
        <v>299</v>
      </c>
      <c r="D127" s="214" t="s">
        <v>1306</v>
      </c>
      <c r="E127" s="215" t="s">
        <v>1430</v>
      </c>
      <c r="F127" s="216" t="s">
        <v>1431</v>
      </c>
      <c r="G127" s="217" t="s">
        <v>205</v>
      </c>
      <c r="H127" s="218">
        <v>2</v>
      </c>
      <c r="I127" s="219"/>
      <c r="J127" s="220">
        <f>ROUND(I127*H127,2)</f>
        <v>0</v>
      </c>
      <c r="K127" s="216" t="s">
        <v>130</v>
      </c>
      <c r="L127" s="221"/>
      <c r="M127" s="222" t="s">
        <v>20</v>
      </c>
      <c r="N127" s="223" t="s">
        <v>51</v>
      </c>
      <c r="O127" s="83"/>
      <c r="P127" s="193">
        <f>O127*H127</f>
        <v>0</v>
      </c>
      <c r="Q127" s="193">
        <v>0.21456</v>
      </c>
      <c r="R127" s="193">
        <f>Q127*H127</f>
        <v>0.42912</v>
      </c>
      <c r="S127" s="193">
        <v>0</v>
      </c>
      <c r="T127" s="194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5" t="s">
        <v>161</v>
      </c>
      <c r="AT127" s="195" t="s">
        <v>1306</v>
      </c>
      <c r="AU127" s="195" t="s">
        <v>78</v>
      </c>
      <c r="AY127" s="16" t="s">
        <v>132</v>
      </c>
      <c r="BE127" s="196">
        <f>IF(N127="základní",J127,0)</f>
        <v>0</v>
      </c>
      <c r="BF127" s="196">
        <f>IF(N127="snížená",J127,0)</f>
        <v>0</v>
      </c>
      <c r="BG127" s="196">
        <f>IF(N127="zákl. přenesená",J127,0)</f>
        <v>0</v>
      </c>
      <c r="BH127" s="196">
        <f>IF(N127="sníž. přenesená",J127,0)</f>
        <v>0</v>
      </c>
      <c r="BI127" s="196">
        <f>IF(N127="nulová",J127,0)</f>
        <v>0</v>
      </c>
      <c r="BJ127" s="16" t="s">
        <v>131</v>
      </c>
      <c r="BK127" s="196">
        <f>ROUND(I127*H127,2)</f>
        <v>0</v>
      </c>
      <c r="BL127" s="16" t="s">
        <v>131</v>
      </c>
      <c r="BM127" s="195" t="s">
        <v>1432</v>
      </c>
    </row>
    <row r="128" spans="1:65" s="2" customFormat="1" ht="16.5" customHeight="1">
      <c r="A128" s="37"/>
      <c r="B128" s="38"/>
      <c r="C128" s="214" t="s">
        <v>303</v>
      </c>
      <c r="D128" s="214" t="s">
        <v>1306</v>
      </c>
      <c r="E128" s="215" t="s">
        <v>1433</v>
      </c>
      <c r="F128" s="216" t="s">
        <v>1434</v>
      </c>
      <c r="G128" s="217" t="s">
        <v>205</v>
      </c>
      <c r="H128" s="218">
        <v>2</v>
      </c>
      <c r="I128" s="219"/>
      <c r="J128" s="220">
        <f>ROUND(I128*H128,2)</f>
        <v>0</v>
      </c>
      <c r="K128" s="216" t="s">
        <v>130</v>
      </c>
      <c r="L128" s="221"/>
      <c r="M128" s="222" t="s">
        <v>20</v>
      </c>
      <c r="N128" s="223" t="s">
        <v>51</v>
      </c>
      <c r="O128" s="83"/>
      <c r="P128" s="193">
        <f>O128*H128</f>
        <v>0</v>
      </c>
      <c r="Q128" s="193">
        <v>0.225</v>
      </c>
      <c r="R128" s="193">
        <f>Q128*H128</f>
        <v>0.45</v>
      </c>
      <c r="S128" s="193">
        <v>0</v>
      </c>
      <c r="T128" s="194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5" t="s">
        <v>161</v>
      </c>
      <c r="AT128" s="195" t="s">
        <v>1306</v>
      </c>
      <c r="AU128" s="195" t="s">
        <v>78</v>
      </c>
      <c r="AY128" s="16" t="s">
        <v>132</v>
      </c>
      <c r="BE128" s="196">
        <f>IF(N128="základní",J128,0)</f>
        <v>0</v>
      </c>
      <c r="BF128" s="196">
        <f>IF(N128="snížená",J128,0)</f>
        <v>0</v>
      </c>
      <c r="BG128" s="196">
        <f>IF(N128="zákl. přenesená",J128,0)</f>
        <v>0</v>
      </c>
      <c r="BH128" s="196">
        <f>IF(N128="sníž. přenesená",J128,0)</f>
        <v>0</v>
      </c>
      <c r="BI128" s="196">
        <f>IF(N128="nulová",J128,0)</f>
        <v>0</v>
      </c>
      <c r="BJ128" s="16" t="s">
        <v>131</v>
      </c>
      <c r="BK128" s="196">
        <f>ROUND(I128*H128,2)</f>
        <v>0</v>
      </c>
      <c r="BL128" s="16" t="s">
        <v>131</v>
      </c>
      <c r="BM128" s="195" t="s">
        <v>1435</v>
      </c>
    </row>
    <row r="129" spans="1:65" s="2" customFormat="1" ht="16.5" customHeight="1">
      <c r="A129" s="37"/>
      <c r="B129" s="38"/>
      <c r="C129" s="214" t="s">
        <v>307</v>
      </c>
      <c r="D129" s="214" t="s">
        <v>1306</v>
      </c>
      <c r="E129" s="215" t="s">
        <v>1436</v>
      </c>
      <c r="F129" s="216" t="s">
        <v>1437</v>
      </c>
      <c r="G129" s="217" t="s">
        <v>205</v>
      </c>
      <c r="H129" s="218">
        <v>4</v>
      </c>
      <c r="I129" s="219"/>
      <c r="J129" s="220">
        <f>ROUND(I129*H129,2)</f>
        <v>0</v>
      </c>
      <c r="K129" s="216" t="s">
        <v>130</v>
      </c>
      <c r="L129" s="221"/>
      <c r="M129" s="222" t="s">
        <v>20</v>
      </c>
      <c r="N129" s="223" t="s">
        <v>51</v>
      </c>
      <c r="O129" s="83"/>
      <c r="P129" s="193">
        <f>O129*H129</f>
        <v>0</v>
      </c>
      <c r="Q129" s="193">
        <v>0.23431</v>
      </c>
      <c r="R129" s="193">
        <f>Q129*H129</f>
        <v>0.93724</v>
      </c>
      <c r="S129" s="193">
        <v>0</v>
      </c>
      <c r="T129" s="194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5" t="s">
        <v>161</v>
      </c>
      <c r="AT129" s="195" t="s">
        <v>1306</v>
      </c>
      <c r="AU129" s="195" t="s">
        <v>78</v>
      </c>
      <c r="AY129" s="16" t="s">
        <v>132</v>
      </c>
      <c r="BE129" s="196">
        <f>IF(N129="základní",J129,0)</f>
        <v>0</v>
      </c>
      <c r="BF129" s="196">
        <f>IF(N129="snížená",J129,0)</f>
        <v>0</v>
      </c>
      <c r="BG129" s="196">
        <f>IF(N129="zákl. přenesená",J129,0)</f>
        <v>0</v>
      </c>
      <c r="BH129" s="196">
        <f>IF(N129="sníž. přenesená",J129,0)</f>
        <v>0</v>
      </c>
      <c r="BI129" s="196">
        <f>IF(N129="nulová",J129,0)</f>
        <v>0</v>
      </c>
      <c r="BJ129" s="16" t="s">
        <v>131</v>
      </c>
      <c r="BK129" s="196">
        <f>ROUND(I129*H129,2)</f>
        <v>0</v>
      </c>
      <c r="BL129" s="16" t="s">
        <v>131</v>
      </c>
      <c r="BM129" s="195" t="s">
        <v>1438</v>
      </c>
    </row>
    <row r="130" spans="1:65" s="2" customFormat="1" ht="16.5" customHeight="1">
      <c r="A130" s="37"/>
      <c r="B130" s="38"/>
      <c r="C130" s="214" t="s">
        <v>311</v>
      </c>
      <c r="D130" s="214" t="s">
        <v>1306</v>
      </c>
      <c r="E130" s="215" t="s">
        <v>1439</v>
      </c>
      <c r="F130" s="216" t="s">
        <v>1440</v>
      </c>
      <c r="G130" s="217" t="s">
        <v>205</v>
      </c>
      <c r="H130" s="218">
        <v>4</v>
      </c>
      <c r="I130" s="219"/>
      <c r="J130" s="220">
        <f>ROUND(I130*H130,2)</f>
        <v>0</v>
      </c>
      <c r="K130" s="216" t="s">
        <v>130</v>
      </c>
      <c r="L130" s="221"/>
      <c r="M130" s="222" t="s">
        <v>20</v>
      </c>
      <c r="N130" s="223" t="s">
        <v>51</v>
      </c>
      <c r="O130" s="83"/>
      <c r="P130" s="193">
        <f>O130*H130</f>
        <v>0</v>
      </c>
      <c r="Q130" s="193">
        <v>0.24419</v>
      </c>
      <c r="R130" s="193">
        <f>Q130*H130</f>
        <v>0.97676</v>
      </c>
      <c r="S130" s="193">
        <v>0</v>
      </c>
      <c r="T130" s="19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5" t="s">
        <v>161</v>
      </c>
      <c r="AT130" s="195" t="s">
        <v>1306</v>
      </c>
      <c r="AU130" s="195" t="s">
        <v>78</v>
      </c>
      <c r="AY130" s="16" t="s">
        <v>132</v>
      </c>
      <c r="BE130" s="196">
        <f>IF(N130="základní",J130,0)</f>
        <v>0</v>
      </c>
      <c r="BF130" s="196">
        <f>IF(N130="snížená",J130,0)</f>
        <v>0</v>
      </c>
      <c r="BG130" s="196">
        <f>IF(N130="zákl. přenesená",J130,0)</f>
        <v>0</v>
      </c>
      <c r="BH130" s="196">
        <f>IF(N130="sníž. přenesená",J130,0)</f>
        <v>0</v>
      </c>
      <c r="BI130" s="196">
        <f>IF(N130="nulová",J130,0)</f>
        <v>0</v>
      </c>
      <c r="BJ130" s="16" t="s">
        <v>131</v>
      </c>
      <c r="BK130" s="196">
        <f>ROUND(I130*H130,2)</f>
        <v>0</v>
      </c>
      <c r="BL130" s="16" t="s">
        <v>131</v>
      </c>
      <c r="BM130" s="195" t="s">
        <v>1441</v>
      </c>
    </row>
    <row r="131" spans="1:65" s="2" customFormat="1" ht="16.5" customHeight="1">
      <c r="A131" s="37"/>
      <c r="B131" s="38"/>
      <c r="C131" s="214" t="s">
        <v>315</v>
      </c>
      <c r="D131" s="214" t="s">
        <v>1306</v>
      </c>
      <c r="E131" s="215" t="s">
        <v>1442</v>
      </c>
      <c r="F131" s="216" t="s">
        <v>1443</v>
      </c>
      <c r="G131" s="217" t="s">
        <v>205</v>
      </c>
      <c r="H131" s="218">
        <v>4</v>
      </c>
      <c r="I131" s="219"/>
      <c r="J131" s="220">
        <f>ROUND(I131*H131,2)</f>
        <v>0</v>
      </c>
      <c r="K131" s="216" t="s">
        <v>130</v>
      </c>
      <c r="L131" s="221"/>
      <c r="M131" s="222" t="s">
        <v>20</v>
      </c>
      <c r="N131" s="223" t="s">
        <v>51</v>
      </c>
      <c r="O131" s="83"/>
      <c r="P131" s="193">
        <f>O131*H131</f>
        <v>0</v>
      </c>
      <c r="Q131" s="193">
        <v>0.25407</v>
      </c>
      <c r="R131" s="193">
        <f>Q131*H131</f>
        <v>1.01628</v>
      </c>
      <c r="S131" s="193">
        <v>0</v>
      </c>
      <c r="T131" s="19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5" t="s">
        <v>161</v>
      </c>
      <c r="AT131" s="195" t="s">
        <v>1306</v>
      </c>
      <c r="AU131" s="195" t="s">
        <v>78</v>
      </c>
      <c r="AY131" s="16" t="s">
        <v>132</v>
      </c>
      <c r="BE131" s="196">
        <f>IF(N131="základní",J131,0)</f>
        <v>0</v>
      </c>
      <c r="BF131" s="196">
        <f>IF(N131="snížená",J131,0)</f>
        <v>0</v>
      </c>
      <c r="BG131" s="196">
        <f>IF(N131="zákl. přenesená",J131,0)</f>
        <v>0</v>
      </c>
      <c r="BH131" s="196">
        <f>IF(N131="sníž. přenesená",J131,0)</f>
        <v>0</v>
      </c>
      <c r="BI131" s="196">
        <f>IF(N131="nulová",J131,0)</f>
        <v>0</v>
      </c>
      <c r="BJ131" s="16" t="s">
        <v>131</v>
      </c>
      <c r="BK131" s="196">
        <f>ROUND(I131*H131,2)</f>
        <v>0</v>
      </c>
      <c r="BL131" s="16" t="s">
        <v>131</v>
      </c>
      <c r="BM131" s="195" t="s">
        <v>1444</v>
      </c>
    </row>
    <row r="132" spans="1:65" s="2" customFormat="1" ht="16.5" customHeight="1">
      <c r="A132" s="37"/>
      <c r="B132" s="38"/>
      <c r="C132" s="214" t="s">
        <v>319</v>
      </c>
      <c r="D132" s="214" t="s">
        <v>1306</v>
      </c>
      <c r="E132" s="215" t="s">
        <v>1445</v>
      </c>
      <c r="F132" s="216" t="s">
        <v>1446</v>
      </c>
      <c r="G132" s="217" t="s">
        <v>205</v>
      </c>
      <c r="H132" s="218">
        <v>4</v>
      </c>
      <c r="I132" s="219"/>
      <c r="J132" s="220">
        <f>ROUND(I132*H132,2)</f>
        <v>0</v>
      </c>
      <c r="K132" s="216" t="s">
        <v>130</v>
      </c>
      <c r="L132" s="221"/>
      <c r="M132" s="222" t="s">
        <v>20</v>
      </c>
      <c r="N132" s="223" t="s">
        <v>51</v>
      </c>
      <c r="O132" s="83"/>
      <c r="P132" s="193">
        <f>O132*H132</f>
        <v>0</v>
      </c>
      <c r="Q132" s="193">
        <v>0.26395</v>
      </c>
      <c r="R132" s="193">
        <f>Q132*H132</f>
        <v>1.0558</v>
      </c>
      <c r="S132" s="193">
        <v>0</v>
      </c>
      <c r="T132" s="194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5" t="s">
        <v>161</v>
      </c>
      <c r="AT132" s="195" t="s">
        <v>1306</v>
      </c>
      <c r="AU132" s="195" t="s">
        <v>78</v>
      </c>
      <c r="AY132" s="16" t="s">
        <v>132</v>
      </c>
      <c r="BE132" s="196">
        <f>IF(N132="základní",J132,0)</f>
        <v>0</v>
      </c>
      <c r="BF132" s="196">
        <f>IF(N132="snížená",J132,0)</f>
        <v>0</v>
      </c>
      <c r="BG132" s="196">
        <f>IF(N132="zákl. přenesená",J132,0)</f>
        <v>0</v>
      </c>
      <c r="BH132" s="196">
        <f>IF(N132="sníž. přenesená",J132,0)</f>
        <v>0</v>
      </c>
      <c r="BI132" s="196">
        <f>IF(N132="nulová",J132,0)</f>
        <v>0</v>
      </c>
      <c r="BJ132" s="16" t="s">
        <v>131</v>
      </c>
      <c r="BK132" s="196">
        <f>ROUND(I132*H132,2)</f>
        <v>0</v>
      </c>
      <c r="BL132" s="16" t="s">
        <v>131</v>
      </c>
      <c r="BM132" s="195" t="s">
        <v>1447</v>
      </c>
    </row>
    <row r="133" spans="1:65" s="2" customFormat="1" ht="16.5" customHeight="1">
      <c r="A133" s="37"/>
      <c r="B133" s="38"/>
      <c r="C133" s="214" t="s">
        <v>323</v>
      </c>
      <c r="D133" s="214" t="s">
        <v>1306</v>
      </c>
      <c r="E133" s="215" t="s">
        <v>1448</v>
      </c>
      <c r="F133" s="216" t="s">
        <v>1449</v>
      </c>
      <c r="G133" s="217" t="s">
        <v>205</v>
      </c>
      <c r="H133" s="218">
        <v>2</v>
      </c>
      <c r="I133" s="219"/>
      <c r="J133" s="220">
        <f>ROUND(I133*H133,2)</f>
        <v>0</v>
      </c>
      <c r="K133" s="216" t="s">
        <v>130</v>
      </c>
      <c r="L133" s="221"/>
      <c r="M133" s="222" t="s">
        <v>20</v>
      </c>
      <c r="N133" s="223" t="s">
        <v>51</v>
      </c>
      <c r="O133" s="83"/>
      <c r="P133" s="193">
        <f>O133*H133</f>
        <v>0</v>
      </c>
      <c r="Q133" s="193">
        <v>0.27383</v>
      </c>
      <c r="R133" s="193">
        <f>Q133*H133</f>
        <v>0.54766</v>
      </c>
      <c r="S133" s="193">
        <v>0</v>
      </c>
      <c r="T133" s="19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5" t="s">
        <v>161</v>
      </c>
      <c r="AT133" s="195" t="s">
        <v>1306</v>
      </c>
      <c r="AU133" s="195" t="s">
        <v>78</v>
      </c>
      <c r="AY133" s="16" t="s">
        <v>132</v>
      </c>
      <c r="BE133" s="196">
        <f>IF(N133="základní",J133,0)</f>
        <v>0</v>
      </c>
      <c r="BF133" s="196">
        <f>IF(N133="snížená",J133,0)</f>
        <v>0</v>
      </c>
      <c r="BG133" s="196">
        <f>IF(N133="zákl. přenesená",J133,0)</f>
        <v>0</v>
      </c>
      <c r="BH133" s="196">
        <f>IF(N133="sníž. přenesená",J133,0)</f>
        <v>0</v>
      </c>
      <c r="BI133" s="196">
        <f>IF(N133="nulová",J133,0)</f>
        <v>0</v>
      </c>
      <c r="BJ133" s="16" t="s">
        <v>131</v>
      </c>
      <c r="BK133" s="196">
        <f>ROUND(I133*H133,2)</f>
        <v>0</v>
      </c>
      <c r="BL133" s="16" t="s">
        <v>131</v>
      </c>
      <c r="BM133" s="195" t="s">
        <v>1450</v>
      </c>
    </row>
    <row r="134" spans="1:65" s="2" customFormat="1" ht="16.5" customHeight="1">
      <c r="A134" s="37"/>
      <c r="B134" s="38"/>
      <c r="C134" s="214" t="s">
        <v>327</v>
      </c>
      <c r="D134" s="214" t="s">
        <v>1306</v>
      </c>
      <c r="E134" s="215" t="s">
        <v>1451</v>
      </c>
      <c r="F134" s="216" t="s">
        <v>1452</v>
      </c>
      <c r="G134" s="217" t="s">
        <v>205</v>
      </c>
      <c r="H134" s="218">
        <v>2</v>
      </c>
      <c r="I134" s="219"/>
      <c r="J134" s="220">
        <f>ROUND(I134*H134,2)</f>
        <v>0</v>
      </c>
      <c r="K134" s="216" t="s">
        <v>130</v>
      </c>
      <c r="L134" s="221"/>
      <c r="M134" s="222" t="s">
        <v>20</v>
      </c>
      <c r="N134" s="223" t="s">
        <v>51</v>
      </c>
      <c r="O134" s="83"/>
      <c r="P134" s="193">
        <f>O134*H134</f>
        <v>0</v>
      </c>
      <c r="Q134" s="193">
        <v>0.29358</v>
      </c>
      <c r="R134" s="193">
        <f>Q134*H134</f>
        <v>0.58716</v>
      </c>
      <c r="S134" s="193">
        <v>0</v>
      </c>
      <c r="T134" s="19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5" t="s">
        <v>161</v>
      </c>
      <c r="AT134" s="195" t="s">
        <v>1306</v>
      </c>
      <c r="AU134" s="195" t="s">
        <v>78</v>
      </c>
      <c r="AY134" s="16" t="s">
        <v>132</v>
      </c>
      <c r="BE134" s="196">
        <f>IF(N134="základní",J134,0)</f>
        <v>0</v>
      </c>
      <c r="BF134" s="196">
        <f>IF(N134="snížená",J134,0)</f>
        <v>0</v>
      </c>
      <c r="BG134" s="196">
        <f>IF(N134="zákl. přenesená",J134,0)</f>
        <v>0</v>
      </c>
      <c r="BH134" s="196">
        <f>IF(N134="sníž. přenesená",J134,0)</f>
        <v>0</v>
      </c>
      <c r="BI134" s="196">
        <f>IF(N134="nulová",J134,0)</f>
        <v>0</v>
      </c>
      <c r="BJ134" s="16" t="s">
        <v>131</v>
      </c>
      <c r="BK134" s="196">
        <f>ROUND(I134*H134,2)</f>
        <v>0</v>
      </c>
      <c r="BL134" s="16" t="s">
        <v>131</v>
      </c>
      <c r="BM134" s="195" t="s">
        <v>1453</v>
      </c>
    </row>
    <row r="135" spans="1:65" s="2" customFormat="1" ht="16.5" customHeight="1">
      <c r="A135" s="37"/>
      <c r="B135" s="38"/>
      <c r="C135" s="214" t="s">
        <v>331</v>
      </c>
      <c r="D135" s="214" t="s">
        <v>1306</v>
      </c>
      <c r="E135" s="215" t="s">
        <v>1454</v>
      </c>
      <c r="F135" s="216" t="s">
        <v>1455</v>
      </c>
      <c r="G135" s="217" t="s">
        <v>129</v>
      </c>
      <c r="H135" s="218">
        <v>10</v>
      </c>
      <c r="I135" s="219"/>
      <c r="J135" s="220">
        <f>ROUND(I135*H135,2)</f>
        <v>0</v>
      </c>
      <c r="K135" s="216" t="s">
        <v>130</v>
      </c>
      <c r="L135" s="221"/>
      <c r="M135" s="222" t="s">
        <v>20</v>
      </c>
      <c r="N135" s="223" t="s">
        <v>51</v>
      </c>
      <c r="O135" s="83"/>
      <c r="P135" s="193">
        <f>O135*H135</f>
        <v>0</v>
      </c>
      <c r="Q135" s="193">
        <v>0.04939</v>
      </c>
      <c r="R135" s="193">
        <f>Q135*H135</f>
        <v>0.4939</v>
      </c>
      <c r="S135" s="193">
        <v>0</v>
      </c>
      <c r="T135" s="19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5" t="s">
        <v>161</v>
      </c>
      <c r="AT135" s="195" t="s">
        <v>1306</v>
      </c>
      <c r="AU135" s="195" t="s">
        <v>78</v>
      </c>
      <c r="AY135" s="16" t="s">
        <v>132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16" t="s">
        <v>131</v>
      </c>
      <c r="BK135" s="196">
        <f>ROUND(I135*H135,2)</f>
        <v>0</v>
      </c>
      <c r="BL135" s="16" t="s">
        <v>131</v>
      </c>
      <c r="BM135" s="195" t="s">
        <v>1456</v>
      </c>
    </row>
    <row r="136" spans="1:65" s="2" customFormat="1" ht="16.5" customHeight="1">
      <c r="A136" s="37"/>
      <c r="B136" s="38"/>
      <c r="C136" s="214" t="s">
        <v>335</v>
      </c>
      <c r="D136" s="214" t="s">
        <v>1306</v>
      </c>
      <c r="E136" s="215" t="s">
        <v>1457</v>
      </c>
      <c r="F136" s="216" t="s">
        <v>1458</v>
      </c>
      <c r="G136" s="217" t="s">
        <v>129</v>
      </c>
      <c r="H136" s="218">
        <v>5</v>
      </c>
      <c r="I136" s="219"/>
      <c r="J136" s="220">
        <f>ROUND(I136*H136,2)</f>
        <v>0</v>
      </c>
      <c r="K136" s="216" t="s">
        <v>130</v>
      </c>
      <c r="L136" s="221"/>
      <c r="M136" s="222" t="s">
        <v>20</v>
      </c>
      <c r="N136" s="223" t="s">
        <v>51</v>
      </c>
      <c r="O136" s="83"/>
      <c r="P136" s="193">
        <f>O136*H136</f>
        <v>0</v>
      </c>
      <c r="Q136" s="193">
        <v>0.04939</v>
      </c>
      <c r="R136" s="193">
        <f>Q136*H136</f>
        <v>0.24695</v>
      </c>
      <c r="S136" s="193">
        <v>0</v>
      </c>
      <c r="T136" s="19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5" t="s">
        <v>161</v>
      </c>
      <c r="AT136" s="195" t="s">
        <v>1306</v>
      </c>
      <c r="AU136" s="195" t="s">
        <v>78</v>
      </c>
      <c r="AY136" s="16" t="s">
        <v>132</v>
      </c>
      <c r="BE136" s="196">
        <f>IF(N136="základní",J136,0)</f>
        <v>0</v>
      </c>
      <c r="BF136" s="196">
        <f>IF(N136="snížená",J136,0)</f>
        <v>0</v>
      </c>
      <c r="BG136" s="196">
        <f>IF(N136="zákl. přenesená",J136,0)</f>
        <v>0</v>
      </c>
      <c r="BH136" s="196">
        <f>IF(N136="sníž. přenesená",J136,0)</f>
        <v>0</v>
      </c>
      <c r="BI136" s="196">
        <f>IF(N136="nulová",J136,0)</f>
        <v>0</v>
      </c>
      <c r="BJ136" s="16" t="s">
        <v>131</v>
      </c>
      <c r="BK136" s="196">
        <f>ROUND(I136*H136,2)</f>
        <v>0</v>
      </c>
      <c r="BL136" s="16" t="s">
        <v>131</v>
      </c>
      <c r="BM136" s="195" t="s">
        <v>1459</v>
      </c>
    </row>
    <row r="137" spans="1:65" s="2" customFormat="1" ht="16.5" customHeight="1">
      <c r="A137" s="37"/>
      <c r="B137" s="38"/>
      <c r="C137" s="214" t="s">
        <v>339</v>
      </c>
      <c r="D137" s="214" t="s">
        <v>1306</v>
      </c>
      <c r="E137" s="215" t="s">
        <v>1460</v>
      </c>
      <c r="F137" s="216" t="s">
        <v>1461</v>
      </c>
      <c r="G137" s="217" t="s">
        <v>205</v>
      </c>
      <c r="H137" s="218">
        <v>2</v>
      </c>
      <c r="I137" s="219"/>
      <c r="J137" s="220">
        <f>ROUND(I137*H137,2)</f>
        <v>0</v>
      </c>
      <c r="K137" s="216" t="s">
        <v>130</v>
      </c>
      <c r="L137" s="221"/>
      <c r="M137" s="222" t="s">
        <v>20</v>
      </c>
      <c r="N137" s="223" t="s">
        <v>51</v>
      </c>
      <c r="O137" s="83"/>
      <c r="P137" s="193">
        <f>O137*H137</f>
        <v>0</v>
      </c>
      <c r="Q137" s="193">
        <v>0.21456</v>
      </c>
      <c r="R137" s="193">
        <f>Q137*H137</f>
        <v>0.42912</v>
      </c>
      <c r="S137" s="193">
        <v>0</v>
      </c>
      <c r="T137" s="19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5" t="s">
        <v>161</v>
      </c>
      <c r="AT137" s="195" t="s">
        <v>1306</v>
      </c>
      <c r="AU137" s="195" t="s">
        <v>78</v>
      </c>
      <c r="AY137" s="16" t="s">
        <v>132</v>
      </c>
      <c r="BE137" s="196">
        <f>IF(N137="základní",J137,0)</f>
        <v>0</v>
      </c>
      <c r="BF137" s="196">
        <f>IF(N137="snížená",J137,0)</f>
        <v>0</v>
      </c>
      <c r="BG137" s="196">
        <f>IF(N137="zákl. přenesená",J137,0)</f>
        <v>0</v>
      </c>
      <c r="BH137" s="196">
        <f>IF(N137="sníž. přenesená",J137,0)</f>
        <v>0</v>
      </c>
      <c r="BI137" s="196">
        <f>IF(N137="nulová",J137,0)</f>
        <v>0</v>
      </c>
      <c r="BJ137" s="16" t="s">
        <v>131</v>
      </c>
      <c r="BK137" s="196">
        <f>ROUND(I137*H137,2)</f>
        <v>0</v>
      </c>
      <c r="BL137" s="16" t="s">
        <v>131</v>
      </c>
      <c r="BM137" s="195" t="s">
        <v>1462</v>
      </c>
    </row>
    <row r="138" spans="1:65" s="2" customFormat="1" ht="16.5" customHeight="1">
      <c r="A138" s="37"/>
      <c r="B138" s="38"/>
      <c r="C138" s="214" t="s">
        <v>343</v>
      </c>
      <c r="D138" s="214" t="s">
        <v>1306</v>
      </c>
      <c r="E138" s="215" t="s">
        <v>1463</v>
      </c>
      <c r="F138" s="216" t="s">
        <v>1464</v>
      </c>
      <c r="G138" s="217" t="s">
        <v>205</v>
      </c>
      <c r="H138" s="218">
        <v>2</v>
      </c>
      <c r="I138" s="219"/>
      <c r="J138" s="220">
        <f>ROUND(I138*H138,2)</f>
        <v>0</v>
      </c>
      <c r="K138" s="216" t="s">
        <v>130</v>
      </c>
      <c r="L138" s="221"/>
      <c r="M138" s="222" t="s">
        <v>20</v>
      </c>
      <c r="N138" s="223" t="s">
        <v>51</v>
      </c>
      <c r="O138" s="83"/>
      <c r="P138" s="193">
        <f>O138*H138</f>
        <v>0</v>
      </c>
      <c r="Q138" s="193">
        <v>0.225</v>
      </c>
      <c r="R138" s="193">
        <f>Q138*H138</f>
        <v>0.45</v>
      </c>
      <c r="S138" s="193">
        <v>0</v>
      </c>
      <c r="T138" s="19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5" t="s">
        <v>161</v>
      </c>
      <c r="AT138" s="195" t="s">
        <v>1306</v>
      </c>
      <c r="AU138" s="195" t="s">
        <v>78</v>
      </c>
      <c r="AY138" s="16" t="s">
        <v>132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16" t="s">
        <v>131</v>
      </c>
      <c r="BK138" s="196">
        <f>ROUND(I138*H138,2)</f>
        <v>0</v>
      </c>
      <c r="BL138" s="16" t="s">
        <v>131</v>
      </c>
      <c r="BM138" s="195" t="s">
        <v>1465</v>
      </c>
    </row>
    <row r="139" spans="1:65" s="2" customFormat="1" ht="16.5" customHeight="1">
      <c r="A139" s="37"/>
      <c r="B139" s="38"/>
      <c r="C139" s="214" t="s">
        <v>347</v>
      </c>
      <c r="D139" s="214" t="s">
        <v>1306</v>
      </c>
      <c r="E139" s="215" t="s">
        <v>1466</v>
      </c>
      <c r="F139" s="216" t="s">
        <v>1467</v>
      </c>
      <c r="G139" s="217" t="s">
        <v>205</v>
      </c>
      <c r="H139" s="218">
        <v>2</v>
      </c>
      <c r="I139" s="219"/>
      <c r="J139" s="220">
        <f>ROUND(I139*H139,2)</f>
        <v>0</v>
      </c>
      <c r="K139" s="216" t="s">
        <v>130</v>
      </c>
      <c r="L139" s="221"/>
      <c r="M139" s="222" t="s">
        <v>20</v>
      </c>
      <c r="N139" s="223" t="s">
        <v>51</v>
      </c>
      <c r="O139" s="83"/>
      <c r="P139" s="193">
        <f>O139*H139</f>
        <v>0</v>
      </c>
      <c r="Q139" s="193">
        <v>0.23431</v>
      </c>
      <c r="R139" s="193">
        <f>Q139*H139</f>
        <v>0.46862</v>
      </c>
      <c r="S139" s="193">
        <v>0</v>
      </c>
      <c r="T139" s="19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5" t="s">
        <v>161</v>
      </c>
      <c r="AT139" s="195" t="s">
        <v>1306</v>
      </c>
      <c r="AU139" s="195" t="s">
        <v>78</v>
      </c>
      <c r="AY139" s="16" t="s">
        <v>132</v>
      </c>
      <c r="BE139" s="196">
        <f>IF(N139="základní",J139,0)</f>
        <v>0</v>
      </c>
      <c r="BF139" s="196">
        <f>IF(N139="snížená",J139,0)</f>
        <v>0</v>
      </c>
      <c r="BG139" s="196">
        <f>IF(N139="zákl. přenesená",J139,0)</f>
        <v>0</v>
      </c>
      <c r="BH139" s="196">
        <f>IF(N139="sníž. přenesená",J139,0)</f>
        <v>0</v>
      </c>
      <c r="BI139" s="196">
        <f>IF(N139="nulová",J139,0)</f>
        <v>0</v>
      </c>
      <c r="BJ139" s="16" t="s">
        <v>131</v>
      </c>
      <c r="BK139" s="196">
        <f>ROUND(I139*H139,2)</f>
        <v>0</v>
      </c>
      <c r="BL139" s="16" t="s">
        <v>131</v>
      </c>
      <c r="BM139" s="195" t="s">
        <v>1468</v>
      </c>
    </row>
    <row r="140" spans="1:65" s="2" customFormat="1" ht="16.5" customHeight="1">
      <c r="A140" s="37"/>
      <c r="B140" s="38"/>
      <c r="C140" s="214" t="s">
        <v>351</v>
      </c>
      <c r="D140" s="214" t="s">
        <v>1306</v>
      </c>
      <c r="E140" s="215" t="s">
        <v>1469</v>
      </c>
      <c r="F140" s="216" t="s">
        <v>1470</v>
      </c>
      <c r="G140" s="217" t="s">
        <v>205</v>
      </c>
      <c r="H140" s="218">
        <v>2</v>
      </c>
      <c r="I140" s="219"/>
      <c r="J140" s="220">
        <f>ROUND(I140*H140,2)</f>
        <v>0</v>
      </c>
      <c r="K140" s="216" t="s">
        <v>130</v>
      </c>
      <c r="L140" s="221"/>
      <c r="M140" s="222" t="s">
        <v>20</v>
      </c>
      <c r="N140" s="223" t="s">
        <v>51</v>
      </c>
      <c r="O140" s="83"/>
      <c r="P140" s="193">
        <f>O140*H140</f>
        <v>0</v>
      </c>
      <c r="Q140" s="193">
        <v>0.24419</v>
      </c>
      <c r="R140" s="193">
        <f>Q140*H140</f>
        <v>0.48838</v>
      </c>
      <c r="S140" s="193">
        <v>0</v>
      </c>
      <c r="T140" s="19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5" t="s">
        <v>161</v>
      </c>
      <c r="AT140" s="195" t="s">
        <v>1306</v>
      </c>
      <c r="AU140" s="195" t="s">
        <v>78</v>
      </c>
      <c r="AY140" s="16" t="s">
        <v>132</v>
      </c>
      <c r="BE140" s="196">
        <f>IF(N140="základní",J140,0)</f>
        <v>0</v>
      </c>
      <c r="BF140" s="196">
        <f>IF(N140="snížená",J140,0)</f>
        <v>0</v>
      </c>
      <c r="BG140" s="196">
        <f>IF(N140="zákl. přenesená",J140,0)</f>
        <v>0</v>
      </c>
      <c r="BH140" s="196">
        <f>IF(N140="sníž. přenesená",J140,0)</f>
        <v>0</v>
      </c>
      <c r="BI140" s="196">
        <f>IF(N140="nulová",J140,0)</f>
        <v>0</v>
      </c>
      <c r="BJ140" s="16" t="s">
        <v>131</v>
      </c>
      <c r="BK140" s="196">
        <f>ROUND(I140*H140,2)</f>
        <v>0</v>
      </c>
      <c r="BL140" s="16" t="s">
        <v>131</v>
      </c>
      <c r="BM140" s="195" t="s">
        <v>1471</v>
      </c>
    </row>
    <row r="141" spans="1:65" s="2" customFormat="1" ht="16.5" customHeight="1">
      <c r="A141" s="37"/>
      <c r="B141" s="38"/>
      <c r="C141" s="214" t="s">
        <v>356</v>
      </c>
      <c r="D141" s="214" t="s">
        <v>1306</v>
      </c>
      <c r="E141" s="215" t="s">
        <v>1472</v>
      </c>
      <c r="F141" s="216" t="s">
        <v>1473</v>
      </c>
      <c r="G141" s="217" t="s">
        <v>205</v>
      </c>
      <c r="H141" s="218">
        <v>4</v>
      </c>
      <c r="I141" s="219"/>
      <c r="J141" s="220">
        <f>ROUND(I141*H141,2)</f>
        <v>0</v>
      </c>
      <c r="K141" s="216" t="s">
        <v>130</v>
      </c>
      <c r="L141" s="221"/>
      <c r="M141" s="222" t="s">
        <v>20</v>
      </c>
      <c r="N141" s="223" t="s">
        <v>51</v>
      </c>
      <c r="O141" s="83"/>
      <c r="P141" s="193">
        <f>O141*H141</f>
        <v>0</v>
      </c>
      <c r="Q141" s="193">
        <v>0.25407</v>
      </c>
      <c r="R141" s="193">
        <f>Q141*H141</f>
        <v>1.01628</v>
      </c>
      <c r="S141" s="193">
        <v>0</v>
      </c>
      <c r="T141" s="19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5" t="s">
        <v>161</v>
      </c>
      <c r="AT141" s="195" t="s">
        <v>1306</v>
      </c>
      <c r="AU141" s="195" t="s">
        <v>78</v>
      </c>
      <c r="AY141" s="16" t="s">
        <v>132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16" t="s">
        <v>131</v>
      </c>
      <c r="BK141" s="196">
        <f>ROUND(I141*H141,2)</f>
        <v>0</v>
      </c>
      <c r="BL141" s="16" t="s">
        <v>131</v>
      </c>
      <c r="BM141" s="195" t="s">
        <v>1474</v>
      </c>
    </row>
    <row r="142" spans="1:65" s="2" customFormat="1" ht="16.5" customHeight="1">
      <c r="A142" s="37"/>
      <c r="B142" s="38"/>
      <c r="C142" s="214" t="s">
        <v>360</v>
      </c>
      <c r="D142" s="214" t="s">
        <v>1306</v>
      </c>
      <c r="E142" s="215" t="s">
        <v>1475</v>
      </c>
      <c r="F142" s="216" t="s">
        <v>1476</v>
      </c>
      <c r="G142" s="217" t="s">
        <v>205</v>
      </c>
      <c r="H142" s="218">
        <v>4</v>
      </c>
      <c r="I142" s="219"/>
      <c r="J142" s="220">
        <f>ROUND(I142*H142,2)</f>
        <v>0</v>
      </c>
      <c r="K142" s="216" t="s">
        <v>130</v>
      </c>
      <c r="L142" s="221"/>
      <c r="M142" s="222" t="s">
        <v>20</v>
      </c>
      <c r="N142" s="223" t="s">
        <v>51</v>
      </c>
      <c r="O142" s="83"/>
      <c r="P142" s="193">
        <f>O142*H142</f>
        <v>0</v>
      </c>
      <c r="Q142" s="193">
        <v>0.26395</v>
      </c>
      <c r="R142" s="193">
        <f>Q142*H142</f>
        <v>1.0558</v>
      </c>
      <c r="S142" s="193">
        <v>0</v>
      </c>
      <c r="T142" s="19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5" t="s">
        <v>161</v>
      </c>
      <c r="AT142" s="195" t="s">
        <v>1306</v>
      </c>
      <c r="AU142" s="195" t="s">
        <v>78</v>
      </c>
      <c r="AY142" s="16" t="s">
        <v>132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16" t="s">
        <v>131</v>
      </c>
      <c r="BK142" s="196">
        <f>ROUND(I142*H142,2)</f>
        <v>0</v>
      </c>
      <c r="BL142" s="16" t="s">
        <v>131</v>
      </c>
      <c r="BM142" s="195" t="s">
        <v>1477</v>
      </c>
    </row>
    <row r="143" spans="1:65" s="2" customFormat="1" ht="16.5" customHeight="1">
      <c r="A143" s="37"/>
      <c r="B143" s="38"/>
      <c r="C143" s="214" t="s">
        <v>364</v>
      </c>
      <c r="D143" s="214" t="s">
        <v>1306</v>
      </c>
      <c r="E143" s="215" t="s">
        <v>1478</v>
      </c>
      <c r="F143" s="216" t="s">
        <v>1479</v>
      </c>
      <c r="G143" s="217" t="s">
        <v>205</v>
      </c>
      <c r="H143" s="218">
        <v>2</v>
      </c>
      <c r="I143" s="219"/>
      <c r="J143" s="220">
        <f>ROUND(I143*H143,2)</f>
        <v>0</v>
      </c>
      <c r="K143" s="216" t="s">
        <v>130</v>
      </c>
      <c r="L143" s="221"/>
      <c r="M143" s="222" t="s">
        <v>20</v>
      </c>
      <c r="N143" s="223" t="s">
        <v>51</v>
      </c>
      <c r="O143" s="83"/>
      <c r="P143" s="193">
        <f>O143*H143</f>
        <v>0</v>
      </c>
      <c r="Q143" s="193">
        <v>0.27383</v>
      </c>
      <c r="R143" s="193">
        <f>Q143*H143</f>
        <v>0.54766</v>
      </c>
      <c r="S143" s="193">
        <v>0</v>
      </c>
      <c r="T143" s="19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5" t="s">
        <v>161</v>
      </c>
      <c r="AT143" s="195" t="s">
        <v>1306</v>
      </c>
      <c r="AU143" s="195" t="s">
        <v>78</v>
      </c>
      <c r="AY143" s="16" t="s">
        <v>132</v>
      </c>
      <c r="BE143" s="196">
        <f>IF(N143="základní",J143,0)</f>
        <v>0</v>
      </c>
      <c r="BF143" s="196">
        <f>IF(N143="snížená",J143,0)</f>
        <v>0</v>
      </c>
      <c r="BG143" s="196">
        <f>IF(N143="zákl. přenesená",J143,0)</f>
        <v>0</v>
      </c>
      <c r="BH143" s="196">
        <f>IF(N143="sníž. přenesená",J143,0)</f>
        <v>0</v>
      </c>
      <c r="BI143" s="196">
        <f>IF(N143="nulová",J143,0)</f>
        <v>0</v>
      </c>
      <c r="BJ143" s="16" t="s">
        <v>131</v>
      </c>
      <c r="BK143" s="196">
        <f>ROUND(I143*H143,2)</f>
        <v>0</v>
      </c>
      <c r="BL143" s="16" t="s">
        <v>131</v>
      </c>
      <c r="BM143" s="195" t="s">
        <v>1480</v>
      </c>
    </row>
    <row r="144" spans="1:65" s="2" customFormat="1" ht="16.5" customHeight="1">
      <c r="A144" s="37"/>
      <c r="B144" s="38"/>
      <c r="C144" s="214" t="s">
        <v>368</v>
      </c>
      <c r="D144" s="214" t="s">
        <v>1306</v>
      </c>
      <c r="E144" s="215" t="s">
        <v>1481</v>
      </c>
      <c r="F144" s="216" t="s">
        <v>1482</v>
      </c>
      <c r="G144" s="217" t="s">
        <v>205</v>
      </c>
      <c r="H144" s="218">
        <v>2</v>
      </c>
      <c r="I144" s="219"/>
      <c r="J144" s="220">
        <f>ROUND(I144*H144,2)</f>
        <v>0</v>
      </c>
      <c r="K144" s="216" t="s">
        <v>130</v>
      </c>
      <c r="L144" s="221"/>
      <c r="M144" s="222" t="s">
        <v>20</v>
      </c>
      <c r="N144" s="223" t="s">
        <v>51</v>
      </c>
      <c r="O144" s="83"/>
      <c r="P144" s="193">
        <f>O144*H144</f>
        <v>0</v>
      </c>
      <c r="Q144" s="193">
        <v>0.29358</v>
      </c>
      <c r="R144" s="193">
        <f>Q144*H144</f>
        <v>0.58716</v>
      </c>
      <c r="S144" s="193">
        <v>0</v>
      </c>
      <c r="T144" s="194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5" t="s">
        <v>161</v>
      </c>
      <c r="AT144" s="195" t="s">
        <v>1306</v>
      </c>
      <c r="AU144" s="195" t="s">
        <v>78</v>
      </c>
      <c r="AY144" s="16" t="s">
        <v>132</v>
      </c>
      <c r="BE144" s="196">
        <f>IF(N144="základní",J144,0)</f>
        <v>0</v>
      </c>
      <c r="BF144" s="196">
        <f>IF(N144="snížená",J144,0)</f>
        <v>0</v>
      </c>
      <c r="BG144" s="196">
        <f>IF(N144="zákl. přenesená",J144,0)</f>
        <v>0</v>
      </c>
      <c r="BH144" s="196">
        <f>IF(N144="sníž. přenesená",J144,0)</f>
        <v>0</v>
      </c>
      <c r="BI144" s="196">
        <f>IF(N144="nulová",J144,0)</f>
        <v>0</v>
      </c>
      <c r="BJ144" s="16" t="s">
        <v>131</v>
      </c>
      <c r="BK144" s="196">
        <f>ROUND(I144*H144,2)</f>
        <v>0</v>
      </c>
      <c r="BL144" s="16" t="s">
        <v>131</v>
      </c>
      <c r="BM144" s="195" t="s">
        <v>1483</v>
      </c>
    </row>
    <row r="145" spans="1:65" s="2" customFormat="1" ht="16.5" customHeight="1">
      <c r="A145" s="37"/>
      <c r="B145" s="38"/>
      <c r="C145" s="214" t="s">
        <v>372</v>
      </c>
      <c r="D145" s="214" t="s">
        <v>1306</v>
      </c>
      <c r="E145" s="215" t="s">
        <v>1484</v>
      </c>
      <c r="F145" s="216" t="s">
        <v>1485</v>
      </c>
      <c r="G145" s="217" t="s">
        <v>205</v>
      </c>
      <c r="H145" s="218">
        <v>1</v>
      </c>
      <c r="I145" s="219"/>
      <c r="J145" s="220">
        <f>ROUND(I145*H145,2)</f>
        <v>0</v>
      </c>
      <c r="K145" s="216" t="s">
        <v>130</v>
      </c>
      <c r="L145" s="221"/>
      <c r="M145" s="222" t="s">
        <v>20</v>
      </c>
      <c r="N145" s="223" t="s">
        <v>51</v>
      </c>
      <c r="O145" s="83"/>
      <c r="P145" s="193">
        <f>O145*H145</f>
        <v>0</v>
      </c>
      <c r="Q145" s="193">
        <v>0.32</v>
      </c>
      <c r="R145" s="193">
        <f>Q145*H145</f>
        <v>0.32</v>
      </c>
      <c r="S145" s="193">
        <v>0</v>
      </c>
      <c r="T145" s="19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5" t="s">
        <v>161</v>
      </c>
      <c r="AT145" s="195" t="s">
        <v>1306</v>
      </c>
      <c r="AU145" s="195" t="s">
        <v>78</v>
      </c>
      <c r="AY145" s="16" t="s">
        <v>132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16" t="s">
        <v>131</v>
      </c>
      <c r="BK145" s="196">
        <f>ROUND(I145*H145,2)</f>
        <v>0</v>
      </c>
      <c r="BL145" s="16" t="s">
        <v>131</v>
      </c>
      <c r="BM145" s="195" t="s">
        <v>1486</v>
      </c>
    </row>
    <row r="146" spans="1:65" s="2" customFormat="1" ht="16.5" customHeight="1">
      <c r="A146" s="37"/>
      <c r="B146" s="38"/>
      <c r="C146" s="214" t="s">
        <v>376</v>
      </c>
      <c r="D146" s="214" t="s">
        <v>1306</v>
      </c>
      <c r="E146" s="215" t="s">
        <v>1487</v>
      </c>
      <c r="F146" s="216" t="s">
        <v>1488</v>
      </c>
      <c r="G146" s="217" t="s">
        <v>205</v>
      </c>
      <c r="H146" s="218">
        <v>1</v>
      </c>
      <c r="I146" s="219"/>
      <c r="J146" s="220">
        <f>ROUND(I146*H146,2)</f>
        <v>0</v>
      </c>
      <c r="K146" s="216" t="s">
        <v>130</v>
      </c>
      <c r="L146" s="221"/>
      <c r="M146" s="222" t="s">
        <v>20</v>
      </c>
      <c r="N146" s="223" t="s">
        <v>51</v>
      </c>
      <c r="O146" s="83"/>
      <c r="P146" s="193">
        <f>O146*H146</f>
        <v>0</v>
      </c>
      <c r="Q146" s="193">
        <v>0.345</v>
      </c>
      <c r="R146" s="193">
        <f>Q146*H146</f>
        <v>0.345</v>
      </c>
      <c r="S146" s="193">
        <v>0</v>
      </c>
      <c r="T146" s="19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5" t="s">
        <v>161</v>
      </c>
      <c r="AT146" s="195" t="s">
        <v>1306</v>
      </c>
      <c r="AU146" s="195" t="s">
        <v>78</v>
      </c>
      <c r="AY146" s="16" t="s">
        <v>132</v>
      </c>
      <c r="BE146" s="196">
        <f>IF(N146="základní",J146,0)</f>
        <v>0</v>
      </c>
      <c r="BF146" s="196">
        <f>IF(N146="snížená",J146,0)</f>
        <v>0</v>
      </c>
      <c r="BG146" s="196">
        <f>IF(N146="zákl. přenesená",J146,0)</f>
        <v>0</v>
      </c>
      <c r="BH146" s="196">
        <f>IF(N146="sníž. přenesená",J146,0)</f>
        <v>0</v>
      </c>
      <c r="BI146" s="196">
        <f>IF(N146="nulová",J146,0)</f>
        <v>0</v>
      </c>
      <c r="BJ146" s="16" t="s">
        <v>131</v>
      </c>
      <c r="BK146" s="196">
        <f>ROUND(I146*H146,2)</f>
        <v>0</v>
      </c>
      <c r="BL146" s="16" t="s">
        <v>131</v>
      </c>
      <c r="BM146" s="195" t="s">
        <v>1489</v>
      </c>
    </row>
    <row r="147" spans="1:65" s="2" customFormat="1" ht="16.5" customHeight="1">
      <c r="A147" s="37"/>
      <c r="B147" s="38"/>
      <c r="C147" s="214" t="s">
        <v>380</v>
      </c>
      <c r="D147" s="214" t="s">
        <v>1306</v>
      </c>
      <c r="E147" s="215" t="s">
        <v>1490</v>
      </c>
      <c r="F147" s="216" t="s">
        <v>1491</v>
      </c>
      <c r="G147" s="217" t="s">
        <v>205</v>
      </c>
      <c r="H147" s="218">
        <v>1</v>
      </c>
      <c r="I147" s="219"/>
      <c r="J147" s="220">
        <f>ROUND(I147*H147,2)</f>
        <v>0</v>
      </c>
      <c r="K147" s="216" t="s">
        <v>130</v>
      </c>
      <c r="L147" s="221"/>
      <c r="M147" s="222" t="s">
        <v>20</v>
      </c>
      <c r="N147" s="223" t="s">
        <v>51</v>
      </c>
      <c r="O147" s="83"/>
      <c r="P147" s="193">
        <f>O147*H147</f>
        <v>0</v>
      </c>
      <c r="Q147" s="193">
        <v>0.37</v>
      </c>
      <c r="R147" s="193">
        <f>Q147*H147</f>
        <v>0.37</v>
      </c>
      <c r="S147" s="193">
        <v>0</v>
      </c>
      <c r="T147" s="19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5" t="s">
        <v>161</v>
      </c>
      <c r="AT147" s="195" t="s">
        <v>1306</v>
      </c>
      <c r="AU147" s="195" t="s">
        <v>78</v>
      </c>
      <c r="AY147" s="16" t="s">
        <v>132</v>
      </c>
      <c r="BE147" s="196">
        <f>IF(N147="základní",J147,0)</f>
        <v>0</v>
      </c>
      <c r="BF147" s="196">
        <f>IF(N147="snížená",J147,0)</f>
        <v>0</v>
      </c>
      <c r="BG147" s="196">
        <f>IF(N147="zákl. přenesená",J147,0)</f>
        <v>0</v>
      </c>
      <c r="BH147" s="196">
        <f>IF(N147="sníž. přenesená",J147,0)</f>
        <v>0</v>
      </c>
      <c r="BI147" s="196">
        <f>IF(N147="nulová",J147,0)</f>
        <v>0</v>
      </c>
      <c r="BJ147" s="16" t="s">
        <v>131</v>
      </c>
      <c r="BK147" s="196">
        <f>ROUND(I147*H147,2)</f>
        <v>0</v>
      </c>
      <c r="BL147" s="16" t="s">
        <v>131</v>
      </c>
      <c r="BM147" s="195" t="s">
        <v>1492</v>
      </c>
    </row>
    <row r="148" spans="1:65" s="2" customFormat="1" ht="16.5" customHeight="1">
      <c r="A148" s="37"/>
      <c r="B148" s="38"/>
      <c r="C148" s="214" t="s">
        <v>384</v>
      </c>
      <c r="D148" s="214" t="s">
        <v>1306</v>
      </c>
      <c r="E148" s="215" t="s">
        <v>1493</v>
      </c>
      <c r="F148" s="216" t="s">
        <v>1494</v>
      </c>
      <c r="G148" s="217" t="s">
        <v>129</v>
      </c>
      <c r="H148" s="218">
        <v>10</v>
      </c>
      <c r="I148" s="219"/>
      <c r="J148" s="220">
        <f>ROUND(I148*H148,2)</f>
        <v>0</v>
      </c>
      <c r="K148" s="216" t="s">
        <v>130</v>
      </c>
      <c r="L148" s="221"/>
      <c r="M148" s="222" t="s">
        <v>20</v>
      </c>
      <c r="N148" s="223" t="s">
        <v>51</v>
      </c>
      <c r="O148" s="83"/>
      <c r="P148" s="193">
        <f>O148*H148</f>
        <v>0</v>
      </c>
      <c r="Q148" s="193">
        <v>0.04939</v>
      </c>
      <c r="R148" s="193">
        <f>Q148*H148</f>
        <v>0.4939</v>
      </c>
      <c r="S148" s="193">
        <v>0</v>
      </c>
      <c r="T148" s="194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5" t="s">
        <v>161</v>
      </c>
      <c r="AT148" s="195" t="s">
        <v>1306</v>
      </c>
      <c r="AU148" s="195" t="s">
        <v>78</v>
      </c>
      <c r="AY148" s="16" t="s">
        <v>132</v>
      </c>
      <c r="BE148" s="196">
        <f>IF(N148="základní",J148,0)</f>
        <v>0</v>
      </c>
      <c r="BF148" s="196">
        <f>IF(N148="snížená",J148,0)</f>
        <v>0</v>
      </c>
      <c r="BG148" s="196">
        <f>IF(N148="zákl. přenesená",J148,0)</f>
        <v>0</v>
      </c>
      <c r="BH148" s="196">
        <f>IF(N148="sníž. přenesená",J148,0)</f>
        <v>0</v>
      </c>
      <c r="BI148" s="196">
        <f>IF(N148="nulová",J148,0)</f>
        <v>0</v>
      </c>
      <c r="BJ148" s="16" t="s">
        <v>131</v>
      </c>
      <c r="BK148" s="196">
        <f>ROUND(I148*H148,2)</f>
        <v>0</v>
      </c>
      <c r="BL148" s="16" t="s">
        <v>131</v>
      </c>
      <c r="BM148" s="195" t="s">
        <v>1495</v>
      </c>
    </row>
    <row r="149" spans="1:65" s="2" customFormat="1" ht="16.5" customHeight="1">
      <c r="A149" s="37"/>
      <c r="B149" s="38"/>
      <c r="C149" s="214" t="s">
        <v>388</v>
      </c>
      <c r="D149" s="214" t="s">
        <v>1306</v>
      </c>
      <c r="E149" s="215" t="s">
        <v>1496</v>
      </c>
      <c r="F149" s="216" t="s">
        <v>1497</v>
      </c>
      <c r="G149" s="217" t="s">
        <v>129</v>
      </c>
      <c r="H149" s="218">
        <v>10</v>
      </c>
      <c r="I149" s="219"/>
      <c r="J149" s="220">
        <f>ROUND(I149*H149,2)</f>
        <v>0</v>
      </c>
      <c r="K149" s="216" t="s">
        <v>130</v>
      </c>
      <c r="L149" s="221"/>
      <c r="M149" s="222" t="s">
        <v>20</v>
      </c>
      <c r="N149" s="223" t="s">
        <v>51</v>
      </c>
      <c r="O149" s="83"/>
      <c r="P149" s="193">
        <f>O149*H149</f>
        <v>0</v>
      </c>
      <c r="Q149" s="193">
        <v>0.04939</v>
      </c>
      <c r="R149" s="193">
        <f>Q149*H149</f>
        <v>0.4939</v>
      </c>
      <c r="S149" s="193">
        <v>0</v>
      </c>
      <c r="T149" s="194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5" t="s">
        <v>161</v>
      </c>
      <c r="AT149" s="195" t="s">
        <v>1306</v>
      </c>
      <c r="AU149" s="195" t="s">
        <v>78</v>
      </c>
      <c r="AY149" s="16" t="s">
        <v>132</v>
      </c>
      <c r="BE149" s="196">
        <f>IF(N149="základní",J149,0)</f>
        <v>0</v>
      </c>
      <c r="BF149" s="196">
        <f>IF(N149="snížená",J149,0)</f>
        <v>0</v>
      </c>
      <c r="BG149" s="196">
        <f>IF(N149="zákl. přenesená",J149,0)</f>
        <v>0</v>
      </c>
      <c r="BH149" s="196">
        <f>IF(N149="sníž. přenesená",J149,0)</f>
        <v>0</v>
      </c>
      <c r="BI149" s="196">
        <f>IF(N149="nulová",J149,0)</f>
        <v>0</v>
      </c>
      <c r="BJ149" s="16" t="s">
        <v>131</v>
      </c>
      <c r="BK149" s="196">
        <f>ROUND(I149*H149,2)</f>
        <v>0</v>
      </c>
      <c r="BL149" s="16" t="s">
        <v>131</v>
      </c>
      <c r="BM149" s="195" t="s">
        <v>1498</v>
      </c>
    </row>
    <row r="150" spans="1:65" s="2" customFormat="1" ht="16.5" customHeight="1">
      <c r="A150" s="37"/>
      <c r="B150" s="38"/>
      <c r="C150" s="214" t="s">
        <v>392</v>
      </c>
      <c r="D150" s="214" t="s">
        <v>1306</v>
      </c>
      <c r="E150" s="215" t="s">
        <v>1499</v>
      </c>
      <c r="F150" s="216" t="s">
        <v>1500</v>
      </c>
      <c r="G150" s="217" t="s">
        <v>205</v>
      </c>
      <c r="H150" s="218">
        <v>2</v>
      </c>
      <c r="I150" s="219"/>
      <c r="J150" s="220">
        <f>ROUND(I150*H150,2)</f>
        <v>0</v>
      </c>
      <c r="K150" s="216" t="s">
        <v>130</v>
      </c>
      <c r="L150" s="221"/>
      <c r="M150" s="222" t="s">
        <v>20</v>
      </c>
      <c r="N150" s="223" t="s">
        <v>51</v>
      </c>
      <c r="O150" s="83"/>
      <c r="P150" s="193">
        <f>O150*H150</f>
        <v>0</v>
      </c>
      <c r="Q150" s="193">
        <v>0.2195</v>
      </c>
      <c r="R150" s="193">
        <f>Q150*H150</f>
        <v>0.439</v>
      </c>
      <c r="S150" s="193">
        <v>0</v>
      </c>
      <c r="T150" s="19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5" t="s">
        <v>161</v>
      </c>
      <c r="AT150" s="195" t="s">
        <v>1306</v>
      </c>
      <c r="AU150" s="195" t="s">
        <v>78</v>
      </c>
      <c r="AY150" s="16" t="s">
        <v>132</v>
      </c>
      <c r="BE150" s="196">
        <f>IF(N150="základní",J150,0)</f>
        <v>0</v>
      </c>
      <c r="BF150" s="196">
        <f>IF(N150="snížená",J150,0)</f>
        <v>0</v>
      </c>
      <c r="BG150" s="196">
        <f>IF(N150="zákl. přenesená",J150,0)</f>
        <v>0</v>
      </c>
      <c r="BH150" s="196">
        <f>IF(N150="sníž. přenesená",J150,0)</f>
        <v>0</v>
      </c>
      <c r="BI150" s="196">
        <f>IF(N150="nulová",J150,0)</f>
        <v>0</v>
      </c>
      <c r="BJ150" s="16" t="s">
        <v>131</v>
      </c>
      <c r="BK150" s="196">
        <f>ROUND(I150*H150,2)</f>
        <v>0</v>
      </c>
      <c r="BL150" s="16" t="s">
        <v>131</v>
      </c>
      <c r="BM150" s="195" t="s">
        <v>1501</v>
      </c>
    </row>
    <row r="151" spans="1:65" s="2" customFormat="1" ht="16.5" customHeight="1">
      <c r="A151" s="37"/>
      <c r="B151" s="38"/>
      <c r="C151" s="214" t="s">
        <v>396</v>
      </c>
      <c r="D151" s="214" t="s">
        <v>1306</v>
      </c>
      <c r="E151" s="215" t="s">
        <v>1502</v>
      </c>
      <c r="F151" s="216" t="s">
        <v>1503</v>
      </c>
      <c r="G151" s="217" t="s">
        <v>205</v>
      </c>
      <c r="H151" s="218">
        <v>2</v>
      </c>
      <c r="I151" s="219"/>
      <c r="J151" s="220">
        <f>ROUND(I151*H151,2)</f>
        <v>0</v>
      </c>
      <c r="K151" s="216" t="s">
        <v>130</v>
      </c>
      <c r="L151" s="221"/>
      <c r="M151" s="222" t="s">
        <v>20</v>
      </c>
      <c r="N151" s="223" t="s">
        <v>51</v>
      </c>
      <c r="O151" s="83"/>
      <c r="P151" s="193">
        <f>O151*H151</f>
        <v>0</v>
      </c>
      <c r="Q151" s="193">
        <v>0.23431</v>
      </c>
      <c r="R151" s="193">
        <f>Q151*H151</f>
        <v>0.46862</v>
      </c>
      <c r="S151" s="193">
        <v>0</v>
      </c>
      <c r="T151" s="194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5" t="s">
        <v>161</v>
      </c>
      <c r="AT151" s="195" t="s">
        <v>1306</v>
      </c>
      <c r="AU151" s="195" t="s">
        <v>78</v>
      </c>
      <c r="AY151" s="16" t="s">
        <v>132</v>
      </c>
      <c r="BE151" s="196">
        <f>IF(N151="základní",J151,0)</f>
        <v>0</v>
      </c>
      <c r="BF151" s="196">
        <f>IF(N151="snížená",J151,0)</f>
        <v>0</v>
      </c>
      <c r="BG151" s="196">
        <f>IF(N151="zákl. přenesená",J151,0)</f>
        <v>0</v>
      </c>
      <c r="BH151" s="196">
        <f>IF(N151="sníž. přenesená",J151,0)</f>
        <v>0</v>
      </c>
      <c r="BI151" s="196">
        <f>IF(N151="nulová",J151,0)</f>
        <v>0</v>
      </c>
      <c r="BJ151" s="16" t="s">
        <v>131</v>
      </c>
      <c r="BK151" s="196">
        <f>ROUND(I151*H151,2)</f>
        <v>0</v>
      </c>
      <c r="BL151" s="16" t="s">
        <v>131</v>
      </c>
      <c r="BM151" s="195" t="s">
        <v>1504</v>
      </c>
    </row>
    <row r="152" spans="1:65" s="2" customFormat="1" ht="16.5" customHeight="1">
      <c r="A152" s="37"/>
      <c r="B152" s="38"/>
      <c r="C152" s="214" t="s">
        <v>400</v>
      </c>
      <c r="D152" s="214" t="s">
        <v>1306</v>
      </c>
      <c r="E152" s="215" t="s">
        <v>1505</v>
      </c>
      <c r="F152" s="216" t="s">
        <v>1506</v>
      </c>
      <c r="G152" s="217" t="s">
        <v>205</v>
      </c>
      <c r="H152" s="218">
        <v>2</v>
      </c>
      <c r="I152" s="219"/>
      <c r="J152" s="220">
        <f>ROUND(I152*H152,2)</f>
        <v>0</v>
      </c>
      <c r="K152" s="216" t="s">
        <v>130</v>
      </c>
      <c r="L152" s="221"/>
      <c r="M152" s="222" t="s">
        <v>20</v>
      </c>
      <c r="N152" s="223" t="s">
        <v>51</v>
      </c>
      <c r="O152" s="83"/>
      <c r="P152" s="193">
        <f>O152*H152</f>
        <v>0</v>
      </c>
      <c r="Q152" s="193">
        <v>0.25407</v>
      </c>
      <c r="R152" s="193">
        <f>Q152*H152</f>
        <v>0.50814</v>
      </c>
      <c r="S152" s="193">
        <v>0</v>
      </c>
      <c r="T152" s="19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5" t="s">
        <v>161</v>
      </c>
      <c r="AT152" s="195" t="s">
        <v>1306</v>
      </c>
      <c r="AU152" s="195" t="s">
        <v>78</v>
      </c>
      <c r="AY152" s="16" t="s">
        <v>132</v>
      </c>
      <c r="BE152" s="196">
        <f>IF(N152="základní",J152,0)</f>
        <v>0</v>
      </c>
      <c r="BF152" s="196">
        <f>IF(N152="snížená",J152,0)</f>
        <v>0</v>
      </c>
      <c r="BG152" s="196">
        <f>IF(N152="zákl. přenesená",J152,0)</f>
        <v>0</v>
      </c>
      <c r="BH152" s="196">
        <f>IF(N152="sníž. přenesená",J152,0)</f>
        <v>0</v>
      </c>
      <c r="BI152" s="196">
        <f>IF(N152="nulová",J152,0)</f>
        <v>0</v>
      </c>
      <c r="BJ152" s="16" t="s">
        <v>131</v>
      </c>
      <c r="BK152" s="196">
        <f>ROUND(I152*H152,2)</f>
        <v>0</v>
      </c>
      <c r="BL152" s="16" t="s">
        <v>131</v>
      </c>
      <c r="BM152" s="195" t="s">
        <v>1507</v>
      </c>
    </row>
    <row r="153" spans="1:65" s="2" customFormat="1" ht="16.5" customHeight="1">
      <c r="A153" s="37"/>
      <c r="B153" s="38"/>
      <c r="C153" s="214" t="s">
        <v>404</v>
      </c>
      <c r="D153" s="214" t="s">
        <v>1306</v>
      </c>
      <c r="E153" s="215" t="s">
        <v>1508</v>
      </c>
      <c r="F153" s="216" t="s">
        <v>1509</v>
      </c>
      <c r="G153" s="217" t="s">
        <v>205</v>
      </c>
      <c r="H153" s="218">
        <v>2</v>
      </c>
      <c r="I153" s="219"/>
      <c r="J153" s="220">
        <f>ROUND(I153*H153,2)</f>
        <v>0</v>
      </c>
      <c r="K153" s="216" t="s">
        <v>130</v>
      </c>
      <c r="L153" s="221"/>
      <c r="M153" s="222" t="s">
        <v>20</v>
      </c>
      <c r="N153" s="223" t="s">
        <v>51</v>
      </c>
      <c r="O153" s="83"/>
      <c r="P153" s="193">
        <f>O153*H153</f>
        <v>0</v>
      </c>
      <c r="Q153" s="193">
        <v>0.27383</v>
      </c>
      <c r="R153" s="193">
        <f>Q153*H153</f>
        <v>0.54766</v>
      </c>
      <c r="S153" s="193">
        <v>0</v>
      </c>
      <c r="T153" s="194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5" t="s">
        <v>161</v>
      </c>
      <c r="AT153" s="195" t="s">
        <v>1306</v>
      </c>
      <c r="AU153" s="195" t="s">
        <v>78</v>
      </c>
      <c r="AY153" s="16" t="s">
        <v>132</v>
      </c>
      <c r="BE153" s="196">
        <f>IF(N153="základní",J153,0)</f>
        <v>0</v>
      </c>
      <c r="BF153" s="196">
        <f>IF(N153="snížená",J153,0)</f>
        <v>0</v>
      </c>
      <c r="BG153" s="196">
        <f>IF(N153="zákl. přenesená",J153,0)</f>
        <v>0</v>
      </c>
      <c r="BH153" s="196">
        <f>IF(N153="sníž. přenesená",J153,0)</f>
        <v>0</v>
      </c>
      <c r="BI153" s="196">
        <f>IF(N153="nulová",J153,0)</f>
        <v>0</v>
      </c>
      <c r="BJ153" s="16" t="s">
        <v>131</v>
      </c>
      <c r="BK153" s="196">
        <f>ROUND(I153*H153,2)</f>
        <v>0</v>
      </c>
      <c r="BL153" s="16" t="s">
        <v>131</v>
      </c>
      <c r="BM153" s="195" t="s">
        <v>1510</v>
      </c>
    </row>
    <row r="154" spans="1:65" s="2" customFormat="1" ht="16.5" customHeight="1">
      <c r="A154" s="37"/>
      <c r="B154" s="38"/>
      <c r="C154" s="214" t="s">
        <v>408</v>
      </c>
      <c r="D154" s="214" t="s">
        <v>1306</v>
      </c>
      <c r="E154" s="215" t="s">
        <v>1511</v>
      </c>
      <c r="F154" s="216" t="s">
        <v>1512</v>
      </c>
      <c r="G154" s="217" t="s">
        <v>205</v>
      </c>
      <c r="H154" s="218">
        <v>2</v>
      </c>
      <c r="I154" s="219"/>
      <c r="J154" s="220">
        <f>ROUND(I154*H154,2)</f>
        <v>0</v>
      </c>
      <c r="K154" s="216" t="s">
        <v>130</v>
      </c>
      <c r="L154" s="221"/>
      <c r="M154" s="222" t="s">
        <v>20</v>
      </c>
      <c r="N154" s="223" t="s">
        <v>51</v>
      </c>
      <c r="O154" s="83"/>
      <c r="P154" s="193">
        <f>O154*H154</f>
        <v>0</v>
      </c>
      <c r="Q154" s="193">
        <v>0.29358</v>
      </c>
      <c r="R154" s="193">
        <f>Q154*H154</f>
        <v>0.58716</v>
      </c>
      <c r="S154" s="193">
        <v>0</v>
      </c>
      <c r="T154" s="194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5" t="s">
        <v>161</v>
      </c>
      <c r="AT154" s="195" t="s">
        <v>1306</v>
      </c>
      <c r="AU154" s="195" t="s">
        <v>78</v>
      </c>
      <c r="AY154" s="16" t="s">
        <v>132</v>
      </c>
      <c r="BE154" s="196">
        <f>IF(N154="základní",J154,0)</f>
        <v>0</v>
      </c>
      <c r="BF154" s="196">
        <f>IF(N154="snížená",J154,0)</f>
        <v>0</v>
      </c>
      <c r="BG154" s="196">
        <f>IF(N154="zákl. přenesená",J154,0)</f>
        <v>0</v>
      </c>
      <c r="BH154" s="196">
        <f>IF(N154="sníž. přenesená",J154,0)</f>
        <v>0</v>
      </c>
      <c r="BI154" s="196">
        <f>IF(N154="nulová",J154,0)</f>
        <v>0</v>
      </c>
      <c r="BJ154" s="16" t="s">
        <v>131</v>
      </c>
      <c r="BK154" s="196">
        <f>ROUND(I154*H154,2)</f>
        <v>0</v>
      </c>
      <c r="BL154" s="16" t="s">
        <v>131</v>
      </c>
      <c r="BM154" s="195" t="s">
        <v>1513</v>
      </c>
    </row>
    <row r="155" spans="1:65" s="2" customFormat="1" ht="16.5" customHeight="1">
      <c r="A155" s="37"/>
      <c r="B155" s="38"/>
      <c r="C155" s="214" t="s">
        <v>412</v>
      </c>
      <c r="D155" s="214" t="s">
        <v>1306</v>
      </c>
      <c r="E155" s="215" t="s">
        <v>1514</v>
      </c>
      <c r="F155" s="216" t="s">
        <v>1515</v>
      </c>
      <c r="G155" s="217" t="s">
        <v>129</v>
      </c>
      <c r="H155" s="218">
        <v>6</v>
      </c>
      <c r="I155" s="219"/>
      <c r="J155" s="220">
        <f>ROUND(I155*H155,2)</f>
        <v>0</v>
      </c>
      <c r="K155" s="216" t="s">
        <v>130</v>
      </c>
      <c r="L155" s="221"/>
      <c r="M155" s="222" t="s">
        <v>20</v>
      </c>
      <c r="N155" s="223" t="s">
        <v>51</v>
      </c>
      <c r="O155" s="83"/>
      <c r="P155" s="193">
        <f>O155*H155</f>
        <v>0</v>
      </c>
      <c r="Q155" s="193">
        <v>0.04939</v>
      </c>
      <c r="R155" s="193">
        <f>Q155*H155</f>
        <v>0.29634000000000005</v>
      </c>
      <c r="S155" s="193">
        <v>0</v>
      </c>
      <c r="T155" s="19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5" t="s">
        <v>161</v>
      </c>
      <c r="AT155" s="195" t="s">
        <v>1306</v>
      </c>
      <c r="AU155" s="195" t="s">
        <v>78</v>
      </c>
      <c r="AY155" s="16" t="s">
        <v>132</v>
      </c>
      <c r="BE155" s="196">
        <f>IF(N155="základní",J155,0)</f>
        <v>0</v>
      </c>
      <c r="BF155" s="196">
        <f>IF(N155="snížená",J155,0)</f>
        <v>0</v>
      </c>
      <c r="BG155" s="196">
        <f>IF(N155="zákl. přenesená",J155,0)</f>
        <v>0</v>
      </c>
      <c r="BH155" s="196">
        <f>IF(N155="sníž. přenesená",J155,0)</f>
        <v>0</v>
      </c>
      <c r="BI155" s="196">
        <f>IF(N155="nulová",J155,0)</f>
        <v>0</v>
      </c>
      <c r="BJ155" s="16" t="s">
        <v>131</v>
      </c>
      <c r="BK155" s="196">
        <f>ROUND(I155*H155,2)</f>
        <v>0</v>
      </c>
      <c r="BL155" s="16" t="s">
        <v>131</v>
      </c>
      <c r="BM155" s="195" t="s">
        <v>1516</v>
      </c>
    </row>
    <row r="156" spans="1:65" s="2" customFormat="1" ht="16.5" customHeight="1">
      <c r="A156" s="37"/>
      <c r="B156" s="38"/>
      <c r="C156" s="214" t="s">
        <v>416</v>
      </c>
      <c r="D156" s="214" t="s">
        <v>1306</v>
      </c>
      <c r="E156" s="215" t="s">
        <v>1517</v>
      </c>
      <c r="F156" s="216" t="s">
        <v>1518</v>
      </c>
      <c r="G156" s="217" t="s">
        <v>129</v>
      </c>
      <c r="H156" s="218">
        <v>6</v>
      </c>
      <c r="I156" s="219"/>
      <c r="J156" s="220">
        <f>ROUND(I156*H156,2)</f>
        <v>0</v>
      </c>
      <c r="K156" s="216" t="s">
        <v>130</v>
      </c>
      <c r="L156" s="221"/>
      <c r="M156" s="224" t="s">
        <v>20</v>
      </c>
      <c r="N156" s="225" t="s">
        <v>51</v>
      </c>
      <c r="O156" s="211"/>
      <c r="P156" s="212">
        <f>O156*H156</f>
        <v>0</v>
      </c>
      <c r="Q156" s="212">
        <v>0.04939</v>
      </c>
      <c r="R156" s="212">
        <f>Q156*H156</f>
        <v>0.29634000000000005</v>
      </c>
      <c r="S156" s="212">
        <v>0</v>
      </c>
      <c r="T156" s="21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5" t="s">
        <v>161</v>
      </c>
      <c r="AT156" s="195" t="s">
        <v>1306</v>
      </c>
      <c r="AU156" s="195" t="s">
        <v>78</v>
      </c>
      <c r="AY156" s="16" t="s">
        <v>132</v>
      </c>
      <c r="BE156" s="196">
        <f>IF(N156="základní",J156,0)</f>
        <v>0</v>
      </c>
      <c r="BF156" s="196">
        <f>IF(N156="snížená",J156,0)</f>
        <v>0</v>
      </c>
      <c r="BG156" s="196">
        <f>IF(N156="zákl. přenesená",J156,0)</f>
        <v>0</v>
      </c>
      <c r="BH156" s="196">
        <f>IF(N156="sníž. přenesená",J156,0)</f>
        <v>0</v>
      </c>
      <c r="BI156" s="196">
        <f>IF(N156="nulová",J156,0)</f>
        <v>0</v>
      </c>
      <c r="BJ156" s="16" t="s">
        <v>131</v>
      </c>
      <c r="BK156" s="196">
        <f>ROUND(I156*H156,2)</f>
        <v>0</v>
      </c>
      <c r="BL156" s="16" t="s">
        <v>131</v>
      </c>
      <c r="BM156" s="195" t="s">
        <v>1519</v>
      </c>
    </row>
    <row r="157" spans="1:31" s="2" customFormat="1" ht="6.95" customHeight="1">
      <c r="A157" s="37"/>
      <c r="B157" s="58"/>
      <c r="C157" s="59"/>
      <c r="D157" s="59"/>
      <c r="E157" s="59"/>
      <c r="F157" s="59"/>
      <c r="G157" s="59"/>
      <c r="H157" s="59"/>
      <c r="I157" s="59"/>
      <c r="J157" s="59"/>
      <c r="K157" s="59"/>
      <c r="L157" s="43"/>
      <c r="M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</row>
  </sheetData>
  <sheetProtection password="CC35" sheet="1" objects="1" scenarios="1" formatColumns="0" formatRows="0" autoFilter="0"/>
  <autoFilter ref="C84:K15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9"/>
      <c r="AT3" s="16" t="s">
        <v>86</v>
      </c>
    </row>
    <row r="4" spans="2:46" s="1" customFormat="1" ht="24.95" customHeight="1">
      <c r="B4" s="19"/>
      <c r="D4" s="139" t="s">
        <v>103</v>
      </c>
      <c r="L4" s="19"/>
      <c r="M4" s="14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1" t="s">
        <v>16</v>
      </c>
      <c r="L6" s="19"/>
    </row>
    <row r="7" spans="2:12" s="1" customFormat="1" ht="26.25" customHeight="1">
      <c r="B7" s="19"/>
      <c r="E7" s="142" t="str">
        <f>'Rekapitulace zakázky'!K6</f>
        <v>Svařování, navařování, broušení, výměna ocelových součástí výhybek a kolejnic OŘ UNL 2023 - ST Ústí nad Labem_OPRAVA Č.1</v>
      </c>
      <c r="F7" s="141"/>
      <c r="G7" s="141"/>
      <c r="H7" s="141"/>
      <c r="L7" s="19"/>
    </row>
    <row r="8" spans="2:12" s="1" customFormat="1" ht="12" customHeight="1">
      <c r="B8" s="19"/>
      <c r="D8" s="141" t="s">
        <v>104</v>
      </c>
      <c r="L8" s="19"/>
    </row>
    <row r="9" spans="1:31" s="2" customFormat="1" ht="16.5" customHeight="1">
      <c r="A9" s="37"/>
      <c r="B9" s="43"/>
      <c r="C9" s="37"/>
      <c r="D9" s="37"/>
      <c r="E9" s="142" t="s">
        <v>105</v>
      </c>
      <c r="F9" s="37"/>
      <c r="G9" s="37"/>
      <c r="H9" s="37"/>
      <c r="I9" s="37"/>
      <c r="J9" s="37"/>
      <c r="K9" s="37"/>
      <c r="L9" s="14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1" t="s">
        <v>106</v>
      </c>
      <c r="E10" s="37"/>
      <c r="F10" s="37"/>
      <c r="G10" s="37"/>
      <c r="H10" s="37"/>
      <c r="I10" s="37"/>
      <c r="J10" s="37"/>
      <c r="K10" s="37"/>
      <c r="L10" s="14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44" t="s">
        <v>1520</v>
      </c>
      <c r="F11" s="37"/>
      <c r="G11" s="37"/>
      <c r="H11" s="37"/>
      <c r="I11" s="37"/>
      <c r="J11" s="37"/>
      <c r="K11" s="37"/>
      <c r="L11" s="14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14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1" t="s">
        <v>19</v>
      </c>
      <c r="E13" s="37"/>
      <c r="F13" s="132" t="s">
        <v>20</v>
      </c>
      <c r="G13" s="37"/>
      <c r="H13" s="37"/>
      <c r="I13" s="141" t="s">
        <v>21</v>
      </c>
      <c r="J13" s="132" t="s">
        <v>20</v>
      </c>
      <c r="K13" s="37"/>
      <c r="L13" s="14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23</v>
      </c>
      <c r="E14" s="37"/>
      <c r="F14" s="132" t="s">
        <v>38</v>
      </c>
      <c r="G14" s="37"/>
      <c r="H14" s="37"/>
      <c r="I14" s="141" t="s">
        <v>25</v>
      </c>
      <c r="J14" s="145" t="str">
        <f>'Rekapitulace zakázky'!AN8</f>
        <v>8. 9. 2022</v>
      </c>
      <c r="K14" s="37"/>
      <c r="L14" s="14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14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1" t="s">
        <v>29</v>
      </c>
      <c r="E16" s="37"/>
      <c r="F16" s="37"/>
      <c r="G16" s="37"/>
      <c r="H16" s="37"/>
      <c r="I16" s="141" t="s">
        <v>30</v>
      </c>
      <c r="J16" s="132" t="s">
        <v>31</v>
      </c>
      <c r="K16" s="37"/>
      <c r="L16" s="14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32" t="s">
        <v>32</v>
      </c>
      <c r="F17" s="37"/>
      <c r="G17" s="37"/>
      <c r="H17" s="37"/>
      <c r="I17" s="141" t="s">
        <v>33</v>
      </c>
      <c r="J17" s="132" t="s">
        <v>34</v>
      </c>
      <c r="K17" s="37"/>
      <c r="L17" s="14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14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1" t="s">
        <v>35</v>
      </c>
      <c r="E19" s="37"/>
      <c r="F19" s="37"/>
      <c r="G19" s="37"/>
      <c r="H19" s="37"/>
      <c r="I19" s="141" t="s">
        <v>30</v>
      </c>
      <c r="J19" s="32" t="str">
        <f>'Rekapitulace zakázky'!AN13</f>
        <v>Vyplň údaj</v>
      </c>
      <c r="K19" s="37"/>
      <c r="L19" s="14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zakázky'!E14</f>
        <v>Vyplň údaj</v>
      </c>
      <c r="F20" s="132"/>
      <c r="G20" s="132"/>
      <c r="H20" s="132"/>
      <c r="I20" s="141" t="s">
        <v>33</v>
      </c>
      <c r="J20" s="32" t="str">
        <f>'Rekapitulace zakázky'!AN14</f>
        <v>Vyplň údaj</v>
      </c>
      <c r="K20" s="37"/>
      <c r="L20" s="14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14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1" t="s">
        <v>37</v>
      </c>
      <c r="E22" s="37"/>
      <c r="F22" s="37"/>
      <c r="G22" s="37"/>
      <c r="H22" s="37"/>
      <c r="I22" s="141" t="s">
        <v>30</v>
      </c>
      <c r="J22" s="132" t="s">
        <v>20</v>
      </c>
      <c r="K22" s="37"/>
      <c r="L22" s="14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32" t="s">
        <v>38</v>
      </c>
      <c r="F23" s="37"/>
      <c r="G23" s="37"/>
      <c r="H23" s="37"/>
      <c r="I23" s="141" t="s">
        <v>33</v>
      </c>
      <c r="J23" s="132" t="s">
        <v>20</v>
      </c>
      <c r="K23" s="37"/>
      <c r="L23" s="14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14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1" t="s">
        <v>40</v>
      </c>
      <c r="E25" s="37"/>
      <c r="F25" s="37"/>
      <c r="G25" s="37"/>
      <c r="H25" s="37"/>
      <c r="I25" s="141" t="s">
        <v>30</v>
      </c>
      <c r="J25" s="132" t="s">
        <v>20</v>
      </c>
      <c r="K25" s="37"/>
      <c r="L25" s="14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32" t="s">
        <v>41</v>
      </c>
      <c r="F26" s="37"/>
      <c r="G26" s="37"/>
      <c r="H26" s="37"/>
      <c r="I26" s="141" t="s">
        <v>33</v>
      </c>
      <c r="J26" s="132" t="s">
        <v>20</v>
      </c>
      <c r="K26" s="37"/>
      <c r="L26" s="14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143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1" t="s">
        <v>42</v>
      </c>
      <c r="E28" s="37"/>
      <c r="F28" s="37"/>
      <c r="G28" s="37"/>
      <c r="H28" s="37"/>
      <c r="I28" s="37"/>
      <c r="J28" s="37"/>
      <c r="K28" s="37"/>
      <c r="L28" s="14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46"/>
      <c r="B29" s="147"/>
      <c r="C29" s="146"/>
      <c r="D29" s="146"/>
      <c r="E29" s="148" t="s">
        <v>20</v>
      </c>
      <c r="F29" s="148"/>
      <c r="G29" s="148"/>
      <c r="H29" s="148"/>
      <c r="I29" s="146"/>
      <c r="J29" s="146"/>
      <c r="K29" s="146"/>
      <c r="L29" s="149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14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14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1" t="s">
        <v>44</v>
      </c>
      <c r="E32" s="37"/>
      <c r="F32" s="37"/>
      <c r="G32" s="37"/>
      <c r="H32" s="37"/>
      <c r="I32" s="37"/>
      <c r="J32" s="152">
        <f>ROUND(J87,2)</f>
        <v>0</v>
      </c>
      <c r="K32" s="37"/>
      <c r="L32" s="14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0"/>
      <c r="E33" s="150"/>
      <c r="F33" s="150"/>
      <c r="G33" s="150"/>
      <c r="H33" s="150"/>
      <c r="I33" s="150"/>
      <c r="J33" s="150"/>
      <c r="K33" s="150"/>
      <c r="L33" s="14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53" t="s">
        <v>46</v>
      </c>
      <c r="G34" s="37"/>
      <c r="H34" s="37"/>
      <c r="I34" s="153" t="s">
        <v>45</v>
      </c>
      <c r="J34" s="153" t="s">
        <v>47</v>
      </c>
      <c r="K34" s="37"/>
      <c r="L34" s="14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48</v>
      </c>
      <c r="E35" s="141" t="s">
        <v>49</v>
      </c>
      <c r="F35" s="155">
        <f>ROUND((SUM(BE87:BE146)),2)</f>
        <v>0</v>
      </c>
      <c r="G35" s="37"/>
      <c r="H35" s="37"/>
      <c r="I35" s="156">
        <v>0.21</v>
      </c>
      <c r="J35" s="155">
        <f>ROUND(((SUM(BE87:BE146))*I35),2)</f>
        <v>0</v>
      </c>
      <c r="K35" s="37"/>
      <c r="L35" s="14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1" t="s">
        <v>50</v>
      </c>
      <c r="F36" s="155">
        <f>ROUND((SUM(BF87:BF146)),2)</f>
        <v>0</v>
      </c>
      <c r="G36" s="37"/>
      <c r="H36" s="37"/>
      <c r="I36" s="156">
        <v>0.15</v>
      </c>
      <c r="J36" s="155">
        <f>ROUND(((SUM(BF87:BF146))*I36),2)</f>
        <v>0</v>
      </c>
      <c r="K36" s="37"/>
      <c r="L36" s="14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51</v>
      </c>
      <c r="F37" s="155">
        <f>ROUND((SUM(BG87:BG146)),2)</f>
        <v>0</v>
      </c>
      <c r="G37" s="37"/>
      <c r="H37" s="37"/>
      <c r="I37" s="156">
        <v>0.21</v>
      </c>
      <c r="J37" s="155">
        <f>0</f>
        <v>0</v>
      </c>
      <c r="K37" s="37"/>
      <c r="L37" s="14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1" t="s">
        <v>52</v>
      </c>
      <c r="F38" s="155">
        <f>ROUND((SUM(BH87:BH146)),2)</f>
        <v>0</v>
      </c>
      <c r="G38" s="37"/>
      <c r="H38" s="37"/>
      <c r="I38" s="156">
        <v>0.15</v>
      </c>
      <c r="J38" s="155">
        <f>0</f>
        <v>0</v>
      </c>
      <c r="K38" s="37"/>
      <c r="L38" s="14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1" t="s">
        <v>53</v>
      </c>
      <c r="F39" s="155">
        <f>ROUND((SUM(BI87:BI146)),2)</f>
        <v>0</v>
      </c>
      <c r="G39" s="37"/>
      <c r="H39" s="37"/>
      <c r="I39" s="156">
        <v>0</v>
      </c>
      <c r="J39" s="155">
        <f>0</f>
        <v>0</v>
      </c>
      <c r="K39" s="37"/>
      <c r="L39" s="14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14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57"/>
      <c r="D41" s="158" t="s">
        <v>54</v>
      </c>
      <c r="E41" s="159"/>
      <c r="F41" s="159"/>
      <c r="G41" s="160" t="s">
        <v>55</v>
      </c>
      <c r="H41" s="161" t="s">
        <v>56</v>
      </c>
      <c r="I41" s="159"/>
      <c r="J41" s="162">
        <f>SUM(J32:J39)</f>
        <v>0</v>
      </c>
      <c r="K41" s="163"/>
      <c r="L41" s="143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43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66"/>
      <c r="C46" s="167"/>
      <c r="D46" s="167"/>
      <c r="E46" s="167"/>
      <c r="F46" s="167"/>
      <c r="G46" s="167"/>
      <c r="H46" s="167"/>
      <c r="I46" s="167"/>
      <c r="J46" s="167"/>
      <c r="K46" s="167"/>
      <c r="L46" s="14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109</v>
      </c>
      <c r="D47" s="39"/>
      <c r="E47" s="39"/>
      <c r="F47" s="39"/>
      <c r="G47" s="39"/>
      <c r="H47" s="39"/>
      <c r="I47" s="39"/>
      <c r="J47" s="39"/>
      <c r="K47" s="39"/>
      <c r="L47" s="14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4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16</v>
      </c>
      <c r="D49" s="39"/>
      <c r="E49" s="39"/>
      <c r="F49" s="39"/>
      <c r="G49" s="39"/>
      <c r="H49" s="39"/>
      <c r="I49" s="39"/>
      <c r="J49" s="39"/>
      <c r="K49" s="39"/>
      <c r="L49" s="14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26.25" customHeight="1">
      <c r="A50" s="37"/>
      <c r="B50" s="38"/>
      <c r="C50" s="39"/>
      <c r="D50" s="39"/>
      <c r="E50" s="168" t="str">
        <f>E7</f>
        <v>Svařování, navařování, broušení, výměna ocelových součástí výhybek a kolejnic OŘ UNL 2023 - ST Ústí nad Labem_OPRAVA Č.1</v>
      </c>
      <c r="F50" s="31"/>
      <c r="G50" s="31"/>
      <c r="H50" s="31"/>
      <c r="I50" s="39"/>
      <c r="J50" s="39"/>
      <c r="K50" s="39"/>
      <c r="L50" s="14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0"/>
      <c r="C51" s="31" t="s">
        <v>104</v>
      </c>
      <c r="D51" s="21"/>
      <c r="E51" s="21"/>
      <c r="F51" s="21"/>
      <c r="G51" s="21"/>
      <c r="H51" s="21"/>
      <c r="I51" s="21"/>
      <c r="J51" s="21"/>
      <c r="K51" s="21"/>
      <c r="L51" s="19"/>
    </row>
    <row r="52" spans="1:31" s="2" customFormat="1" ht="16.5" customHeight="1">
      <c r="A52" s="37"/>
      <c r="B52" s="38"/>
      <c r="C52" s="39"/>
      <c r="D52" s="39"/>
      <c r="E52" s="168" t="s">
        <v>105</v>
      </c>
      <c r="F52" s="39"/>
      <c r="G52" s="39"/>
      <c r="H52" s="39"/>
      <c r="I52" s="39"/>
      <c r="J52" s="39"/>
      <c r="K52" s="39"/>
      <c r="L52" s="14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1" t="s">
        <v>106</v>
      </c>
      <c r="D53" s="39"/>
      <c r="E53" s="39"/>
      <c r="F53" s="39"/>
      <c r="G53" s="39"/>
      <c r="H53" s="39"/>
      <c r="I53" s="39"/>
      <c r="J53" s="39"/>
      <c r="K53" s="39"/>
      <c r="L53" s="14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68" t="str">
        <f>E11</f>
        <v>03 - Broušení a cyklické broušení výhybek</v>
      </c>
      <c r="F54" s="39"/>
      <c r="G54" s="39"/>
      <c r="H54" s="39"/>
      <c r="I54" s="39"/>
      <c r="J54" s="39"/>
      <c r="K54" s="39"/>
      <c r="L54" s="14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4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1" t="s">
        <v>23</v>
      </c>
      <c r="D56" s="39"/>
      <c r="E56" s="39"/>
      <c r="F56" s="26" t="str">
        <f>F14</f>
        <v xml:space="preserve"> </v>
      </c>
      <c r="G56" s="39"/>
      <c r="H56" s="39"/>
      <c r="I56" s="31" t="s">
        <v>25</v>
      </c>
      <c r="J56" s="71" t="str">
        <f>IF(J14="","",J14)</f>
        <v>8. 9. 2022</v>
      </c>
      <c r="K56" s="39"/>
      <c r="L56" s="14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4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15" customHeight="1">
      <c r="A58" s="37"/>
      <c r="B58" s="38"/>
      <c r="C58" s="31" t="s">
        <v>29</v>
      </c>
      <c r="D58" s="39"/>
      <c r="E58" s="39"/>
      <c r="F58" s="26" t="str">
        <f>E17</f>
        <v>SŽ s.o., OŘ Ústí n.L., ST Ústí n.L.</v>
      </c>
      <c r="G58" s="39"/>
      <c r="H58" s="39"/>
      <c r="I58" s="31" t="s">
        <v>37</v>
      </c>
      <c r="J58" s="35" t="str">
        <f>E23</f>
        <v xml:space="preserve"> </v>
      </c>
      <c r="K58" s="39"/>
      <c r="L58" s="14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15" customHeight="1">
      <c r="A59" s="37"/>
      <c r="B59" s="38"/>
      <c r="C59" s="31" t="s">
        <v>35</v>
      </c>
      <c r="D59" s="39"/>
      <c r="E59" s="39"/>
      <c r="F59" s="26" t="str">
        <f>IF(E20="","",E20)</f>
        <v>Vyplň údaj</v>
      </c>
      <c r="G59" s="39"/>
      <c r="H59" s="39"/>
      <c r="I59" s="31" t="s">
        <v>40</v>
      </c>
      <c r="J59" s="35" t="str">
        <f>E26</f>
        <v>Tomáš Šrédl</v>
      </c>
      <c r="K59" s="39"/>
      <c r="L59" s="14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43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69" t="s">
        <v>110</v>
      </c>
      <c r="D61" s="170"/>
      <c r="E61" s="170"/>
      <c r="F61" s="170"/>
      <c r="G61" s="170"/>
      <c r="H61" s="170"/>
      <c r="I61" s="170"/>
      <c r="J61" s="171" t="s">
        <v>111</v>
      </c>
      <c r="K61" s="170"/>
      <c r="L61" s="14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4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8" customHeight="1">
      <c r="A63" s="37"/>
      <c r="B63" s="38"/>
      <c r="C63" s="172" t="s">
        <v>76</v>
      </c>
      <c r="D63" s="39"/>
      <c r="E63" s="39"/>
      <c r="F63" s="39"/>
      <c r="G63" s="39"/>
      <c r="H63" s="39"/>
      <c r="I63" s="39"/>
      <c r="J63" s="101">
        <f>J87</f>
        <v>0</v>
      </c>
      <c r="K63" s="39"/>
      <c r="L63" s="14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6" t="s">
        <v>112</v>
      </c>
    </row>
    <row r="64" spans="1:31" s="11" customFormat="1" ht="24.95" customHeight="1">
      <c r="A64" s="11"/>
      <c r="B64" s="226"/>
      <c r="C64" s="227"/>
      <c r="D64" s="228" t="s">
        <v>1521</v>
      </c>
      <c r="E64" s="229"/>
      <c r="F64" s="229"/>
      <c r="G64" s="229"/>
      <c r="H64" s="229"/>
      <c r="I64" s="229"/>
      <c r="J64" s="230">
        <f>J88</f>
        <v>0</v>
      </c>
      <c r="K64" s="227"/>
      <c r="L64" s="23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s="12" customFormat="1" ht="19.9" customHeight="1">
      <c r="A65" s="12"/>
      <c r="B65" s="232"/>
      <c r="C65" s="124"/>
      <c r="D65" s="233" t="s">
        <v>1522</v>
      </c>
      <c r="E65" s="234"/>
      <c r="F65" s="234"/>
      <c r="G65" s="234"/>
      <c r="H65" s="234"/>
      <c r="I65" s="234"/>
      <c r="J65" s="235">
        <f>J89</f>
        <v>0</v>
      </c>
      <c r="K65" s="124"/>
      <c r="L65" s="23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2" customFormat="1" ht="21.8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43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6.95" customHeight="1">
      <c r="A67" s="37"/>
      <c r="B67" s="58"/>
      <c r="C67" s="59"/>
      <c r="D67" s="59"/>
      <c r="E67" s="59"/>
      <c r="F67" s="59"/>
      <c r="G67" s="59"/>
      <c r="H67" s="59"/>
      <c r="I67" s="59"/>
      <c r="J67" s="59"/>
      <c r="K67" s="59"/>
      <c r="L67" s="14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71" spans="1:31" s="2" customFormat="1" ht="6.95" customHeight="1">
      <c r="A71" s="37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24.95" customHeight="1">
      <c r="A72" s="37"/>
      <c r="B72" s="38"/>
      <c r="C72" s="22" t="s">
        <v>113</v>
      </c>
      <c r="D72" s="39"/>
      <c r="E72" s="39"/>
      <c r="F72" s="39"/>
      <c r="G72" s="39"/>
      <c r="H72" s="39"/>
      <c r="I72" s="39"/>
      <c r="J72" s="39"/>
      <c r="K72" s="39"/>
      <c r="L72" s="14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4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16</v>
      </c>
      <c r="D74" s="39"/>
      <c r="E74" s="39"/>
      <c r="F74" s="39"/>
      <c r="G74" s="39"/>
      <c r="H74" s="39"/>
      <c r="I74" s="39"/>
      <c r="J74" s="39"/>
      <c r="K74" s="39"/>
      <c r="L74" s="14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26.25" customHeight="1">
      <c r="A75" s="37"/>
      <c r="B75" s="38"/>
      <c r="C75" s="39"/>
      <c r="D75" s="39"/>
      <c r="E75" s="168" t="str">
        <f>E7</f>
        <v>Svařování, navařování, broušení, výměna ocelových součástí výhybek a kolejnic OŘ UNL 2023 - ST Ústí nad Labem_OPRAVA Č.1</v>
      </c>
      <c r="F75" s="31"/>
      <c r="G75" s="31"/>
      <c r="H75" s="31"/>
      <c r="I75" s="39"/>
      <c r="J75" s="39"/>
      <c r="K75" s="39"/>
      <c r="L75" s="14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2:12" s="1" customFormat="1" ht="12" customHeight="1">
      <c r="B76" s="20"/>
      <c r="C76" s="31" t="s">
        <v>104</v>
      </c>
      <c r="D76" s="21"/>
      <c r="E76" s="21"/>
      <c r="F76" s="21"/>
      <c r="G76" s="21"/>
      <c r="H76" s="21"/>
      <c r="I76" s="21"/>
      <c r="J76" s="21"/>
      <c r="K76" s="21"/>
      <c r="L76" s="19"/>
    </row>
    <row r="77" spans="1:31" s="2" customFormat="1" ht="16.5" customHeight="1">
      <c r="A77" s="37"/>
      <c r="B77" s="38"/>
      <c r="C77" s="39"/>
      <c r="D77" s="39"/>
      <c r="E77" s="168" t="s">
        <v>105</v>
      </c>
      <c r="F77" s="39"/>
      <c r="G77" s="39"/>
      <c r="H77" s="39"/>
      <c r="I77" s="39"/>
      <c r="J77" s="39"/>
      <c r="K77" s="39"/>
      <c r="L77" s="14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106</v>
      </c>
      <c r="D78" s="39"/>
      <c r="E78" s="39"/>
      <c r="F78" s="39"/>
      <c r="G78" s="39"/>
      <c r="H78" s="39"/>
      <c r="I78" s="39"/>
      <c r="J78" s="39"/>
      <c r="K78" s="39"/>
      <c r="L78" s="14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6.5" customHeight="1">
      <c r="A79" s="37"/>
      <c r="B79" s="38"/>
      <c r="C79" s="39"/>
      <c r="D79" s="39"/>
      <c r="E79" s="68" t="str">
        <f>E11</f>
        <v>03 - Broušení a cyklické broušení výhybek</v>
      </c>
      <c r="F79" s="39"/>
      <c r="G79" s="39"/>
      <c r="H79" s="39"/>
      <c r="I79" s="39"/>
      <c r="J79" s="39"/>
      <c r="K79" s="39"/>
      <c r="L79" s="14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4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1" t="s">
        <v>23</v>
      </c>
      <c r="D81" s="39"/>
      <c r="E81" s="39"/>
      <c r="F81" s="26" t="str">
        <f>F14</f>
        <v xml:space="preserve"> </v>
      </c>
      <c r="G81" s="39"/>
      <c r="H81" s="39"/>
      <c r="I81" s="31" t="s">
        <v>25</v>
      </c>
      <c r="J81" s="71" t="str">
        <f>IF(J14="","",J14)</f>
        <v>8. 9. 2022</v>
      </c>
      <c r="K81" s="39"/>
      <c r="L81" s="14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4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5.15" customHeight="1">
      <c r="A83" s="37"/>
      <c r="B83" s="38"/>
      <c r="C83" s="31" t="s">
        <v>29</v>
      </c>
      <c r="D83" s="39"/>
      <c r="E83" s="39"/>
      <c r="F83" s="26" t="str">
        <f>E17</f>
        <v>SŽ s.o., OŘ Ústí n.L., ST Ústí n.L.</v>
      </c>
      <c r="G83" s="39"/>
      <c r="H83" s="39"/>
      <c r="I83" s="31" t="s">
        <v>37</v>
      </c>
      <c r="J83" s="35" t="str">
        <f>E23</f>
        <v xml:space="preserve"> </v>
      </c>
      <c r="K83" s="39"/>
      <c r="L83" s="14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5.15" customHeight="1">
      <c r="A84" s="37"/>
      <c r="B84" s="38"/>
      <c r="C84" s="31" t="s">
        <v>35</v>
      </c>
      <c r="D84" s="39"/>
      <c r="E84" s="39"/>
      <c r="F84" s="26" t="str">
        <f>IF(E20="","",E20)</f>
        <v>Vyplň údaj</v>
      </c>
      <c r="G84" s="39"/>
      <c r="H84" s="39"/>
      <c r="I84" s="31" t="s">
        <v>40</v>
      </c>
      <c r="J84" s="35" t="str">
        <f>E26</f>
        <v>Tomáš Šrédl</v>
      </c>
      <c r="K84" s="39"/>
      <c r="L84" s="14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0.3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4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9" customFormat="1" ht="29.25" customHeight="1">
      <c r="A86" s="173"/>
      <c r="B86" s="174"/>
      <c r="C86" s="175" t="s">
        <v>114</v>
      </c>
      <c r="D86" s="176" t="s">
        <v>63</v>
      </c>
      <c r="E86" s="176" t="s">
        <v>59</v>
      </c>
      <c r="F86" s="176" t="s">
        <v>60</v>
      </c>
      <c r="G86" s="176" t="s">
        <v>115</v>
      </c>
      <c r="H86" s="176" t="s">
        <v>116</v>
      </c>
      <c r="I86" s="176" t="s">
        <v>117</v>
      </c>
      <c r="J86" s="176" t="s">
        <v>111</v>
      </c>
      <c r="K86" s="177" t="s">
        <v>118</v>
      </c>
      <c r="L86" s="178"/>
      <c r="M86" s="91" t="s">
        <v>20</v>
      </c>
      <c r="N86" s="92" t="s">
        <v>48</v>
      </c>
      <c r="O86" s="92" t="s">
        <v>119</v>
      </c>
      <c r="P86" s="92" t="s">
        <v>120</v>
      </c>
      <c r="Q86" s="92" t="s">
        <v>121</v>
      </c>
      <c r="R86" s="92" t="s">
        <v>122</v>
      </c>
      <c r="S86" s="92" t="s">
        <v>123</v>
      </c>
      <c r="T86" s="93" t="s">
        <v>124</v>
      </c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</row>
    <row r="87" spans="1:63" s="2" customFormat="1" ht="22.8" customHeight="1">
      <c r="A87" s="37"/>
      <c r="B87" s="38"/>
      <c r="C87" s="98" t="s">
        <v>125</v>
      </c>
      <c r="D87" s="39"/>
      <c r="E87" s="39"/>
      <c r="F87" s="39"/>
      <c r="G87" s="39"/>
      <c r="H87" s="39"/>
      <c r="I87" s="39"/>
      <c r="J87" s="179">
        <f>BK87</f>
        <v>0</v>
      </c>
      <c r="K87" s="39"/>
      <c r="L87" s="43"/>
      <c r="M87" s="94"/>
      <c r="N87" s="180"/>
      <c r="O87" s="95"/>
      <c r="P87" s="181">
        <f>P88</f>
        <v>0</v>
      </c>
      <c r="Q87" s="95"/>
      <c r="R87" s="181">
        <f>R88</f>
        <v>0</v>
      </c>
      <c r="S87" s="95"/>
      <c r="T87" s="182">
        <f>T88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77</v>
      </c>
      <c r="AU87" s="16" t="s">
        <v>112</v>
      </c>
      <c r="BK87" s="183">
        <f>BK88</f>
        <v>0</v>
      </c>
    </row>
    <row r="88" spans="1:63" s="13" customFormat="1" ht="25.9" customHeight="1">
      <c r="A88" s="13"/>
      <c r="B88" s="237"/>
      <c r="C88" s="238"/>
      <c r="D88" s="239" t="s">
        <v>77</v>
      </c>
      <c r="E88" s="240" t="s">
        <v>1523</v>
      </c>
      <c r="F88" s="240" t="s">
        <v>1524</v>
      </c>
      <c r="G88" s="238"/>
      <c r="H88" s="238"/>
      <c r="I88" s="241"/>
      <c r="J88" s="242">
        <f>BK88</f>
        <v>0</v>
      </c>
      <c r="K88" s="238"/>
      <c r="L88" s="243"/>
      <c r="M88" s="244"/>
      <c r="N88" s="245"/>
      <c r="O88" s="245"/>
      <c r="P88" s="246">
        <f>P89</f>
        <v>0</v>
      </c>
      <c r="Q88" s="245"/>
      <c r="R88" s="246">
        <f>R89</f>
        <v>0</v>
      </c>
      <c r="S88" s="245"/>
      <c r="T88" s="247">
        <f>T89</f>
        <v>0</v>
      </c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R88" s="248" t="s">
        <v>22</v>
      </c>
      <c r="AT88" s="249" t="s">
        <v>77</v>
      </c>
      <c r="AU88" s="249" t="s">
        <v>78</v>
      </c>
      <c r="AY88" s="248" t="s">
        <v>132</v>
      </c>
      <c r="BK88" s="250">
        <f>BK89</f>
        <v>0</v>
      </c>
    </row>
    <row r="89" spans="1:63" s="13" customFormat="1" ht="22.8" customHeight="1">
      <c r="A89" s="13"/>
      <c r="B89" s="237"/>
      <c r="C89" s="238"/>
      <c r="D89" s="239" t="s">
        <v>77</v>
      </c>
      <c r="E89" s="251" t="s">
        <v>148</v>
      </c>
      <c r="F89" s="251" t="s">
        <v>1525</v>
      </c>
      <c r="G89" s="238"/>
      <c r="H89" s="238"/>
      <c r="I89" s="241"/>
      <c r="J89" s="252">
        <f>BK89</f>
        <v>0</v>
      </c>
      <c r="K89" s="238"/>
      <c r="L89" s="243"/>
      <c r="M89" s="244"/>
      <c r="N89" s="245"/>
      <c r="O89" s="245"/>
      <c r="P89" s="246">
        <f>SUM(P90:P146)</f>
        <v>0</v>
      </c>
      <c r="Q89" s="245"/>
      <c r="R89" s="246">
        <f>SUM(R90:R146)</f>
        <v>0</v>
      </c>
      <c r="S89" s="245"/>
      <c r="T89" s="247">
        <f>SUM(T90:T146)</f>
        <v>0</v>
      </c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R89" s="248" t="s">
        <v>22</v>
      </c>
      <c r="AT89" s="249" t="s">
        <v>77</v>
      </c>
      <c r="AU89" s="249" t="s">
        <v>22</v>
      </c>
      <c r="AY89" s="248" t="s">
        <v>132</v>
      </c>
      <c r="BK89" s="250">
        <f>SUM(BK90:BK146)</f>
        <v>0</v>
      </c>
    </row>
    <row r="90" spans="1:65" s="2" customFormat="1" ht="114.9" customHeight="1">
      <c r="A90" s="37"/>
      <c r="B90" s="38"/>
      <c r="C90" s="184" t="s">
        <v>22</v>
      </c>
      <c r="D90" s="184" t="s">
        <v>126</v>
      </c>
      <c r="E90" s="185" t="s">
        <v>1526</v>
      </c>
      <c r="F90" s="186" t="s">
        <v>1527</v>
      </c>
      <c r="G90" s="187" t="s">
        <v>129</v>
      </c>
      <c r="H90" s="188">
        <v>800</v>
      </c>
      <c r="I90" s="189"/>
      <c r="J90" s="190">
        <f>ROUND(I90*H90,2)</f>
        <v>0</v>
      </c>
      <c r="K90" s="186" t="s">
        <v>130</v>
      </c>
      <c r="L90" s="43"/>
      <c r="M90" s="191" t="s">
        <v>20</v>
      </c>
      <c r="N90" s="192" t="s">
        <v>49</v>
      </c>
      <c r="O90" s="83"/>
      <c r="P90" s="193">
        <f>O90*H90</f>
        <v>0</v>
      </c>
      <c r="Q90" s="193">
        <v>0</v>
      </c>
      <c r="R90" s="193">
        <f>Q90*H90</f>
        <v>0</v>
      </c>
      <c r="S90" s="193">
        <v>0</v>
      </c>
      <c r="T90" s="194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95" t="s">
        <v>131</v>
      </c>
      <c r="AT90" s="195" t="s">
        <v>126</v>
      </c>
      <c r="AU90" s="195" t="s">
        <v>86</v>
      </c>
      <c r="AY90" s="16" t="s">
        <v>132</v>
      </c>
      <c r="BE90" s="196">
        <f>IF(N90="základní",J90,0)</f>
        <v>0</v>
      </c>
      <c r="BF90" s="196">
        <f>IF(N90="snížená",J90,0)</f>
        <v>0</v>
      </c>
      <c r="BG90" s="196">
        <f>IF(N90="zákl. přenesená",J90,0)</f>
        <v>0</v>
      </c>
      <c r="BH90" s="196">
        <f>IF(N90="sníž. přenesená",J90,0)</f>
        <v>0</v>
      </c>
      <c r="BI90" s="196">
        <f>IF(N90="nulová",J90,0)</f>
        <v>0</v>
      </c>
      <c r="BJ90" s="16" t="s">
        <v>22</v>
      </c>
      <c r="BK90" s="196">
        <f>ROUND(I90*H90,2)</f>
        <v>0</v>
      </c>
      <c r="BL90" s="16" t="s">
        <v>131</v>
      </c>
      <c r="BM90" s="195" t="s">
        <v>1528</v>
      </c>
    </row>
    <row r="91" spans="1:65" s="2" customFormat="1" ht="62.7" customHeight="1">
      <c r="A91" s="37"/>
      <c r="B91" s="38"/>
      <c r="C91" s="184" t="s">
        <v>86</v>
      </c>
      <c r="D91" s="184" t="s">
        <v>126</v>
      </c>
      <c r="E91" s="185" t="s">
        <v>1529</v>
      </c>
      <c r="F91" s="186" t="s">
        <v>1530</v>
      </c>
      <c r="G91" s="187" t="s">
        <v>129</v>
      </c>
      <c r="H91" s="188">
        <v>5000</v>
      </c>
      <c r="I91" s="189"/>
      <c r="J91" s="190">
        <f>ROUND(I91*H91,2)</f>
        <v>0</v>
      </c>
      <c r="K91" s="186" t="s">
        <v>130</v>
      </c>
      <c r="L91" s="43"/>
      <c r="M91" s="191" t="s">
        <v>20</v>
      </c>
      <c r="N91" s="192" t="s">
        <v>49</v>
      </c>
      <c r="O91" s="83"/>
      <c r="P91" s="193">
        <f>O91*H91</f>
        <v>0</v>
      </c>
      <c r="Q91" s="193">
        <v>0</v>
      </c>
      <c r="R91" s="193">
        <f>Q91*H91</f>
        <v>0</v>
      </c>
      <c r="S91" s="193">
        <v>0</v>
      </c>
      <c r="T91" s="194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95" t="s">
        <v>131</v>
      </c>
      <c r="AT91" s="195" t="s">
        <v>126</v>
      </c>
      <c r="AU91" s="195" t="s">
        <v>86</v>
      </c>
      <c r="AY91" s="16" t="s">
        <v>132</v>
      </c>
      <c r="BE91" s="196">
        <f>IF(N91="základní",J91,0)</f>
        <v>0</v>
      </c>
      <c r="BF91" s="196">
        <f>IF(N91="snížená",J91,0)</f>
        <v>0</v>
      </c>
      <c r="BG91" s="196">
        <f>IF(N91="zákl. přenesená",J91,0)</f>
        <v>0</v>
      </c>
      <c r="BH91" s="196">
        <f>IF(N91="sníž. přenesená",J91,0)</f>
        <v>0</v>
      </c>
      <c r="BI91" s="196">
        <f>IF(N91="nulová",J91,0)</f>
        <v>0</v>
      </c>
      <c r="BJ91" s="16" t="s">
        <v>22</v>
      </c>
      <c r="BK91" s="196">
        <f>ROUND(I91*H91,2)</f>
        <v>0</v>
      </c>
      <c r="BL91" s="16" t="s">
        <v>131</v>
      </c>
      <c r="BM91" s="195" t="s">
        <v>1531</v>
      </c>
    </row>
    <row r="92" spans="1:47" s="2" customFormat="1" ht="12">
      <c r="A92" s="37"/>
      <c r="B92" s="38"/>
      <c r="C92" s="39"/>
      <c r="D92" s="199" t="s">
        <v>1532</v>
      </c>
      <c r="E92" s="39"/>
      <c r="F92" s="253" t="s">
        <v>1533</v>
      </c>
      <c r="G92" s="39"/>
      <c r="H92" s="39"/>
      <c r="I92" s="254"/>
      <c r="J92" s="39"/>
      <c r="K92" s="39"/>
      <c r="L92" s="43"/>
      <c r="M92" s="255"/>
      <c r="N92" s="256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1532</v>
      </c>
      <c r="AU92" s="16" t="s">
        <v>86</v>
      </c>
    </row>
    <row r="93" spans="1:65" s="2" customFormat="1" ht="62.7" customHeight="1">
      <c r="A93" s="37"/>
      <c r="B93" s="38"/>
      <c r="C93" s="184" t="s">
        <v>140</v>
      </c>
      <c r="D93" s="184" t="s">
        <v>126</v>
      </c>
      <c r="E93" s="185" t="s">
        <v>1534</v>
      </c>
      <c r="F93" s="186" t="s">
        <v>1535</v>
      </c>
      <c r="G93" s="187" t="s">
        <v>129</v>
      </c>
      <c r="H93" s="188">
        <v>3000</v>
      </c>
      <c r="I93" s="189"/>
      <c r="J93" s="190">
        <f>ROUND(I93*H93,2)</f>
        <v>0</v>
      </c>
      <c r="K93" s="186" t="s">
        <v>130</v>
      </c>
      <c r="L93" s="43"/>
      <c r="M93" s="191" t="s">
        <v>20</v>
      </c>
      <c r="N93" s="192" t="s">
        <v>49</v>
      </c>
      <c r="O93" s="83"/>
      <c r="P93" s="193">
        <f>O93*H93</f>
        <v>0</v>
      </c>
      <c r="Q93" s="193">
        <v>0</v>
      </c>
      <c r="R93" s="193">
        <f>Q93*H93</f>
        <v>0</v>
      </c>
      <c r="S93" s="193">
        <v>0</v>
      </c>
      <c r="T93" s="194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95" t="s">
        <v>131</v>
      </c>
      <c r="AT93" s="195" t="s">
        <v>126</v>
      </c>
      <c r="AU93" s="195" t="s">
        <v>86</v>
      </c>
      <c r="AY93" s="16" t="s">
        <v>132</v>
      </c>
      <c r="BE93" s="196">
        <f>IF(N93="základní",J93,0)</f>
        <v>0</v>
      </c>
      <c r="BF93" s="196">
        <f>IF(N93="snížená",J93,0)</f>
        <v>0</v>
      </c>
      <c r="BG93" s="196">
        <f>IF(N93="zákl. přenesená",J93,0)</f>
        <v>0</v>
      </c>
      <c r="BH93" s="196">
        <f>IF(N93="sníž. přenesená",J93,0)</f>
        <v>0</v>
      </c>
      <c r="BI93" s="196">
        <f>IF(N93="nulová",J93,0)</f>
        <v>0</v>
      </c>
      <c r="BJ93" s="16" t="s">
        <v>22</v>
      </c>
      <c r="BK93" s="196">
        <f>ROUND(I93*H93,2)</f>
        <v>0</v>
      </c>
      <c r="BL93" s="16" t="s">
        <v>131</v>
      </c>
      <c r="BM93" s="195" t="s">
        <v>1536</v>
      </c>
    </row>
    <row r="94" spans="1:47" s="2" customFormat="1" ht="12">
      <c r="A94" s="37"/>
      <c r="B94" s="38"/>
      <c r="C94" s="39"/>
      <c r="D94" s="199" t="s">
        <v>1532</v>
      </c>
      <c r="E94" s="39"/>
      <c r="F94" s="253" t="s">
        <v>1533</v>
      </c>
      <c r="G94" s="39"/>
      <c r="H94" s="39"/>
      <c r="I94" s="254"/>
      <c r="J94" s="39"/>
      <c r="K94" s="39"/>
      <c r="L94" s="43"/>
      <c r="M94" s="255"/>
      <c r="N94" s="256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1532</v>
      </c>
      <c r="AU94" s="16" t="s">
        <v>86</v>
      </c>
    </row>
    <row r="95" spans="1:65" s="2" customFormat="1" ht="62.7" customHeight="1">
      <c r="A95" s="37"/>
      <c r="B95" s="38"/>
      <c r="C95" s="184" t="s">
        <v>131</v>
      </c>
      <c r="D95" s="184" t="s">
        <v>126</v>
      </c>
      <c r="E95" s="185" t="s">
        <v>1537</v>
      </c>
      <c r="F95" s="186" t="s">
        <v>1538</v>
      </c>
      <c r="G95" s="187" t="s">
        <v>129</v>
      </c>
      <c r="H95" s="188">
        <v>2000</v>
      </c>
      <c r="I95" s="189"/>
      <c r="J95" s="190">
        <f>ROUND(I95*H95,2)</f>
        <v>0</v>
      </c>
      <c r="K95" s="186" t="s">
        <v>130</v>
      </c>
      <c r="L95" s="43"/>
      <c r="M95" s="191" t="s">
        <v>20</v>
      </c>
      <c r="N95" s="192" t="s">
        <v>49</v>
      </c>
      <c r="O95" s="83"/>
      <c r="P95" s="193">
        <f>O95*H95</f>
        <v>0</v>
      </c>
      <c r="Q95" s="193">
        <v>0</v>
      </c>
      <c r="R95" s="193">
        <f>Q95*H95</f>
        <v>0</v>
      </c>
      <c r="S95" s="193">
        <v>0</v>
      </c>
      <c r="T95" s="194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95" t="s">
        <v>131</v>
      </c>
      <c r="AT95" s="195" t="s">
        <v>126</v>
      </c>
      <c r="AU95" s="195" t="s">
        <v>86</v>
      </c>
      <c r="AY95" s="16" t="s">
        <v>132</v>
      </c>
      <c r="BE95" s="196">
        <f>IF(N95="základní",J95,0)</f>
        <v>0</v>
      </c>
      <c r="BF95" s="196">
        <f>IF(N95="snížená",J95,0)</f>
        <v>0</v>
      </c>
      <c r="BG95" s="196">
        <f>IF(N95="zákl. přenesená",J95,0)</f>
        <v>0</v>
      </c>
      <c r="BH95" s="196">
        <f>IF(N95="sníž. přenesená",J95,0)</f>
        <v>0</v>
      </c>
      <c r="BI95" s="196">
        <f>IF(N95="nulová",J95,0)</f>
        <v>0</v>
      </c>
      <c r="BJ95" s="16" t="s">
        <v>22</v>
      </c>
      <c r="BK95" s="196">
        <f>ROUND(I95*H95,2)</f>
        <v>0</v>
      </c>
      <c r="BL95" s="16" t="s">
        <v>131</v>
      </c>
      <c r="BM95" s="195" t="s">
        <v>1539</v>
      </c>
    </row>
    <row r="96" spans="1:47" s="2" customFormat="1" ht="12">
      <c r="A96" s="37"/>
      <c r="B96" s="38"/>
      <c r="C96" s="39"/>
      <c r="D96" s="199" t="s">
        <v>1532</v>
      </c>
      <c r="E96" s="39"/>
      <c r="F96" s="253" t="s">
        <v>1533</v>
      </c>
      <c r="G96" s="39"/>
      <c r="H96" s="39"/>
      <c r="I96" s="254"/>
      <c r="J96" s="39"/>
      <c r="K96" s="39"/>
      <c r="L96" s="43"/>
      <c r="M96" s="255"/>
      <c r="N96" s="256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1532</v>
      </c>
      <c r="AU96" s="16" t="s">
        <v>86</v>
      </c>
    </row>
    <row r="97" spans="1:65" s="2" customFormat="1" ht="62.7" customHeight="1">
      <c r="A97" s="37"/>
      <c r="B97" s="38"/>
      <c r="C97" s="184" t="s">
        <v>148</v>
      </c>
      <c r="D97" s="184" t="s">
        <v>126</v>
      </c>
      <c r="E97" s="185" t="s">
        <v>1540</v>
      </c>
      <c r="F97" s="186" t="s">
        <v>1541</v>
      </c>
      <c r="G97" s="187" t="s">
        <v>129</v>
      </c>
      <c r="H97" s="188">
        <v>500</v>
      </c>
      <c r="I97" s="189"/>
      <c r="J97" s="190">
        <f>ROUND(I97*H97,2)</f>
        <v>0</v>
      </c>
      <c r="K97" s="186" t="s">
        <v>130</v>
      </c>
      <c r="L97" s="43"/>
      <c r="M97" s="191" t="s">
        <v>20</v>
      </c>
      <c r="N97" s="192" t="s">
        <v>49</v>
      </c>
      <c r="O97" s="83"/>
      <c r="P97" s="193">
        <f>O97*H97</f>
        <v>0</v>
      </c>
      <c r="Q97" s="193">
        <v>0</v>
      </c>
      <c r="R97" s="193">
        <f>Q97*H97</f>
        <v>0</v>
      </c>
      <c r="S97" s="193">
        <v>0</v>
      </c>
      <c r="T97" s="194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95" t="s">
        <v>131</v>
      </c>
      <c r="AT97" s="195" t="s">
        <v>126</v>
      </c>
      <c r="AU97" s="195" t="s">
        <v>86</v>
      </c>
      <c r="AY97" s="16" t="s">
        <v>132</v>
      </c>
      <c r="BE97" s="196">
        <f>IF(N97="základní",J97,0)</f>
        <v>0</v>
      </c>
      <c r="BF97" s="196">
        <f>IF(N97="snížená",J97,0)</f>
        <v>0</v>
      </c>
      <c r="BG97" s="196">
        <f>IF(N97="zákl. přenesená",J97,0)</f>
        <v>0</v>
      </c>
      <c r="BH97" s="196">
        <f>IF(N97="sníž. přenesená",J97,0)</f>
        <v>0</v>
      </c>
      <c r="BI97" s="196">
        <f>IF(N97="nulová",J97,0)</f>
        <v>0</v>
      </c>
      <c r="BJ97" s="16" t="s">
        <v>22</v>
      </c>
      <c r="BK97" s="196">
        <f>ROUND(I97*H97,2)</f>
        <v>0</v>
      </c>
      <c r="BL97" s="16" t="s">
        <v>131</v>
      </c>
      <c r="BM97" s="195" t="s">
        <v>1542</v>
      </c>
    </row>
    <row r="98" spans="1:47" s="2" customFormat="1" ht="12">
      <c r="A98" s="37"/>
      <c r="B98" s="38"/>
      <c r="C98" s="39"/>
      <c r="D98" s="199" t="s">
        <v>1532</v>
      </c>
      <c r="E98" s="39"/>
      <c r="F98" s="253" t="s">
        <v>1533</v>
      </c>
      <c r="G98" s="39"/>
      <c r="H98" s="39"/>
      <c r="I98" s="254"/>
      <c r="J98" s="39"/>
      <c r="K98" s="39"/>
      <c r="L98" s="43"/>
      <c r="M98" s="255"/>
      <c r="N98" s="256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1532</v>
      </c>
      <c r="AU98" s="16" t="s">
        <v>86</v>
      </c>
    </row>
    <row r="99" spans="1:65" s="2" customFormat="1" ht="62.7" customHeight="1">
      <c r="A99" s="37"/>
      <c r="B99" s="38"/>
      <c r="C99" s="184" t="s">
        <v>152</v>
      </c>
      <c r="D99" s="184" t="s">
        <v>126</v>
      </c>
      <c r="E99" s="185" t="s">
        <v>1543</v>
      </c>
      <c r="F99" s="186" t="s">
        <v>1544</v>
      </c>
      <c r="G99" s="187" t="s">
        <v>129</v>
      </c>
      <c r="H99" s="188">
        <v>5000</v>
      </c>
      <c r="I99" s="189"/>
      <c r="J99" s="190">
        <f>ROUND(I99*H99,2)</f>
        <v>0</v>
      </c>
      <c r="K99" s="186" t="s">
        <v>130</v>
      </c>
      <c r="L99" s="43"/>
      <c r="M99" s="191" t="s">
        <v>20</v>
      </c>
      <c r="N99" s="192" t="s">
        <v>49</v>
      </c>
      <c r="O99" s="83"/>
      <c r="P99" s="193">
        <f>O99*H99</f>
        <v>0</v>
      </c>
      <c r="Q99" s="193">
        <v>0</v>
      </c>
      <c r="R99" s="193">
        <f>Q99*H99</f>
        <v>0</v>
      </c>
      <c r="S99" s="193">
        <v>0</v>
      </c>
      <c r="T99" s="194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95" t="s">
        <v>131</v>
      </c>
      <c r="AT99" s="195" t="s">
        <v>126</v>
      </c>
      <c r="AU99" s="195" t="s">
        <v>86</v>
      </c>
      <c r="AY99" s="16" t="s">
        <v>132</v>
      </c>
      <c r="BE99" s="196">
        <f>IF(N99="základní",J99,0)</f>
        <v>0</v>
      </c>
      <c r="BF99" s="196">
        <f>IF(N99="snížená",J99,0)</f>
        <v>0</v>
      </c>
      <c r="BG99" s="196">
        <f>IF(N99="zákl. přenesená",J99,0)</f>
        <v>0</v>
      </c>
      <c r="BH99" s="196">
        <f>IF(N99="sníž. přenesená",J99,0)</f>
        <v>0</v>
      </c>
      <c r="BI99" s="196">
        <f>IF(N99="nulová",J99,0)</f>
        <v>0</v>
      </c>
      <c r="BJ99" s="16" t="s">
        <v>22</v>
      </c>
      <c r="BK99" s="196">
        <f>ROUND(I99*H99,2)</f>
        <v>0</v>
      </c>
      <c r="BL99" s="16" t="s">
        <v>131</v>
      </c>
      <c r="BM99" s="195" t="s">
        <v>1545</v>
      </c>
    </row>
    <row r="100" spans="1:47" s="2" customFormat="1" ht="12">
      <c r="A100" s="37"/>
      <c r="B100" s="38"/>
      <c r="C100" s="39"/>
      <c r="D100" s="199" t="s">
        <v>1532</v>
      </c>
      <c r="E100" s="39"/>
      <c r="F100" s="253" t="s">
        <v>1546</v>
      </c>
      <c r="G100" s="39"/>
      <c r="H100" s="39"/>
      <c r="I100" s="254"/>
      <c r="J100" s="39"/>
      <c r="K100" s="39"/>
      <c r="L100" s="43"/>
      <c r="M100" s="255"/>
      <c r="N100" s="256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1532</v>
      </c>
      <c r="AU100" s="16" t="s">
        <v>86</v>
      </c>
    </row>
    <row r="101" spans="1:65" s="2" customFormat="1" ht="62.7" customHeight="1">
      <c r="A101" s="37"/>
      <c r="B101" s="38"/>
      <c r="C101" s="184" t="s">
        <v>156</v>
      </c>
      <c r="D101" s="184" t="s">
        <v>126</v>
      </c>
      <c r="E101" s="185" t="s">
        <v>1547</v>
      </c>
      <c r="F101" s="186" t="s">
        <v>1548</v>
      </c>
      <c r="G101" s="187" t="s">
        <v>129</v>
      </c>
      <c r="H101" s="188">
        <v>3000</v>
      </c>
      <c r="I101" s="189"/>
      <c r="J101" s="190">
        <f>ROUND(I101*H101,2)</f>
        <v>0</v>
      </c>
      <c r="K101" s="186" t="s">
        <v>130</v>
      </c>
      <c r="L101" s="43"/>
      <c r="M101" s="191" t="s">
        <v>20</v>
      </c>
      <c r="N101" s="192" t="s">
        <v>49</v>
      </c>
      <c r="O101" s="83"/>
      <c r="P101" s="193">
        <f>O101*H101</f>
        <v>0</v>
      </c>
      <c r="Q101" s="193">
        <v>0</v>
      </c>
      <c r="R101" s="193">
        <f>Q101*H101</f>
        <v>0</v>
      </c>
      <c r="S101" s="193">
        <v>0</v>
      </c>
      <c r="T101" s="194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5" t="s">
        <v>131</v>
      </c>
      <c r="AT101" s="195" t="s">
        <v>126</v>
      </c>
      <c r="AU101" s="195" t="s">
        <v>86</v>
      </c>
      <c r="AY101" s="16" t="s">
        <v>132</v>
      </c>
      <c r="BE101" s="196">
        <f>IF(N101="základní",J101,0)</f>
        <v>0</v>
      </c>
      <c r="BF101" s="196">
        <f>IF(N101="snížená",J101,0)</f>
        <v>0</v>
      </c>
      <c r="BG101" s="196">
        <f>IF(N101="zákl. přenesená",J101,0)</f>
        <v>0</v>
      </c>
      <c r="BH101" s="196">
        <f>IF(N101="sníž. přenesená",J101,0)</f>
        <v>0</v>
      </c>
      <c r="BI101" s="196">
        <f>IF(N101="nulová",J101,0)</f>
        <v>0</v>
      </c>
      <c r="BJ101" s="16" t="s">
        <v>22</v>
      </c>
      <c r="BK101" s="196">
        <f>ROUND(I101*H101,2)</f>
        <v>0</v>
      </c>
      <c r="BL101" s="16" t="s">
        <v>131</v>
      </c>
      <c r="BM101" s="195" t="s">
        <v>1549</v>
      </c>
    </row>
    <row r="102" spans="1:47" s="2" customFormat="1" ht="12">
      <c r="A102" s="37"/>
      <c r="B102" s="38"/>
      <c r="C102" s="39"/>
      <c r="D102" s="199" t="s">
        <v>1532</v>
      </c>
      <c r="E102" s="39"/>
      <c r="F102" s="253" t="s">
        <v>1546</v>
      </c>
      <c r="G102" s="39"/>
      <c r="H102" s="39"/>
      <c r="I102" s="254"/>
      <c r="J102" s="39"/>
      <c r="K102" s="39"/>
      <c r="L102" s="43"/>
      <c r="M102" s="255"/>
      <c r="N102" s="256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1532</v>
      </c>
      <c r="AU102" s="16" t="s">
        <v>86</v>
      </c>
    </row>
    <row r="103" spans="1:65" s="2" customFormat="1" ht="62.7" customHeight="1">
      <c r="A103" s="37"/>
      <c r="B103" s="38"/>
      <c r="C103" s="184" t="s">
        <v>161</v>
      </c>
      <c r="D103" s="184" t="s">
        <v>126</v>
      </c>
      <c r="E103" s="185" t="s">
        <v>1550</v>
      </c>
      <c r="F103" s="186" t="s">
        <v>1551</v>
      </c>
      <c r="G103" s="187" t="s">
        <v>129</v>
      </c>
      <c r="H103" s="188">
        <v>2000</v>
      </c>
      <c r="I103" s="189"/>
      <c r="J103" s="190">
        <f>ROUND(I103*H103,2)</f>
        <v>0</v>
      </c>
      <c r="K103" s="186" t="s">
        <v>130</v>
      </c>
      <c r="L103" s="43"/>
      <c r="M103" s="191" t="s">
        <v>20</v>
      </c>
      <c r="N103" s="192" t="s">
        <v>49</v>
      </c>
      <c r="O103" s="83"/>
      <c r="P103" s="193">
        <f>O103*H103</f>
        <v>0</v>
      </c>
      <c r="Q103" s="193">
        <v>0</v>
      </c>
      <c r="R103" s="193">
        <f>Q103*H103</f>
        <v>0</v>
      </c>
      <c r="S103" s="193">
        <v>0</v>
      </c>
      <c r="T103" s="194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5" t="s">
        <v>131</v>
      </c>
      <c r="AT103" s="195" t="s">
        <v>126</v>
      </c>
      <c r="AU103" s="195" t="s">
        <v>86</v>
      </c>
      <c r="AY103" s="16" t="s">
        <v>132</v>
      </c>
      <c r="BE103" s="196">
        <f>IF(N103="základní",J103,0)</f>
        <v>0</v>
      </c>
      <c r="BF103" s="196">
        <f>IF(N103="snížená",J103,0)</f>
        <v>0</v>
      </c>
      <c r="BG103" s="196">
        <f>IF(N103="zákl. přenesená",J103,0)</f>
        <v>0</v>
      </c>
      <c r="BH103" s="196">
        <f>IF(N103="sníž. přenesená",J103,0)</f>
        <v>0</v>
      </c>
      <c r="BI103" s="196">
        <f>IF(N103="nulová",J103,0)</f>
        <v>0</v>
      </c>
      <c r="BJ103" s="16" t="s">
        <v>22</v>
      </c>
      <c r="BK103" s="196">
        <f>ROUND(I103*H103,2)</f>
        <v>0</v>
      </c>
      <c r="BL103" s="16" t="s">
        <v>131</v>
      </c>
      <c r="BM103" s="195" t="s">
        <v>1552</v>
      </c>
    </row>
    <row r="104" spans="1:47" s="2" customFormat="1" ht="12">
      <c r="A104" s="37"/>
      <c r="B104" s="38"/>
      <c r="C104" s="39"/>
      <c r="D104" s="199" t="s">
        <v>1532</v>
      </c>
      <c r="E104" s="39"/>
      <c r="F104" s="253" t="s">
        <v>1546</v>
      </c>
      <c r="G104" s="39"/>
      <c r="H104" s="39"/>
      <c r="I104" s="254"/>
      <c r="J104" s="39"/>
      <c r="K104" s="39"/>
      <c r="L104" s="43"/>
      <c r="M104" s="255"/>
      <c r="N104" s="256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1532</v>
      </c>
      <c r="AU104" s="16" t="s">
        <v>86</v>
      </c>
    </row>
    <row r="105" spans="1:65" s="2" customFormat="1" ht="62.7" customHeight="1">
      <c r="A105" s="37"/>
      <c r="B105" s="38"/>
      <c r="C105" s="184" t="s">
        <v>166</v>
      </c>
      <c r="D105" s="184" t="s">
        <v>126</v>
      </c>
      <c r="E105" s="185" t="s">
        <v>1553</v>
      </c>
      <c r="F105" s="186" t="s">
        <v>1554</v>
      </c>
      <c r="G105" s="187" t="s">
        <v>129</v>
      </c>
      <c r="H105" s="188">
        <v>500</v>
      </c>
      <c r="I105" s="189"/>
      <c r="J105" s="190">
        <f>ROUND(I105*H105,2)</f>
        <v>0</v>
      </c>
      <c r="K105" s="186" t="s">
        <v>130</v>
      </c>
      <c r="L105" s="43"/>
      <c r="M105" s="191" t="s">
        <v>20</v>
      </c>
      <c r="N105" s="192" t="s">
        <v>49</v>
      </c>
      <c r="O105" s="83"/>
      <c r="P105" s="193">
        <f>O105*H105</f>
        <v>0</v>
      </c>
      <c r="Q105" s="193">
        <v>0</v>
      </c>
      <c r="R105" s="193">
        <f>Q105*H105</f>
        <v>0</v>
      </c>
      <c r="S105" s="193">
        <v>0</v>
      </c>
      <c r="T105" s="194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5" t="s">
        <v>131</v>
      </c>
      <c r="AT105" s="195" t="s">
        <v>126</v>
      </c>
      <c r="AU105" s="195" t="s">
        <v>86</v>
      </c>
      <c r="AY105" s="16" t="s">
        <v>132</v>
      </c>
      <c r="BE105" s="196">
        <f>IF(N105="základní",J105,0)</f>
        <v>0</v>
      </c>
      <c r="BF105" s="196">
        <f>IF(N105="snížená",J105,0)</f>
        <v>0</v>
      </c>
      <c r="BG105" s="196">
        <f>IF(N105="zákl. přenesená",J105,0)</f>
        <v>0</v>
      </c>
      <c r="BH105" s="196">
        <f>IF(N105="sníž. přenesená",J105,0)</f>
        <v>0</v>
      </c>
      <c r="BI105" s="196">
        <f>IF(N105="nulová",J105,0)</f>
        <v>0</v>
      </c>
      <c r="BJ105" s="16" t="s">
        <v>22</v>
      </c>
      <c r="BK105" s="196">
        <f>ROUND(I105*H105,2)</f>
        <v>0</v>
      </c>
      <c r="BL105" s="16" t="s">
        <v>131</v>
      </c>
      <c r="BM105" s="195" t="s">
        <v>1555</v>
      </c>
    </row>
    <row r="106" spans="1:47" s="2" customFormat="1" ht="12">
      <c r="A106" s="37"/>
      <c r="B106" s="38"/>
      <c r="C106" s="39"/>
      <c r="D106" s="199" t="s">
        <v>1532</v>
      </c>
      <c r="E106" s="39"/>
      <c r="F106" s="253" t="s">
        <v>1546</v>
      </c>
      <c r="G106" s="39"/>
      <c r="H106" s="39"/>
      <c r="I106" s="254"/>
      <c r="J106" s="39"/>
      <c r="K106" s="39"/>
      <c r="L106" s="43"/>
      <c r="M106" s="255"/>
      <c r="N106" s="256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1532</v>
      </c>
      <c r="AU106" s="16" t="s">
        <v>86</v>
      </c>
    </row>
    <row r="107" spans="1:65" s="2" customFormat="1" ht="62.7" customHeight="1">
      <c r="A107" s="37"/>
      <c r="B107" s="38"/>
      <c r="C107" s="184" t="s">
        <v>27</v>
      </c>
      <c r="D107" s="184" t="s">
        <v>126</v>
      </c>
      <c r="E107" s="185" t="s">
        <v>1556</v>
      </c>
      <c r="F107" s="186" t="s">
        <v>1557</v>
      </c>
      <c r="G107" s="187" t="s">
        <v>129</v>
      </c>
      <c r="H107" s="188">
        <v>7500</v>
      </c>
      <c r="I107" s="189"/>
      <c r="J107" s="190">
        <f>ROUND(I107*H107,2)</f>
        <v>0</v>
      </c>
      <c r="K107" s="186" t="s">
        <v>130</v>
      </c>
      <c r="L107" s="43"/>
      <c r="M107" s="191" t="s">
        <v>20</v>
      </c>
      <c r="N107" s="192" t="s">
        <v>49</v>
      </c>
      <c r="O107" s="83"/>
      <c r="P107" s="193">
        <f>O107*H107</f>
        <v>0</v>
      </c>
      <c r="Q107" s="193">
        <v>0</v>
      </c>
      <c r="R107" s="193">
        <f>Q107*H107</f>
        <v>0</v>
      </c>
      <c r="S107" s="193">
        <v>0</v>
      </c>
      <c r="T107" s="194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5" t="s">
        <v>131</v>
      </c>
      <c r="AT107" s="195" t="s">
        <v>126</v>
      </c>
      <c r="AU107" s="195" t="s">
        <v>86</v>
      </c>
      <c r="AY107" s="16" t="s">
        <v>132</v>
      </c>
      <c r="BE107" s="196">
        <f>IF(N107="základní",J107,0)</f>
        <v>0</v>
      </c>
      <c r="BF107" s="196">
        <f>IF(N107="snížená",J107,0)</f>
        <v>0</v>
      </c>
      <c r="BG107" s="196">
        <f>IF(N107="zákl. přenesená",J107,0)</f>
        <v>0</v>
      </c>
      <c r="BH107" s="196">
        <f>IF(N107="sníž. přenesená",J107,0)</f>
        <v>0</v>
      </c>
      <c r="BI107" s="196">
        <f>IF(N107="nulová",J107,0)</f>
        <v>0</v>
      </c>
      <c r="BJ107" s="16" t="s">
        <v>22</v>
      </c>
      <c r="BK107" s="196">
        <f>ROUND(I107*H107,2)</f>
        <v>0</v>
      </c>
      <c r="BL107" s="16" t="s">
        <v>131</v>
      </c>
      <c r="BM107" s="195" t="s">
        <v>1558</v>
      </c>
    </row>
    <row r="108" spans="1:47" s="2" customFormat="1" ht="12">
      <c r="A108" s="37"/>
      <c r="B108" s="38"/>
      <c r="C108" s="39"/>
      <c r="D108" s="199" t="s">
        <v>1532</v>
      </c>
      <c r="E108" s="39"/>
      <c r="F108" s="253" t="s">
        <v>1559</v>
      </c>
      <c r="G108" s="39"/>
      <c r="H108" s="39"/>
      <c r="I108" s="254"/>
      <c r="J108" s="39"/>
      <c r="K108" s="39"/>
      <c r="L108" s="43"/>
      <c r="M108" s="255"/>
      <c r="N108" s="256"/>
      <c r="O108" s="83"/>
      <c r="P108" s="83"/>
      <c r="Q108" s="83"/>
      <c r="R108" s="83"/>
      <c r="S108" s="83"/>
      <c r="T108" s="8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1532</v>
      </c>
      <c r="AU108" s="16" t="s">
        <v>86</v>
      </c>
    </row>
    <row r="109" spans="1:65" s="2" customFormat="1" ht="62.7" customHeight="1">
      <c r="A109" s="37"/>
      <c r="B109" s="38"/>
      <c r="C109" s="184" t="s">
        <v>174</v>
      </c>
      <c r="D109" s="184" t="s">
        <v>126</v>
      </c>
      <c r="E109" s="185" t="s">
        <v>1560</v>
      </c>
      <c r="F109" s="186" t="s">
        <v>1561</v>
      </c>
      <c r="G109" s="187" t="s">
        <v>129</v>
      </c>
      <c r="H109" s="188">
        <v>3900</v>
      </c>
      <c r="I109" s="189"/>
      <c r="J109" s="190">
        <f>ROUND(I109*H109,2)</f>
        <v>0</v>
      </c>
      <c r="K109" s="186" t="s">
        <v>130</v>
      </c>
      <c r="L109" s="43"/>
      <c r="M109" s="191" t="s">
        <v>20</v>
      </c>
      <c r="N109" s="192" t="s">
        <v>49</v>
      </c>
      <c r="O109" s="83"/>
      <c r="P109" s="193">
        <f>O109*H109</f>
        <v>0</v>
      </c>
      <c r="Q109" s="193">
        <v>0</v>
      </c>
      <c r="R109" s="193">
        <f>Q109*H109</f>
        <v>0</v>
      </c>
      <c r="S109" s="193">
        <v>0</v>
      </c>
      <c r="T109" s="194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95" t="s">
        <v>131</v>
      </c>
      <c r="AT109" s="195" t="s">
        <v>126</v>
      </c>
      <c r="AU109" s="195" t="s">
        <v>86</v>
      </c>
      <c r="AY109" s="16" t="s">
        <v>132</v>
      </c>
      <c r="BE109" s="196">
        <f>IF(N109="základní",J109,0)</f>
        <v>0</v>
      </c>
      <c r="BF109" s="196">
        <f>IF(N109="snížená",J109,0)</f>
        <v>0</v>
      </c>
      <c r="BG109" s="196">
        <f>IF(N109="zákl. přenesená",J109,0)</f>
        <v>0</v>
      </c>
      <c r="BH109" s="196">
        <f>IF(N109="sníž. přenesená",J109,0)</f>
        <v>0</v>
      </c>
      <c r="BI109" s="196">
        <f>IF(N109="nulová",J109,0)</f>
        <v>0</v>
      </c>
      <c r="BJ109" s="16" t="s">
        <v>22</v>
      </c>
      <c r="BK109" s="196">
        <f>ROUND(I109*H109,2)</f>
        <v>0</v>
      </c>
      <c r="BL109" s="16" t="s">
        <v>131</v>
      </c>
      <c r="BM109" s="195" t="s">
        <v>1562</v>
      </c>
    </row>
    <row r="110" spans="1:47" s="2" customFormat="1" ht="12">
      <c r="A110" s="37"/>
      <c r="B110" s="38"/>
      <c r="C110" s="39"/>
      <c r="D110" s="199" t="s">
        <v>1532</v>
      </c>
      <c r="E110" s="39"/>
      <c r="F110" s="253" t="s">
        <v>1559</v>
      </c>
      <c r="G110" s="39"/>
      <c r="H110" s="39"/>
      <c r="I110" s="254"/>
      <c r="J110" s="39"/>
      <c r="K110" s="39"/>
      <c r="L110" s="43"/>
      <c r="M110" s="255"/>
      <c r="N110" s="256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1532</v>
      </c>
      <c r="AU110" s="16" t="s">
        <v>86</v>
      </c>
    </row>
    <row r="111" spans="1:65" s="2" customFormat="1" ht="62.7" customHeight="1">
      <c r="A111" s="37"/>
      <c r="B111" s="38"/>
      <c r="C111" s="184" t="s">
        <v>179</v>
      </c>
      <c r="D111" s="184" t="s">
        <v>126</v>
      </c>
      <c r="E111" s="185" t="s">
        <v>1563</v>
      </c>
      <c r="F111" s="186" t="s">
        <v>1564</v>
      </c>
      <c r="G111" s="187" t="s">
        <v>129</v>
      </c>
      <c r="H111" s="188">
        <v>2000</v>
      </c>
      <c r="I111" s="189"/>
      <c r="J111" s="190">
        <f>ROUND(I111*H111,2)</f>
        <v>0</v>
      </c>
      <c r="K111" s="186" t="s">
        <v>130</v>
      </c>
      <c r="L111" s="43"/>
      <c r="M111" s="191" t="s">
        <v>20</v>
      </c>
      <c r="N111" s="192" t="s">
        <v>49</v>
      </c>
      <c r="O111" s="83"/>
      <c r="P111" s="193">
        <f>O111*H111</f>
        <v>0</v>
      </c>
      <c r="Q111" s="193">
        <v>0</v>
      </c>
      <c r="R111" s="193">
        <f>Q111*H111</f>
        <v>0</v>
      </c>
      <c r="S111" s="193">
        <v>0</v>
      </c>
      <c r="T111" s="194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5" t="s">
        <v>131</v>
      </c>
      <c r="AT111" s="195" t="s">
        <v>126</v>
      </c>
      <c r="AU111" s="195" t="s">
        <v>86</v>
      </c>
      <c r="AY111" s="16" t="s">
        <v>132</v>
      </c>
      <c r="BE111" s="196">
        <f>IF(N111="základní",J111,0)</f>
        <v>0</v>
      </c>
      <c r="BF111" s="196">
        <f>IF(N111="snížená",J111,0)</f>
        <v>0</v>
      </c>
      <c r="BG111" s="196">
        <f>IF(N111="zákl. přenesená",J111,0)</f>
        <v>0</v>
      </c>
      <c r="BH111" s="196">
        <f>IF(N111="sníž. přenesená",J111,0)</f>
        <v>0</v>
      </c>
      <c r="BI111" s="196">
        <f>IF(N111="nulová",J111,0)</f>
        <v>0</v>
      </c>
      <c r="BJ111" s="16" t="s">
        <v>22</v>
      </c>
      <c r="BK111" s="196">
        <f>ROUND(I111*H111,2)</f>
        <v>0</v>
      </c>
      <c r="BL111" s="16" t="s">
        <v>131</v>
      </c>
      <c r="BM111" s="195" t="s">
        <v>1565</v>
      </c>
    </row>
    <row r="112" spans="1:47" s="2" customFormat="1" ht="12">
      <c r="A112" s="37"/>
      <c r="B112" s="38"/>
      <c r="C112" s="39"/>
      <c r="D112" s="199" t="s">
        <v>1532</v>
      </c>
      <c r="E112" s="39"/>
      <c r="F112" s="253" t="s">
        <v>1559</v>
      </c>
      <c r="G112" s="39"/>
      <c r="H112" s="39"/>
      <c r="I112" s="254"/>
      <c r="J112" s="39"/>
      <c r="K112" s="39"/>
      <c r="L112" s="43"/>
      <c r="M112" s="255"/>
      <c r="N112" s="256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1532</v>
      </c>
      <c r="AU112" s="16" t="s">
        <v>86</v>
      </c>
    </row>
    <row r="113" spans="1:65" s="2" customFormat="1" ht="62.7" customHeight="1">
      <c r="A113" s="37"/>
      <c r="B113" s="38"/>
      <c r="C113" s="184" t="s">
        <v>183</v>
      </c>
      <c r="D113" s="184" t="s">
        <v>126</v>
      </c>
      <c r="E113" s="185" t="s">
        <v>1566</v>
      </c>
      <c r="F113" s="186" t="s">
        <v>1567</v>
      </c>
      <c r="G113" s="187" t="s">
        <v>129</v>
      </c>
      <c r="H113" s="188">
        <v>500</v>
      </c>
      <c r="I113" s="189"/>
      <c r="J113" s="190">
        <f>ROUND(I113*H113,2)</f>
        <v>0</v>
      </c>
      <c r="K113" s="186" t="s">
        <v>130</v>
      </c>
      <c r="L113" s="43"/>
      <c r="M113" s="191" t="s">
        <v>20</v>
      </c>
      <c r="N113" s="192" t="s">
        <v>49</v>
      </c>
      <c r="O113" s="83"/>
      <c r="P113" s="193">
        <f>O113*H113</f>
        <v>0</v>
      </c>
      <c r="Q113" s="193">
        <v>0</v>
      </c>
      <c r="R113" s="193">
        <f>Q113*H113</f>
        <v>0</v>
      </c>
      <c r="S113" s="193">
        <v>0</v>
      </c>
      <c r="T113" s="194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5" t="s">
        <v>131</v>
      </c>
      <c r="AT113" s="195" t="s">
        <v>126</v>
      </c>
      <c r="AU113" s="195" t="s">
        <v>86</v>
      </c>
      <c r="AY113" s="16" t="s">
        <v>132</v>
      </c>
      <c r="BE113" s="196">
        <f>IF(N113="základní",J113,0)</f>
        <v>0</v>
      </c>
      <c r="BF113" s="196">
        <f>IF(N113="snížená",J113,0)</f>
        <v>0</v>
      </c>
      <c r="BG113" s="196">
        <f>IF(N113="zákl. přenesená",J113,0)</f>
        <v>0</v>
      </c>
      <c r="BH113" s="196">
        <f>IF(N113="sníž. přenesená",J113,0)</f>
        <v>0</v>
      </c>
      <c r="BI113" s="196">
        <f>IF(N113="nulová",J113,0)</f>
        <v>0</v>
      </c>
      <c r="BJ113" s="16" t="s">
        <v>22</v>
      </c>
      <c r="BK113" s="196">
        <f>ROUND(I113*H113,2)</f>
        <v>0</v>
      </c>
      <c r="BL113" s="16" t="s">
        <v>131</v>
      </c>
      <c r="BM113" s="195" t="s">
        <v>1568</v>
      </c>
    </row>
    <row r="114" spans="1:47" s="2" customFormat="1" ht="12">
      <c r="A114" s="37"/>
      <c r="B114" s="38"/>
      <c r="C114" s="39"/>
      <c r="D114" s="199" t="s">
        <v>1532</v>
      </c>
      <c r="E114" s="39"/>
      <c r="F114" s="253" t="s">
        <v>1559</v>
      </c>
      <c r="G114" s="39"/>
      <c r="H114" s="39"/>
      <c r="I114" s="254"/>
      <c r="J114" s="39"/>
      <c r="K114" s="39"/>
      <c r="L114" s="43"/>
      <c r="M114" s="255"/>
      <c r="N114" s="256"/>
      <c r="O114" s="83"/>
      <c r="P114" s="83"/>
      <c r="Q114" s="83"/>
      <c r="R114" s="83"/>
      <c r="S114" s="83"/>
      <c r="T114" s="84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1532</v>
      </c>
      <c r="AU114" s="16" t="s">
        <v>86</v>
      </c>
    </row>
    <row r="115" spans="1:65" s="2" customFormat="1" ht="62.7" customHeight="1">
      <c r="A115" s="37"/>
      <c r="B115" s="38"/>
      <c r="C115" s="184" t="s">
        <v>243</v>
      </c>
      <c r="D115" s="184" t="s">
        <v>126</v>
      </c>
      <c r="E115" s="185" t="s">
        <v>1569</v>
      </c>
      <c r="F115" s="186" t="s">
        <v>1570</v>
      </c>
      <c r="G115" s="187" t="s">
        <v>129</v>
      </c>
      <c r="H115" s="188">
        <v>30</v>
      </c>
      <c r="I115" s="189"/>
      <c r="J115" s="190">
        <f>ROUND(I115*H115,2)</f>
        <v>0</v>
      </c>
      <c r="K115" s="186" t="s">
        <v>130</v>
      </c>
      <c r="L115" s="43"/>
      <c r="M115" s="191" t="s">
        <v>20</v>
      </c>
      <c r="N115" s="192" t="s">
        <v>49</v>
      </c>
      <c r="O115" s="83"/>
      <c r="P115" s="193">
        <f>O115*H115</f>
        <v>0</v>
      </c>
      <c r="Q115" s="193">
        <v>0</v>
      </c>
      <c r="R115" s="193">
        <f>Q115*H115</f>
        <v>0</v>
      </c>
      <c r="S115" s="193">
        <v>0</v>
      </c>
      <c r="T115" s="194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5" t="s">
        <v>131</v>
      </c>
      <c r="AT115" s="195" t="s">
        <v>126</v>
      </c>
      <c r="AU115" s="195" t="s">
        <v>86</v>
      </c>
      <c r="AY115" s="16" t="s">
        <v>132</v>
      </c>
      <c r="BE115" s="196">
        <f>IF(N115="základní",J115,0)</f>
        <v>0</v>
      </c>
      <c r="BF115" s="196">
        <f>IF(N115="snížená",J115,0)</f>
        <v>0</v>
      </c>
      <c r="BG115" s="196">
        <f>IF(N115="zákl. přenesená",J115,0)</f>
        <v>0</v>
      </c>
      <c r="BH115" s="196">
        <f>IF(N115="sníž. přenesená",J115,0)</f>
        <v>0</v>
      </c>
      <c r="BI115" s="196">
        <f>IF(N115="nulová",J115,0)</f>
        <v>0</v>
      </c>
      <c r="BJ115" s="16" t="s">
        <v>22</v>
      </c>
      <c r="BK115" s="196">
        <f>ROUND(I115*H115,2)</f>
        <v>0</v>
      </c>
      <c r="BL115" s="16" t="s">
        <v>131</v>
      </c>
      <c r="BM115" s="195" t="s">
        <v>1571</v>
      </c>
    </row>
    <row r="116" spans="1:65" s="2" customFormat="1" ht="62.7" customHeight="1">
      <c r="A116" s="37"/>
      <c r="B116" s="38"/>
      <c r="C116" s="184" t="s">
        <v>247</v>
      </c>
      <c r="D116" s="184" t="s">
        <v>126</v>
      </c>
      <c r="E116" s="185" t="s">
        <v>1572</v>
      </c>
      <c r="F116" s="186" t="s">
        <v>1573</v>
      </c>
      <c r="G116" s="187" t="s">
        <v>129</v>
      </c>
      <c r="H116" s="188">
        <v>30</v>
      </c>
      <c r="I116" s="189"/>
      <c r="J116" s="190">
        <f>ROUND(I116*H116,2)</f>
        <v>0</v>
      </c>
      <c r="K116" s="186" t="s">
        <v>130</v>
      </c>
      <c r="L116" s="43"/>
      <c r="M116" s="191" t="s">
        <v>20</v>
      </c>
      <c r="N116" s="192" t="s">
        <v>49</v>
      </c>
      <c r="O116" s="83"/>
      <c r="P116" s="193">
        <f>O116*H116</f>
        <v>0</v>
      </c>
      <c r="Q116" s="193">
        <v>0</v>
      </c>
      <c r="R116" s="193">
        <f>Q116*H116</f>
        <v>0</v>
      </c>
      <c r="S116" s="193">
        <v>0</v>
      </c>
      <c r="T116" s="194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5" t="s">
        <v>131</v>
      </c>
      <c r="AT116" s="195" t="s">
        <v>126</v>
      </c>
      <c r="AU116" s="195" t="s">
        <v>86</v>
      </c>
      <c r="AY116" s="16" t="s">
        <v>132</v>
      </c>
      <c r="BE116" s="196">
        <f>IF(N116="základní",J116,0)</f>
        <v>0</v>
      </c>
      <c r="BF116" s="196">
        <f>IF(N116="snížená",J116,0)</f>
        <v>0</v>
      </c>
      <c r="BG116" s="196">
        <f>IF(N116="zákl. přenesená",J116,0)</f>
        <v>0</v>
      </c>
      <c r="BH116" s="196">
        <f>IF(N116="sníž. přenesená",J116,0)</f>
        <v>0</v>
      </c>
      <c r="BI116" s="196">
        <f>IF(N116="nulová",J116,0)</f>
        <v>0</v>
      </c>
      <c r="BJ116" s="16" t="s">
        <v>22</v>
      </c>
      <c r="BK116" s="196">
        <f>ROUND(I116*H116,2)</f>
        <v>0</v>
      </c>
      <c r="BL116" s="16" t="s">
        <v>131</v>
      </c>
      <c r="BM116" s="195" t="s">
        <v>1574</v>
      </c>
    </row>
    <row r="117" spans="1:65" s="2" customFormat="1" ht="62.7" customHeight="1">
      <c r="A117" s="37"/>
      <c r="B117" s="38"/>
      <c r="C117" s="184" t="s">
        <v>251</v>
      </c>
      <c r="D117" s="184" t="s">
        <v>126</v>
      </c>
      <c r="E117" s="185" t="s">
        <v>1575</v>
      </c>
      <c r="F117" s="186" t="s">
        <v>1576</v>
      </c>
      <c r="G117" s="187" t="s">
        <v>129</v>
      </c>
      <c r="H117" s="188">
        <v>30</v>
      </c>
      <c r="I117" s="189"/>
      <c r="J117" s="190">
        <f>ROUND(I117*H117,2)</f>
        <v>0</v>
      </c>
      <c r="K117" s="186" t="s">
        <v>130</v>
      </c>
      <c r="L117" s="43"/>
      <c r="M117" s="191" t="s">
        <v>20</v>
      </c>
      <c r="N117" s="192" t="s">
        <v>49</v>
      </c>
      <c r="O117" s="83"/>
      <c r="P117" s="193">
        <f>O117*H117</f>
        <v>0</v>
      </c>
      <c r="Q117" s="193">
        <v>0</v>
      </c>
      <c r="R117" s="193">
        <f>Q117*H117</f>
        <v>0</v>
      </c>
      <c r="S117" s="193">
        <v>0</v>
      </c>
      <c r="T117" s="194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5" t="s">
        <v>131</v>
      </c>
      <c r="AT117" s="195" t="s">
        <v>126</v>
      </c>
      <c r="AU117" s="195" t="s">
        <v>86</v>
      </c>
      <c r="AY117" s="16" t="s">
        <v>132</v>
      </c>
      <c r="BE117" s="196">
        <f>IF(N117="základní",J117,0)</f>
        <v>0</v>
      </c>
      <c r="BF117" s="196">
        <f>IF(N117="snížená",J117,0)</f>
        <v>0</v>
      </c>
      <c r="BG117" s="196">
        <f>IF(N117="zákl. přenesená",J117,0)</f>
        <v>0</v>
      </c>
      <c r="BH117" s="196">
        <f>IF(N117="sníž. přenesená",J117,0)</f>
        <v>0</v>
      </c>
      <c r="BI117" s="196">
        <f>IF(N117="nulová",J117,0)</f>
        <v>0</v>
      </c>
      <c r="BJ117" s="16" t="s">
        <v>22</v>
      </c>
      <c r="BK117" s="196">
        <f>ROUND(I117*H117,2)</f>
        <v>0</v>
      </c>
      <c r="BL117" s="16" t="s">
        <v>131</v>
      </c>
      <c r="BM117" s="195" t="s">
        <v>1577</v>
      </c>
    </row>
    <row r="118" spans="1:65" s="2" customFormat="1" ht="62.7" customHeight="1">
      <c r="A118" s="37"/>
      <c r="B118" s="38"/>
      <c r="C118" s="184" t="s">
        <v>255</v>
      </c>
      <c r="D118" s="184" t="s">
        <v>126</v>
      </c>
      <c r="E118" s="185" t="s">
        <v>1578</v>
      </c>
      <c r="F118" s="186" t="s">
        <v>1579</v>
      </c>
      <c r="G118" s="187" t="s">
        <v>129</v>
      </c>
      <c r="H118" s="188">
        <v>30</v>
      </c>
      <c r="I118" s="189"/>
      <c r="J118" s="190">
        <f>ROUND(I118*H118,2)</f>
        <v>0</v>
      </c>
      <c r="K118" s="186" t="s">
        <v>130</v>
      </c>
      <c r="L118" s="43"/>
      <c r="M118" s="191" t="s">
        <v>20</v>
      </c>
      <c r="N118" s="192" t="s">
        <v>49</v>
      </c>
      <c r="O118" s="83"/>
      <c r="P118" s="193">
        <f>O118*H118</f>
        <v>0</v>
      </c>
      <c r="Q118" s="193">
        <v>0</v>
      </c>
      <c r="R118" s="193">
        <f>Q118*H118</f>
        <v>0</v>
      </c>
      <c r="S118" s="193">
        <v>0</v>
      </c>
      <c r="T118" s="194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5" t="s">
        <v>131</v>
      </c>
      <c r="AT118" s="195" t="s">
        <v>126</v>
      </c>
      <c r="AU118" s="195" t="s">
        <v>86</v>
      </c>
      <c r="AY118" s="16" t="s">
        <v>132</v>
      </c>
      <c r="BE118" s="196">
        <f>IF(N118="základní",J118,0)</f>
        <v>0</v>
      </c>
      <c r="BF118" s="196">
        <f>IF(N118="snížená",J118,0)</f>
        <v>0</v>
      </c>
      <c r="BG118" s="196">
        <f>IF(N118="zákl. přenesená",J118,0)</f>
        <v>0</v>
      </c>
      <c r="BH118" s="196">
        <f>IF(N118="sníž. přenesená",J118,0)</f>
        <v>0</v>
      </c>
      <c r="BI118" s="196">
        <f>IF(N118="nulová",J118,0)</f>
        <v>0</v>
      </c>
      <c r="BJ118" s="16" t="s">
        <v>22</v>
      </c>
      <c r="BK118" s="196">
        <f>ROUND(I118*H118,2)</f>
        <v>0</v>
      </c>
      <c r="BL118" s="16" t="s">
        <v>131</v>
      </c>
      <c r="BM118" s="195" t="s">
        <v>1580</v>
      </c>
    </row>
    <row r="119" spans="1:65" s="2" customFormat="1" ht="62.7" customHeight="1">
      <c r="A119" s="37"/>
      <c r="B119" s="38"/>
      <c r="C119" s="184" t="s">
        <v>187</v>
      </c>
      <c r="D119" s="184" t="s">
        <v>126</v>
      </c>
      <c r="E119" s="185" t="s">
        <v>1581</v>
      </c>
      <c r="F119" s="186" t="s">
        <v>1582</v>
      </c>
      <c r="G119" s="187" t="s">
        <v>205</v>
      </c>
      <c r="H119" s="188">
        <v>8</v>
      </c>
      <c r="I119" s="189"/>
      <c r="J119" s="190">
        <f>ROUND(I119*H119,2)</f>
        <v>0</v>
      </c>
      <c r="K119" s="186" t="s">
        <v>130</v>
      </c>
      <c r="L119" s="43"/>
      <c r="M119" s="191" t="s">
        <v>20</v>
      </c>
      <c r="N119" s="192" t="s">
        <v>49</v>
      </c>
      <c r="O119" s="83"/>
      <c r="P119" s="193">
        <f>O119*H119</f>
        <v>0</v>
      </c>
      <c r="Q119" s="193">
        <v>0</v>
      </c>
      <c r="R119" s="193">
        <f>Q119*H119</f>
        <v>0</v>
      </c>
      <c r="S119" s="193">
        <v>0</v>
      </c>
      <c r="T119" s="194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95" t="s">
        <v>131</v>
      </c>
      <c r="AT119" s="195" t="s">
        <v>126</v>
      </c>
      <c r="AU119" s="195" t="s">
        <v>86</v>
      </c>
      <c r="AY119" s="16" t="s">
        <v>132</v>
      </c>
      <c r="BE119" s="196">
        <f>IF(N119="základní",J119,0)</f>
        <v>0</v>
      </c>
      <c r="BF119" s="196">
        <f>IF(N119="snížená",J119,0)</f>
        <v>0</v>
      </c>
      <c r="BG119" s="196">
        <f>IF(N119="zákl. přenesená",J119,0)</f>
        <v>0</v>
      </c>
      <c r="BH119" s="196">
        <f>IF(N119="sníž. přenesená",J119,0)</f>
        <v>0</v>
      </c>
      <c r="BI119" s="196">
        <f>IF(N119="nulová",J119,0)</f>
        <v>0</v>
      </c>
      <c r="BJ119" s="16" t="s">
        <v>22</v>
      </c>
      <c r="BK119" s="196">
        <f>ROUND(I119*H119,2)</f>
        <v>0</v>
      </c>
      <c r="BL119" s="16" t="s">
        <v>131</v>
      </c>
      <c r="BM119" s="195" t="s">
        <v>1583</v>
      </c>
    </row>
    <row r="120" spans="1:47" s="2" customFormat="1" ht="12">
      <c r="A120" s="37"/>
      <c r="B120" s="38"/>
      <c r="C120" s="39"/>
      <c r="D120" s="199" t="s">
        <v>1532</v>
      </c>
      <c r="E120" s="39"/>
      <c r="F120" s="253" t="s">
        <v>1584</v>
      </c>
      <c r="G120" s="39"/>
      <c r="H120" s="39"/>
      <c r="I120" s="254"/>
      <c r="J120" s="39"/>
      <c r="K120" s="39"/>
      <c r="L120" s="43"/>
      <c r="M120" s="255"/>
      <c r="N120" s="256"/>
      <c r="O120" s="83"/>
      <c r="P120" s="83"/>
      <c r="Q120" s="83"/>
      <c r="R120" s="83"/>
      <c r="S120" s="83"/>
      <c r="T120" s="8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1532</v>
      </c>
      <c r="AU120" s="16" t="s">
        <v>86</v>
      </c>
    </row>
    <row r="121" spans="1:65" s="2" customFormat="1" ht="62.7" customHeight="1">
      <c r="A121" s="37"/>
      <c r="B121" s="38"/>
      <c r="C121" s="184" t="s">
        <v>8</v>
      </c>
      <c r="D121" s="184" t="s">
        <v>126</v>
      </c>
      <c r="E121" s="185" t="s">
        <v>1585</v>
      </c>
      <c r="F121" s="186" t="s">
        <v>1586</v>
      </c>
      <c r="G121" s="187" t="s">
        <v>205</v>
      </c>
      <c r="H121" s="188">
        <v>8</v>
      </c>
      <c r="I121" s="189"/>
      <c r="J121" s="190">
        <f>ROUND(I121*H121,2)</f>
        <v>0</v>
      </c>
      <c r="K121" s="186" t="s">
        <v>130</v>
      </c>
      <c r="L121" s="43"/>
      <c r="M121" s="191" t="s">
        <v>20</v>
      </c>
      <c r="N121" s="192" t="s">
        <v>49</v>
      </c>
      <c r="O121" s="83"/>
      <c r="P121" s="193">
        <f>O121*H121</f>
        <v>0</v>
      </c>
      <c r="Q121" s="193">
        <v>0</v>
      </c>
      <c r="R121" s="193">
        <f>Q121*H121</f>
        <v>0</v>
      </c>
      <c r="S121" s="193">
        <v>0</v>
      </c>
      <c r="T121" s="194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5" t="s">
        <v>131</v>
      </c>
      <c r="AT121" s="195" t="s">
        <v>126</v>
      </c>
      <c r="AU121" s="195" t="s">
        <v>86</v>
      </c>
      <c r="AY121" s="16" t="s">
        <v>132</v>
      </c>
      <c r="BE121" s="196">
        <f>IF(N121="základní",J121,0)</f>
        <v>0</v>
      </c>
      <c r="BF121" s="196">
        <f>IF(N121="snížená",J121,0)</f>
        <v>0</v>
      </c>
      <c r="BG121" s="196">
        <f>IF(N121="zákl. přenesená",J121,0)</f>
        <v>0</v>
      </c>
      <c r="BH121" s="196">
        <f>IF(N121="sníž. přenesená",J121,0)</f>
        <v>0</v>
      </c>
      <c r="BI121" s="196">
        <f>IF(N121="nulová",J121,0)</f>
        <v>0</v>
      </c>
      <c r="BJ121" s="16" t="s">
        <v>22</v>
      </c>
      <c r="BK121" s="196">
        <f>ROUND(I121*H121,2)</f>
        <v>0</v>
      </c>
      <c r="BL121" s="16" t="s">
        <v>131</v>
      </c>
      <c r="BM121" s="195" t="s">
        <v>1587</v>
      </c>
    </row>
    <row r="122" spans="1:47" s="2" customFormat="1" ht="12">
      <c r="A122" s="37"/>
      <c r="B122" s="38"/>
      <c r="C122" s="39"/>
      <c r="D122" s="199" t="s">
        <v>1532</v>
      </c>
      <c r="E122" s="39"/>
      <c r="F122" s="253" t="s">
        <v>1584</v>
      </c>
      <c r="G122" s="39"/>
      <c r="H122" s="39"/>
      <c r="I122" s="254"/>
      <c r="J122" s="39"/>
      <c r="K122" s="39"/>
      <c r="L122" s="43"/>
      <c r="M122" s="255"/>
      <c r="N122" s="256"/>
      <c r="O122" s="83"/>
      <c r="P122" s="83"/>
      <c r="Q122" s="83"/>
      <c r="R122" s="83"/>
      <c r="S122" s="83"/>
      <c r="T122" s="84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1532</v>
      </c>
      <c r="AU122" s="16" t="s">
        <v>86</v>
      </c>
    </row>
    <row r="123" spans="1:65" s="2" customFormat="1" ht="62.7" customHeight="1">
      <c r="A123" s="37"/>
      <c r="B123" s="38"/>
      <c r="C123" s="184" t="s">
        <v>194</v>
      </c>
      <c r="D123" s="184" t="s">
        <v>126</v>
      </c>
      <c r="E123" s="185" t="s">
        <v>1588</v>
      </c>
      <c r="F123" s="186" t="s">
        <v>1589</v>
      </c>
      <c r="G123" s="187" t="s">
        <v>205</v>
      </c>
      <c r="H123" s="188">
        <v>300</v>
      </c>
      <c r="I123" s="189"/>
      <c r="J123" s="190">
        <f>ROUND(I123*H123,2)</f>
        <v>0</v>
      </c>
      <c r="K123" s="186" t="s">
        <v>130</v>
      </c>
      <c r="L123" s="43"/>
      <c r="M123" s="191" t="s">
        <v>20</v>
      </c>
      <c r="N123" s="192" t="s">
        <v>49</v>
      </c>
      <c r="O123" s="83"/>
      <c r="P123" s="193">
        <f>O123*H123</f>
        <v>0</v>
      </c>
      <c r="Q123" s="193">
        <v>0</v>
      </c>
      <c r="R123" s="193">
        <f>Q123*H123</f>
        <v>0</v>
      </c>
      <c r="S123" s="193">
        <v>0</v>
      </c>
      <c r="T123" s="194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5" t="s">
        <v>131</v>
      </c>
      <c r="AT123" s="195" t="s">
        <v>126</v>
      </c>
      <c r="AU123" s="195" t="s">
        <v>86</v>
      </c>
      <c r="AY123" s="16" t="s">
        <v>132</v>
      </c>
      <c r="BE123" s="196">
        <f>IF(N123="základní",J123,0)</f>
        <v>0</v>
      </c>
      <c r="BF123" s="196">
        <f>IF(N123="snížená",J123,0)</f>
        <v>0</v>
      </c>
      <c r="BG123" s="196">
        <f>IF(N123="zákl. přenesená",J123,0)</f>
        <v>0</v>
      </c>
      <c r="BH123" s="196">
        <f>IF(N123="sníž. přenesená",J123,0)</f>
        <v>0</v>
      </c>
      <c r="BI123" s="196">
        <f>IF(N123="nulová",J123,0)</f>
        <v>0</v>
      </c>
      <c r="BJ123" s="16" t="s">
        <v>22</v>
      </c>
      <c r="BK123" s="196">
        <f>ROUND(I123*H123,2)</f>
        <v>0</v>
      </c>
      <c r="BL123" s="16" t="s">
        <v>131</v>
      </c>
      <c r="BM123" s="195" t="s">
        <v>1590</v>
      </c>
    </row>
    <row r="124" spans="1:47" s="2" customFormat="1" ht="12">
      <c r="A124" s="37"/>
      <c r="B124" s="38"/>
      <c r="C124" s="39"/>
      <c r="D124" s="199" t="s">
        <v>1532</v>
      </c>
      <c r="E124" s="39"/>
      <c r="F124" s="253" t="s">
        <v>1584</v>
      </c>
      <c r="G124" s="39"/>
      <c r="H124" s="39"/>
      <c r="I124" s="254"/>
      <c r="J124" s="39"/>
      <c r="K124" s="39"/>
      <c r="L124" s="43"/>
      <c r="M124" s="255"/>
      <c r="N124" s="256"/>
      <c r="O124" s="83"/>
      <c r="P124" s="83"/>
      <c r="Q124" s="83"/>
      <c r="R124" s="83"/>
      <c r="S124" s="83"/>
      <c r="T124" s="8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1532</v>
      </c>
      <c r="AU124" s="16" t="s">
        <v>86</v>
      </c>
    </row>
    <row r="125" spans="1:65" s="2" customFormat="1" ht="62.7" customHeight="1">
      <c r="A125" s="37"/>
      <c r="B125" s="38"/>
      <c r="C125" s="184" t="s">
        <v>198</v>
      </c>
      <c r="D125" s="184" t="s">
        <v>126</v>
      </c>
      <c r="E125" s="185" t="s">
        <v>1591</v>
      </c>
      <c r="F125" s="186" t="s">
        <v>1592</v>
      </c>
      <c r="G125" s="187" t="s">
        <v>205</v>
      </c>
      <c r="H125" s="188">
        <v>100</v>
      </c>
      <c r="I125" s="189"/>
      <c r="J125" s="190">
        <f>ROUND(I125*H125,2)</f>
        <v>0</v>
      </c>
      <c r="K125" s="186" t="s">
        <v>130</v>
      </c>
      <c r="L125" s="43"/>
      <c r="M125" s="191" t="s">
        <v>20</v>
      </c>
      <c r="N125" s="192" t="s">
        <v>49</v>
      </c>
      <c r="O125" s="83"/>
      <c r="P125" s="193">
        <f>O125*H125</f>
        <v>0</v>
      </c>
      <c r="Q125" s="193">
        <v>0</v>
      </c>
      <c r="R125" s="193">
        <f>Q125*H125</f>
        <v>0</v>
      </c>
      <c r="S125" s="193">
        <v>0</v>
      </c>
      <c r="T125" s="19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5" t="s">
        <v>131</v>
      </c>
      <c r="AT125" s="195" t="s">
        <v>126</v>
      </c>
      <c r="AU125" s="195" t="s">
        <v>86</v>
      </c>
      <c r="AY125" s="16" t="s">
        <v>132</v>
      </c>
      <c r="BE125" s="196">
        <f>IF(N125="základní",J125,0)</f>
        <v>0</v>
      </c>
      <c r="BF125" s="196">
        <f>IF(N125="snížená",J125,0)</f>
        <v>0</v>
      </c>
      <c r="BG125" s="196">
        <f>IF(N125="zákl. přenesená",J125,0)</f>
        <v>0</v>
      </c>
      <c r="BH125" s="196">
        <f>IF(N125="sníž. přenesená",J125,0)</f>
        <v>0</v>
      </c>
      <c r="BI125" s="196">
        <f>IF(N125="nulová",J125,0)</f>
        <v>0</v>
      </c>
      <c r="BJ125" s="16" t="s">
        <v>22</v>
      </c>
      <c r="BK125" s="196">
        <f>ROUND(I125*H125,2)</f>
        <v>0</v>
      </c>
      <c r="BL125" s="16" t="s">
        <v>131</v>
      </c>
      <c r="BM125" s="195" t="s">
        <v>1593</v>
      </c>
    </row>
    <row r="126" spans="1:47" s="2" customFormat="1" ht="12">
      <c r="A126" s="37"/>
      <c r="B126" s="38"/>
      <c r="C126" s="39"/>
      <c r="D126" s="199" t="s">
        <v>1532</v>
      </c>
      <c r="E126" s="39"/>
      <c r="F126" s="253" t="s">
        <v>1584</v>
      </c>
      <c r="G126" s="39"/>
      <c r="H126" s="39"/>
      <c r="I126" s="254"/>
      <c r="J126" s="39"/>
      <c r="K126" s="39"/>
      <c r="L126" s="43"/>
      <c r="M126" s="255"/>
      <c r="N126" s="256"/>
      <c r="O126" s="83"/>
      <c r="P126" s="83"/>
      <c r="Q126" s="83"/>
      <c r="R126" s="83"/>
      <c r="S126" s="83"/>
      <c r="T126" s="84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1532</v>
      </c>
      <c r="AU126" s="16" t="s">
        <v>86</v>
      </c>
    </row>
    <row r="127" spans="1:65" s="2" customFormat="1" ht="62.7" customHeight="1">
      <c r="A127" s="37"/>
      <c r="B127" s="38"/>
      <c r="C127" s="184" t="s">
        <v>202</v>
      </c>
      <c r="D127" s="184" t="s">
        <v>126</v>
      </c>
      <c r="E127" s="185" t="s">
        <v>1594</v>
      </c>
      <c r="F127" s="186" t="s">
        <v>1595</v>
      </c>
      <c r="G127" s="187" t="s">
        <v>205</v>
      </c>
      <c r="H127" s="188">
        <v>200</v>
      </c>
      <c r="I127" s="189"/>
      <c r="J127" s="190">
        <f>ROUND(I127*H127,2)</f>
        <v>0</v>
      </c>
      <c r="K127" s="186" t="s">
        <v>130</v>
      </c>
      <c r="L127" s="43"/>
      <c r="M127" s="191" t="s">
        <v>20</v>
      </c>
      <c r="N127" s="192" t="s">
        <v>49</v>
      </c>
      <c r="O127" s="83"/>
      <c r="P127" s="193">
        <f>O127*H127</f>
        <v>0</v>
      </c>
      <c r="Q127" s="193">
        <v>0</v>
      </c>
      <c r="R127" s="193">
        <f>Q127*H127</f>
        <v>0</v>
      </c>
      <c r="S127" s="193">
        <v>0</v>
      </c>
      <c r="T127" s="194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5" t="s">
        <v>131</v>
      </c>
      <c r="AT127" s="195" t="s">
        <v>126</v>
      </c>
      <c r="AU127" s="195" t="s">
        <v>86</v>
      </c>
      <c r="AY127" s="16" t="s">
        <v>132</v>
      </c>
      <c r="BE127" s="196">
        <f>IF(N127="základní",J127,0)</f>
        <v>0</v>
      </c>
      <c r="BF127" s="196">
        <f>IF(N127="snížená",J127,0)</f>
        <v>0</v>
      </c>
      <c r="BG127" s="196">
        <f>IF(N127="zákl. přenesená",J127,0)</f>
        <v>0</v>
      </c>
      <c r="BH127" s="196">
        <f>IF(N127="sníž. přenesená",J127,0)</f>
        <v>0</v>
      </c>
      <c r="BI127" s="196">
        <f>IF(N127="nulová",J127,0)</f>
        <v>0</v>
      </c>
      <c r="BJ127" s="16" t="s">
        <v>22</v>
      </c>
      <c r="BK127" s="196">
        <f>ROUND(I127*H127,2)</f>
        <v>0</v>
      </c>
      <c r="BL127" s="16" t="s">
        <v>131</v>
      </c>
      <c r="BM127" s="195" t="s">
        <v>1596</v>
      </c>
    </row>
    <row r="128" spans="1:47" s="2" customFormat="1" ht="12">
      <c r="A128" s="37"/>
      <c r="B128" s="38"/>
      <c r="C128" s="39"/>
      <c r="D128" s="199" t="s">
        <v>1532</v>
      </c>
      <c r="E128" s="39"/>
      <c r="F128" s="253" t="s">
        <v>1584</v>
      </c>
      <c r="G128" s="39"/>
      <c r="H128" s="39"/>
      <c r="I128" s="254"/>
      <c r="J128" s="39"/>
      <c r="K128" s="39"/>
      <c r="L128" s="43"/>
      <c r="M128" s="255"/>
      <c r="N128" s="256"/>
      <c r="O128" s="83"/>
      <c r="P128" s="83"/>
      <c r="Q128" s="83"/>
      <c r="R128" s="83"/>
      <c r="S128" s="83"/>
      <c r="T128" s="8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1532</v>
      </c>
      <c r="AU128" s="16" t="s">
        <v>86</v>
      </c>
    </row>
    <row r="129" spans="1:65" s="2" customFormat="1" ht="62.7" customHeight="1">
      <c r="A129" s="37"/>
      <c r="B129" s="38"/>
      <c r="C129" s="184" t="s">
        <v>207</v>
      </c>
      <c r="D129" s="184" t="s">
        <v>126</v>
      </c>
      <c r="E129" s="185" t="s">
        <v>1597</v>
      </c>
      <c r="F129" s="186" t="s">
        <v>1598</v>
      </c>
      <c r="G129" s="187" t="s">
        <v>205</v>
      </c>
      <c r="H129" s="188">
        <v>100</v>
      </c>
      <c r="I129" s="189"/>
      <c r="J129" s="190">
        <f>ROUND(I129*H129,2)</f>
        <v>0</v>
      </c>
      <c r="K129" s="186" t="s">
        <v>130</v>
      </c>
      <c r="L129" s="43"/>
      <c r="M129" s="191" t="s">
        <v>20</v>
      </c>
      <c r="N129" s="192" t="s">
        <v>49</v>
      </c>
      <c r="O129" s="83"/>
      <c r="P129" s="193">
        <f>O129*H129</f>
        <v>0</v>
      </c>
      <c r="Q129" s="193">
        <v>0</v>
      </c>
      <c r="R129" s="193">
        <f>Q129*H129</f>
        <v>0</v>
      </c>
      <c r="S129" s="193">
        <v>0</v>
      </c>
      <c r="T129" s="194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5" t="s">
        <v>131</v>
      </c>
      <c r="AT129" s="195" t="s">
        <v>126</v>
      </c>
      <c r="AU129" s="195" t="s">
        <v>86</v>
      </c>
      <c r="AY129" s="16" t="s">
        <v>132</v>
      </c>
      <c r="BE129" s="196">
        <f>IF(N129="základní",J129,0)</f>
        <v>0</v>
      </c>
      <c r="BF129" s="196">
        <f>IF(N129="snížená",J129,0)</f>
        <v>0</v>
      </c>
      <c r="BG129" s="196">
        <f>IF(N129="zákl. přenesená",J129,0)</f>
        <v>0</v>
      </c>
      <c r="BH129" s="196">
        <f>IF(N129="sníž. přenesená",J129,0)</f>
        <v>0</v>
      </c>
      <c r="BI129" s="196">
        <f>IF(N129="nulová",J129,0)</f>
        <v>0</v>
      </c>
      <c r="BJ129" s="16" t="s">
        <v>22</v>
      </c>
      <c r="BK129" s="196">
        <f>ROUND(I129*H129,2)</f>
        <v>0</v>
      </c>
      <c r="BL129" s="16" t="s">
        <v>131</v>
      </c>
      <c r="BM129" s="195" t="s">
        <v>1599</v>
      </c>
    </row>
    <row r="130" spans="1:47" s="2" customFormat="1" ht="12">
      <c r="A130" s="37"/>
      <c r="B130" s="38"/>
      <c r="C130" s="39"/>
      <c r="D130" s="199" t="s">
        <v>1532</v>
      </c>
      <c r="E130" s="39"/>
      <c r="F130" s="253" t="s">
        <v>1584</v>
      </c>
      <c r="G130" s="39"/>
      <c r="H130" s="39"/>
      <c r="I130" s="254"/>
      <c r="J130" s="39"/>
      <c r="K130" s="39"/>
      <c r="L130" s="43"/>
      <c r="M130" s="255"/>
      <c r="N130" s="256"/>
      <c r="O130" s="83"/>
      <c r="P130" s="83"/>
      <c r="Q130" s="83"/>
      <c r="R130" s="83"/>
      <c r="S130" s="83"/>
      <c r="T130" s="84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1532</v>
      </c>
      <c r="AU130" s="16" t="s">
        <v>86</v>
      </c>
    </row>
    <row r="131" spans="1:65" s="2" customFormat="1" ht="62.7" customHeight="1">
      <c r="A131" s="37"/>
      <c r="B131" s="38"/>
      <c r="C131" s="184" t="s">
        <v>211</v>
      </c>
      <c r="D131" s="184" t="s">
        <v>126</v>
      </c>
      <c r="E131" s="185" t="s">
        <v>1600</v>
      </c>
      <c r="F131" s="186" t="s">
        <v>1601</v>
      </c>
      <c r="G131" s="187" t="s">
        <v>205</v>
      </c>
      <c r="H131" s="188">
        <v>150</v>
      </c>
      <c r="I131" s="189"/>
      <c r="J131" s="190">
        <f>ROUND(I131*H131,2)</f>
        <v>0</v>
      </c>
      <c r="K131" s="186" t="s">
        <v>130</v>
      </c>
      <c r="L131" s="43"/>
      <c r="M131" s="191" t="s">
        <v>20</v>
      </c>
      <c r="N131" s="192" t="s">
        <v>49</v>
      </c>
      <c r="O131" s="83"/>
      <c r="P131" s="193">
        <f>O131*H131</f>
        <v>0</v>
      </c>
      <c r="Q131" s="193">
        <v>0</v>
      </c>
      <c r="R131" s="193">
        <f>Q131*H131</f>
        <v>0</v>
      </c>
      <c r="S131" s="193">
        <v>0</v>
      </c>
      <c r="T131" s="19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5" t="s">
        <v>131</v>
      </c>
      <c r="AT131" s="195" t="s">
        <v>126</v>
      </c>
      <c r="AU131" s="195" t="s">
        <v>86</v>
      </c>
      <c r="AY131" s="16" t="s">
        <v>132</v>
      </c>
      <c r="BE131" s="196">
        <f>IF(N131="základní",J131,0)</f>
        <v>0</v>
      </c>
      <c r="BF131" s="196">
        <f>IF(N131="snížená",J131,0)</f>
        <v>0</v>
      </c>
      <c r="BG131" s="196">
        <f>IF(N131="zákl. přenesená",J131,0)</f>
        <v>0</v>
      </c>
      <c r="BH131" s="196">
        <f>IF(N131="sníž. přenesená",J131,0)</f>
        <v>0</v>
      </c>
      <c r="BI131" s="196">
        <f>IF(N131="nulová",J131,0)</f>
        <v>0</v>
      </c>
      <c r="BJ131" s="16" t="s">
        <v>22</v>
      </c>
      <c r="BK131" s="196">
        <f>ROUND(I131*H131,2)</f>
        <v>0</v>
      </c>
      <c r="BL131" s="16" t="s">
        <v>131</v>
      </c>
      <c r="BM131" s="195" t="s">
        <v>1602</v>
      </c>
    </row>
    <row r="132" spans="1:47" s="2" customFormat="1" ht="12">
      <c r="A132" s="37"/>
      <c r="B132" s="38"/>
      <c r="C132" s="39"/>
      <c r="D132" s="199" t="s">
        <v>1532</v>
      </c>
      <c r="E132" s="39"/>
      <c r="F132" s="253" t="s">
        <v>1584</v>
      </c>
      <c r="G132" s="39"/>
      <c r="H132" s="39"/>
      <c r="I132" s="254"/>
      <c r="J132" s="39"/>
      <c r="K132" s="39"/>
      <c r="L132" s="43"/>
      <c r="M132" s="255"/>
      <c r="N132" s="256"/>
      <c r="O132" s="83"/>
      <c r="P132" s="83"/>
      <c r="Q132" s="83"/>
      <c r="R132" s="83"/>
      <c r="S132" s="83"/>
      <c r="T132" s="84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1532</v>
      </c>
      <c r="AU132" s="16" t="s">
        <v>86</v>
      </c>
    </row>
    <row r="133" spans="1:65" s="2" customFormat="1" ht="62.7" customHeight="1">
      <c r="A133" s="37"/>
      <c r="B133" s="38"/>
      <c r="C133" s="184" t="s">
        <v>7</v>
      </c>
      <c r="D133" s="184" t="s">
        <v>126</v>
      </c>
      <c r="E133" s="185" t="s">
        <v>1603</v>
      </c>
      <c r="F133" s="186" t="s">
        <v>1604</v>
      </c>
      <c r="G133" s="187" t="s">
        <v>205</v>
      </c>
      <c r="H133" s="188">
        <v>50</v>
      </c>
      <c r="I133" s="189"/>
      <c r="J133" s="190">
        <f>ROUND(I133*H133,2)</f>
        <v>0</v>
      </c>
      <c r="K133" s="186" t="s">
        <v>130</v>
      </c>
      <c r="L133" s="43"/>
      <c r="M133" s="191" t="s">
        <v>20</v>
      </c>
      <c r="N133" s="192" t="s">
        <v>49</v>
      </c>
      <c r="O133" s="83"/>
      <c r="P133" s="193">
        <f>O133*H133</f>
        <v>0</v>
      </c>
      <c r="Q133" s="193">
        <v>0</v>
      </c>
      <c r="R133" s="193">
        <f>Q133*H133</f>
        <v>0</v>
      </c>
      <c r="S133" s="193">
        <v>0</v>
      </c>
      <c r="T133" s="19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5" t="s">
        <v>131</v>
      </c>
      <c r="AT133" s="195" t="s">
        <v>126</v>
      </c>
      <c r="AU133" s="195" t="s">
        <v>86</v>
      </c>
      <c r="AY133" s="16" t="s">
        <v>132</v>
      </c>
      <c r="BE133" s="196">
        <f>IF(N133="základní",J133,0)</f>
        <v>0</v>
      </c>
      <c r="BF133" s="196">
        <f>IF(N133="snížená",J133,0)</f>
        <v>0</v>
      </c>
      <c r="BG133" s="196">
        <f>IF(N133="zákl. přenesená",J133,0)</f>
        <v>0</v>
      </c>
      <c r="BH133" s="196">
        <f>IF(N133="sníž. přenesená",J133,0)</f>
        <v>0</v>
      </c>
      <c r="BI133" s="196">
        <f>IF(N133="nulová",J133,0)</f>
        <v>0</v>
      </c>
      <c r="BJ133" s="16" t="s">
        <v>22</v>
      </c>
      <c r="BK133" s="196">
        <f>ROUND(I133*H133,2)</f>
        <v>0</v>
      </c>
      <c r="BL133" s="16" t="s">
        <v>131</v>
      </c>
      <c r="BM133" s="195" t="s">
        <v>1605</v>
      </c>
    </row>
    <row r="134" spans="1:47" s="2" customFormat="1" ht="12">
      <c r="A134" s="37"/>
      <c r="B134" s="38"/>
      <c r="C134" s="39"/>
      <c r="D134" s="199" t="s">
        <v>1532</v>
      </c>
      <c r="E134" s="39"/>
      <c r="F134" s="253" t="s">
        <v>1584</v>
      </c>
      <c r="G134" s="39"/>
      <c r="H134" s="39"/>
      <c r="I134" s="254"/>
      <c r="J134" s="39"/>
      <c r="K134" s="39"/>
      <c r="L134" s="43"/>
      <c r="M134" s="255"/>
      <c r="N134" s="256"/>
      <c r="O134" s="83"/>
      <c r="P134" s="83"/>
      <c r="Q134" s="83"/>
      <c r="R134" s="83"/>
      <c r="S134" s="83"/>
      <c r="T134" s="84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1532</v>
      </c>
      <c r="AU134" s="16" t="s">
        <v>86</v>
      </c>
    </row>
    <row r="135" spans="1:65" s="2" customFormat="1" ht="62.7" customHeight="1">
      <c r="A135" s="37"/>
      <c r="B135" s="38"/>
      <c r="C135" s="184" t="s">
        <v>218</v>
      </c>
      <c r="D135" s="184" t="s">
        <v>126</v>
      </c>
      <c r="E135" s="185" t="s">
        <v>1606</v>
      </c>
      <c r="F135" s="186" t="s">
        <v>1607</v>
      </c>
      <c r="G135" s="187" t="s">
        <v>205</v>
      </c>
      <c r="H135" s="188">
        <v>1</v>
      </c>
      <c r="I135" s="189"/>
      <c r="J135" s="190">
        <f>ROUND(I135*H135,2)</f>
        <v>0</v>
      </c>
      <c r="K135" s="186" t="s">
        <v>130</v>
      </c>
      <c r="L135" s="43"/>
      <c r="M135" s="191" t="s">
        <v>20</v>
      </c>
      <c r="N135" s="192" t="s">
        <v>49</v>
      </c>
      <c r="O135" s="83"/>
      <c r="P135" s="193">
        <f>O135*H135</f>
        <v>0</v>
      </c>
      <c r="Q135" s="193">
        <v>0</v>
      </c>
      <c r="R135" s="193">
        <f>Q135*H135</f>
        <v>0</v>
      </c>
      <c r="S135" s="193">
        <v>0</v>
      </c>
      <c r="T135" s="19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5" t="s">
        <v>131</v>
      </c>
      <c r="AT135" s="195" t="s">
        <v>126</v>
      </c>
      <c r="AU135" s="195" t="s">
        <v>86</v>
      </c>
      <c r="AY135" s="16" t="s">
        <v>132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16" t="s">
        <v>22</v>
      </c>
      <c r="BK135" s="196">
        <f>ROUND(I135*H135,2)</f>
        <v>0</v>
      </c>
      <c r="BL135" s="16" t="s">
        <v>131</v>
      </c>
      <c r="BM135" s="195" t="s">
        <v>1608</v>
      </c>
    </row>
    <row r="136" spans="1:47" s="2" customFormat="1" ht="12">
      <c r="A136" s="37"/>
      <c r="B136" s="38"/>
      <c r="C136" s="39"/>
      <c r="D136" s="199" t="s">
        <v>1532</v>
      </c>
      <c r="E136" s="39"/>
      <c r="F136" s="253" t="s">
        <v>1584</v>
      </c>
      <c r="G136" s="39"/>
      <c r="H136" s="39"/>
      <c r="I136" s="254"/>
      <c r="J136" s="39"/>
      <c r="K136" s="39"/>
      <c r="L136" s="43"/>
      <c r="M136" s="255"/>
      <c r="N136" s="256"/>
      <c r="O136" s="83"/>
      <c r="P136" s="83"/>
      <c r="Q136" s="83"/>
      <c r="R136" s="83"/>
      <c r="S136" s="83"/>
      <c r="T136" s="84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1532</v>
      </c>
      <c r="AU136" s="16" t="s">
        <v>86</v>
      </c>
    </row>
    <row r="137" spans="1:65" s="2" customFormat="1" ht="62.7" customHeight="1">
      <c r="A137" s="37"/>
      <c r="B137" s="38"/>
      <c r="C137" s="184" t="s">
        <v>222</v>
      </c>
      <c r="D137" s="184" t="s">
        <v>126</v>
      </c>
      <c r="E137" s="185" t="s">
        <v>1609</v>
      </c>
      <c r="F137" s="186" t="s">
        <v>1610</v>
      </c>
      <c r="G137" s="187" t="s">
        <v>205</v>
      </c>
      <c r="H137" s="188">
        <v>1</v>
      </c>
      <c r="I137" s="189"/>
      <c r="J137" s="190">
        <f>ROUND(I137*H137,2)</f>
        <v>0</v>
      </c>
      <c r="K137" s="186" t="s">
        <v>130</v>
      </c>
      <c r="L137" s="43"/>
      <c r="M137" s="191" t="s">
        <v>20</v>
      </c>
      <c r="N137" s="192" t="s">
        <v>49</v>
      </c>
      <c r="O137" s="83"/>
      <c r="P137" s="193">
        <f>O137*H137</f>
        <v>0</v>
      </c>
      <c r="Q137" s="193">
        <v>0</v>
      </c>
      <c r="R137" s="193">
        <f>Q137*H137</f>
        <v>0</v>
      </c>
      <c r="S137" s="193">
        <v>0</v>
      </c>
      <c r="T137" s="19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5" t="s">
        <v>131</v>
      </c>
      <c r="AT137" s="195" t="s">
        <v>126</v>
      </c>
      <c r="AU137" s="195" t="s">
        <v>86</v>
      </c>
      <c r="AY137" s="16" t="s">
        <v>132</v>
      </c>
      <c r="BE137" s="196">
        <f>IF(N137="základní",J137,0)</f>
        <v>0</v>
      </c>
      <c r="BF137" s="196">
        <f>IF(N137="snížená",J137,0)</f>
        <v>0</v>
      </c>
      <c r="BG137" s="196">
        <f>IF(N137="zákl. přenesená",J137,0)</f>
        <v>0</v>
      </c>
      <c r="BH137" s="196">
        <f>IF(N137="sníž. přenesená",J137,0)</f>
        <v>0</v>
      </c>
      <c r="BI137" s="196">
        <f>IF(N137="nulová",J137,0)</f>
        <v>0</v>
      </c>
      <c r="BJ137" s="16" t="s">
        <v>22</v>
      </c>
      <c r="BK137" s="196">
        <f>ROUND(I137*H137,2)</f>
        <v>0</v>
      </c>
      <c r="BL137" s="16" t="s">
        <v>131</v>
      </c>
      <c r="BM137" s="195" t="s">
        <v>1611</v>
      </c>
    </row>
    <row r="138" spans="1:47" s="2" customFormat="1" ht="12">
      <c r="A138" s="37"/>
      <c r="B138" s="38"/>
      <c r="C138" s="39"/>
      <c r="D138" s="199" t="s">
        <v>1532</v>
      </c>
      <c r="E138" s="39"/>
      <c r="F138" s="253" t="s">
        <v>1584</v>
      </c>
      <c r="G138" s="39"/>
      <c r="H138" s="39"/>
      <c r="I138" s="254"/>
      <c r="J138" s="39"/>
      <c r="K138" s="39"/>
      <c r="L138" s="43"/>
      <c r="M138" s="255"/>
      <c r="N138" s="256"/>
      <c r="O138" s="83"/>
      <c r="P138" s="83"/>
      <c r="Q138" s="83"/>
      <c r="R138" s="83"/>
      <c r="S138" s="83"/>
      <c r="T138" s="84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1532</v>
      </c>
      <c r="AU138" s="16" t="s">
        <v>86</v>
      </c>
    </row>
    <row r="139" spans="1:65" s="2" customFormat="1" ht="55.5" customHeight="1">
      <c r="A139" s="37"/>
      <c r="B139" s="38"/>
      <c r="C139" s="184" t="s">
        <v>226</v>
      </c>
      <c r="D139" s="184" t="s">
        <v>126</v>
      </c>
      <c r="E139" s="185" t="s">
        <v>1612</v>
      </c>
      <c r="F139" s="186" t="s">
        <v>1613</v>
      </c>
      <c r="G139" s="187" t="s">
        <v>205</v>
      </c>
      <c r="H139" s="188">
        <v>8</v>
      </c>
      <c r="I139" s="189"/>
      <c r="J139" s="190">
        <f>ROUND(I139*H139,2)</f>
        <v>0</v>
      </c>
      <c r="K139" s="186" t="s">
        <v>130</v>
      </c>
      <c r="L139" s="43"/>
      <c r="M139" s="191" t="s">
        <v>20</v>
      </c>
      <c r="N139" s="192" t="s">
        <v>49</v>
      </c>
      <c r="O139" s="83"/>
      <c r="P139" s="193">
        <f>O139*H139</f>
        <v>0</v>
      </c>
      <c r="Q139" s="193">
        <v>0</v>
      </c>
      <c r="R139" s="193">
        <f>Q139*H139</f>
        <v>0</v>
      </c>
      <c r="S139" s="193">
        <v>0</v>
      </c>
      <c r="T139" s="19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5" t="s">
        <v>131</v>
      </c>
      <c r="AT139" s="195" t="s">
        <v>126</v>
      </c>
      <c r="AU139" s="195" t="s">
        <v>86</v>
      </c>
      <c r="AY139" s="16" t="s">
        <v>132</v>
      </c>
      <c r="BE139" s="196">
        <f>IF(N139="základní",J139,0)</f>
        <v>0</v>
      </c>
      <c r="BF139" s="196">
        <f>IF(N139="snížená",J139,0)</f>
        <v>0</v>
      </c>
      <c r="BG139" s="196">
        <f>IF(N139="zákl. přenesená",J139,0)</f>
        <v>0</v>
      </c>
      <c r="BH139" s="196">
        <f>IF(N139="sníž. přenesená",J139,0)</f>
        <v>0</v>
      </c>
      <c r="BI139" s="196">
        <f>IF(N139="nulová",J139,0)</f>
        <v>0</v>
      </c>
      <c r="BJ139" s="16" t="s">
        <v>22</v>
      </c>
      <c r="BK139" s="196">
        <f>ROUND(I139*H139,2)</f>
        <v>0</v>
      </c>
      <c r="BL139" s="16" t="s">
        <v>131</v>
      </c>
      <c r="BM139" s="195" t="s">
        <v>1614</v>
      </c>
    </row>
    <row r="140" spans="1:47" s="2" customFormat="1" ht="12">
      <c r="A140" s="37"/>
      <c r="B140" s="38"/>
      <c r="C140" s="39"/>
      <c r="D140" s="199" t="s">
        <v>1532</v>
      </c>
      <c r="E140" s="39"/>
      <c r="F140" s="253" t="s">
        <v>1584</v>
      </c>
      <c r="G140" s="39"/>
      <c r="H140" s="39"/>
      <c r="I140" s="254"/>
      <c r="J140" s="39"/>
      <c r="K140" s="39"/>
      <c r="L140" s="43"/>
      <c r="M140" s="255"/>
      <c r="N140" s="256"/>
      <c r="O140" s="83"/>
      <c r="P140" s="83"/>
      <c r="Q140" s="83"/>
      <c r="R140" s="83"/>
      <c r="S140" s="83"/>
      <c r="T140" s="84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1532</v>
      </c>
      <c r="AU140" s="16" t="s">
        <v>86</v>
      </c>
    </row>
    <row r="141" spans="1:65" s="2" customFormat="1" ht="55.5" customHeight="1">
      <c r="A141" s="37"/>
      <c r="B141" s="38"/>
      <c r="C141" s="184" t="s">
        <v>230</v>
      </c>
      <c r="D141" s="184" t="s">
        <v>126</v>
      </c>
      <c r="E141" s="185" t="s">
        <v>1615</v>
      </c>
      <c r="F141" s="186" t="s">
        <v>1616</v>
      </c>
      <c r="G141" s="187" t="s">
        <v>205</v>
      </c>
      <c r="H141" s="188">
        <v>8</v>
      </c>
      <c r="I141" s="189"/>
      <c r="J141" s="190">
        <f>ROUND(I141*H141,2)</f>
        <v>0</v>
      </c>
      <c r="K141" s="186" t="s">
        <v>130</v>
      </c>
      <c r="L141" s="43"/>
      <c r="M141" s="191" t="s">
        <v>20</v>
      </c>
      <c r="N141" s="192" t="s">
        <v>49</v>
      </c>
      <c r="O141" s="83"/>
      <c r="P141" s="193">
        <f>O141*H141</f>
        <v>0</v>
      </c>
      <c r="Q141" s="193">
        <v>0</v>
      </c>
      <c r="R141" s="193">
        <f>Q141*H141</f>
        <v>0</v>
      </c>
      <c r="S141" s="193">
        <v>0</v>
      </c>
      <c r="T141" s="19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5" t="s">
        <v>131</v>
      </c>
      <c r="AT141" s="195" t="s">
        <v>126</v>
      </c>
      <c r="AU141" s="195" t="s">
        <v>86</v>
      </c>
      <c r="AY141" s="16" t="s">
        <v>132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16" t="s">
        <v>22</v>
      </c>
      <c r="BK141" s="196">
        <f>ROUND(I141*H141,2)</f>
        <v>0</v>
      </c>
      <c r="BL141" s="16" t="s">
        <v>131</v>
      </c>
      <c r="BM141" s="195" t="s">
        <v>1617</v>
      </c>
    </row>
    <row r="142" spans="1:47" s="2" customFormat="1" ht="12">
      <c r="A142" s="37"/>
      <c r="B142" s="38"/>
      <c r="C142" s="39"/>
      <c r="D142" s="199" t="s">
        <v>1532</v>
      </c>
      <c r="E142" s="39"/>
      <c r="F142" s="253" t="s">
        <v>1584</v>
      </c>
      <c r="G142" s="39"/>
      <c r="H142" s="39"/>
      <c r="I142" s="254"/>
      <c r="J142" s="39"/>
      <c r="K142" s="39"/>
      <c r="L142" s="43"/>
      <c r="M142" s="255"/>
      <c r="N142" s="256"/>
      <c r="O142" s="83"/>
      <c r="P142" s="83"/>
      <c r="Q142" s="83"/>
      <c r="R142" s="83"/>
      <c r="S142" s="83"/>
      <c r="T142" s="84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1532</v>
      </c>
      <c r="AU142" s="16" t="s">
        <v>86</v>
      </c>
    </row>
    <row r="143" spans="1:65" s="2" customFormat="1" ht="55.5" customHeight="1">
      <c r="A143" s="37"/>
      <c r="B143" s="38"/>
      <c r="C143" s="184" t="s">
        <v>234</v>
      </c>
      <c r="D143" s="184" t="s">
        <v>126</v>
      </c>
      <c r="E143" s="185" t="s">
        <v>1618</v>
      </c>
      <c r="F143" s="186" t="s">
        <v>1619</v>
      </c>
      <c r="G143" s="187" t="s">
        <v>205</v>
      </c>
      <c r="H143" s="188">
        <v>8</v>
      </c>
      <c r="I143" s="189"/>
      <c r="J143" s="190">
        <f>ROUND(I143*H143,2)</f>
        <v>0</v>
      </c>
      <c r="K143" s="186" t="s">
        <v>130</v>
      </c>
      <c r="L143" s="43"/>
      <c r="M143" s="191" t="s">
        <v>20</v>
      </c>
      <c r="N143" s="192" t="s">
        <v>49</v>
      </c>
      <c r="O143" s="83"/>
      <c r="P143" s="193">
        <f>O143*H143</f>
        <v>0</v>
      </c>
      <c r="Q143" s="193">
        <v>0</v>
      </c>
      <c r="R143" s="193">
        <f>Q143*H143</f>
        <v>0</v>
      </c>
      <c r="S143" s="193">
        <v>0</v>
      </c>
      <c r="T143" s="19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5" t="s">
        <v>131</v>
      </c>
      <c r="AT143" s="195" t="s">
        <v>126</v>
      </c>
      <c r="AU143" s="195" t="s">
        <v>86</v>
      </c>
      <c r="AY143" s="16" t="s">
        <v>132</v>
      </c>
      <c r="BE143" s="196">
        <f>IF(N143="základní",J143,0)</f>
        <v>0</v>
      </c>
      <c r="BF143" s="196">
        <f>IF(N143="snížená",J143,0)</f>
        <v>0</v>
      </c>
      <c r="BG143" s="196">
        <f>IF(N143="zákl. přenesená",J143,0)</f>
        <v>0</v>
      </c>
      <c r="BH143" s="196">
        <f>IF(N143="sníž. přenesená",J143,0)</f>
        <v>0</v>
      </c>
      <c r="BI143" s="196">
        <f>IF(N143="nulová",J143,0)</f>
        <v>0</v>
      </c>
      <c r="BJ143" s="16" t="s">
        <v>22</v>
      </c>
      <c r="BK143" s="196">
        <f>ROUND(I143*H143,2)</f>
        <v>0</v>
      </c>
      <c r="BL143" s="16" t="s">
        <v>131</v>
      </c>
      <c r="BM143" s="195" t="s">
        <v>1620</v>
      </c>
    </row>
    <row r="144" spans="1:47" s="2" customFormat="1" ht="12">
      <c r="A144" s="37"/>
      <c r="B144" s="38"/>
      <c r="C144" s="39"/>
      <c r="D144" s="199" t="s">
        <v>1532</v>
      </c>
      <c r="E144" s="39"/>
      <c r="F144" s="253" t="s">
        <v>1584</v>
      </c>
      <c r="G144" s="39"/>
      <c r="H144" s="39"/>
      <c r="I144" s="254"/>
      <c r="J144" s="39"/>
      <c r="K144" s="39"/>
      <c r="L144" s="43"/>
      <c r="M144" s="255"/>
      <c r="N144" s="256"/>
      <c r="O144" s="83"/>
      <c r="P144" s="83"/>
      <c r="Q144" s="83"/>
      <c r="R144" s="83"/>
      <c r="S144" s="83"/>
      <c r="T144" s="84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1532</v>
      </c>
      <c r="AU144" s="16" t="s">
        <v>86</v>
      </c>
    </row>
    <row r="145" spans="1:65" s="2" customFormat="1" ht="55.5" customHeight="1">
      <c r="A145" s="37"/>
      <c r="B145" s="38"/>
      <c r="C145" s="184" t="s">
        <v>238</v>
      </c>
      <c r="D145" s="184" t="s">
        <v>126</v>
      </c>
      <c r="E145" s="185" t="s">
        <v>1621</v>
      </c>
      <c r="F145" s="186" t="s">
        <v>1622</v>
      </c>
      <c r="G145" s="187" t="s">
        <v>205</v>
      </c>
      <c r="H145" s="188">
        <v>2</v>
      </c>
      <c r="I145" s="189"/>
      <c r="J145" s="190">
        <f>ROUND(I145*H145,2)</f>
        <v>0</v>
      </c>
      <c r="K145" s="186" t="s">
        <v>130</v>
      </c>
      <c r="L145" s="43"/>
      <c r="M145" s="191" t="s">
        <v>20</v>
      </c>
      <c r="N145" s="192" t="s">
        <v>49</v>
      </c>
      <c r="O145" s="83"/>
      <c r="P145" s="193">
        <f>O145*H145</f>
        <v>0</v>
      </c>
      <c r="Q145" s="193">
        <v>0</v>
      </c>
      <c r="R145" s="193">
        <f>Q145*H145</f>
        <v>0</v>
      </c>
      <c r="S145" s="193">
        <v>0</v>
      </c>
      <c r="T145" s="19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5" t="s">
        <v>131</v>
      </c>
      <c r="AT145" s="195" t="s">
        <v>126</v>
      </c>
      <c r="AU145" s="195" t="s">
        <v>86</v>
      </c>
      <c r="AY145" s="16" t="s">
        <v>132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16" t="s">
        <v>22</v>
      </c>
      <c r="BK145" s="196">
        <f>ROUND(I145*H145,2)</f>
        <v>0</v>
      </c>
      <c r="BL145" s="16" t="s">
        <v>131</v>
      </c>
      <c r="BM145" s="195" t="s">
        <v>1623</v>
      </c>
    </row>
    <row r="146" spans="1:47" s="2" customFormat="1" ht="12">
      <c r="A146" s="37"/>
      <c r="B146" s="38"/>
      <c r="C146" s="39"/>
      <c r="D146" s="199" t="s">
        <v>1532</v>
      </c>
      <c r="E146" s="39"/>
      <c r="F146" s="253" t="s">
        <v>1584</v>
      </c>
      <c r="G146" s="39"/>
      <c r="H146" s="39"/>
      <c r="I146" s="254"/>
      <c r="J146" s="39"/>
      <c r="K146" s="39"/>
      <c r="L146" s="43"/>
      <c r="M146" s="257"/>
      <c r="N146" s="258"/>
      <c r="O146" s="211"/>
      <c r="P146" s="211"/>
      <c r="Q146" s="211"/>
      <c r="R146" s="211"/>
      <c r="S146" s="211"/>
      <c r="T146" s="259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1532</v>
      </c>
      <c r="AU146" s="16" t="s">
        <v>86</v>
      </c>
    </row>
    <row r="147" spans="1:31" s="2" customFormat="1" ht="6.95" customHeight="1">
      <c r="A147" s="37"/>
      <c r="B147" s="58"/>
      <c r="C147" s="59"/>
      <c r="D147" s="59"/>
      <c r="E147" s="59"/>
      <c r="F147" s="59"/>
      <c r="G147" s="59"/>
      <c r="H147" s="59"/>
      <c r="I147" s="59"/>
      <c r="J147" s="59"/>
      <c r="K147" s="59"/>
      <c r="L147" s="43"/>
      <c r="M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</sheetData>
  <sheetProtection password="CC35" sheet="1" objects="1" scenarios="1" formatColumns="0" formatRows="0" autoFilter="0"/>
  <autoFilter ref="C86:K14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9"/>
      <c r="AT3" s="16" t="s">
        <v>86</v>
      </c>
    </row>
    <row r="4" spans="2:46" s="1" customFormat="1" ht="24.95" customHeight="1">
      <c r="B4" s="19"/>
      <c r="D4" s="139" t="s">
        <v>103</v>
      </c>
      <c r="L4" s="19"/>
      <c r="M4" s="14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1" t="s">
        <v>16</v>
      </c>
      <c r="L6" s="19"/>
    </row>
    <row r="7" spans="2:12" s="1" customFormat="1" ht="26.25" customHeight="1">
      <c r="B7" s="19"/>
      <c r="E7" s="142" t="str">
        <f>'Rekapitulace zakázky'!K6</f>
        <v>Svařování, navařování, broušení, výměna ocelových součástí výhybek a kolejnic OŘ UNL 2023 - ST Ústí nad Labem_OPRAVA Č.1</v>
      </c>
      <c r="F7" s="141"/>
      <c r="G7" s="141"/>
      <c r="H7" s="141"/>
      <c r="L7" s="19"/>
    </row>
    <row r="8" spans="2:12" s="1" customFormat="1" ht="12" customHeight="1">
      <c r="B8" s="19"/>
      <c r="D8" s="141" t="s">
        <v>104</v>
      </c>
      <c r="L8" s="19"/>
    </row>
    <row r="9" spans="1:31" s="2" customFormat="1" ht="16.5" customHeight="1">
      <c r="A9" s="37"/>
      <c r="B9" s="43"/>
      <c r="C9" s="37"/>
      <c r="D9" s="37"/>
      <c r="E9" s="142" t="s">
        <v>1624</v>
      </c>
      <c r="F9" s="37"/>
      <c r="G9" s="37"/>
      <c r="H9" s="37"/>
      <c r="I9" s="37"/>
      <c r="J9" s="37"/>
      <c r="K9" s="37"/>
      <c r="L9" s="14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1" t="s">
        <v>106</v>
      </c>
      <c r="E10" s="37"/>
      <c r="F10" s="37"/>
      <c r="G10" s="37"/>
      <c r="H10" s="37"/>
      <c r="I10" s="37"/>
      <c r="J10" s="37"/>
      <c r="K10" s="37"/>
      <c r="L10" s="14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44" t="s">
        <v>1625</v>
      </c>
      <c r="F11" s="37"/>
      <c r="G11" s="37"/>
      <c r="H11" s="37"/>
      <c r="I11" s="37"/>
      <c r="J11" s="37"/>
      <c r="K11" s="37"/>
      <c r="L11" s="14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14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1" t="s">
        <v>19</v>
      </c>
      <c r="E13" s="37"/>
      <c r="F13" s="132" t="s">
        <v>20</v>
      </c>
      <c r="G13" s="37"/>
      <c r="H13" s="37"/>
      <c r="I13" s="141" t="s">
        <v>21</v>
      </c>
      <c r="J13" s="132" t="s">
        <v>20</v>
      </c>
      <c r="K13" s="37"/>
      <c r="L13" s="14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23</v>
      </c>
      <c r="E14" s="37"/>
      <c r="F14" s="132" t="s">
        <v>1626</v>
      </c>
      <c r="G14" s="37"/>
      <c r="H14" s="37"/>
      <c r="I14" s="141" t="s">
        <v>25</v>
      </c>
      <c r="J14" s="145" t="str">
        <f>'Rekapitulace zakázky'!AN8</f>
        <v>8. 9. 2022</v>
      </c>
      <c r="K14" s="37"/>
      <c r="L14" s="14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14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1" t="s">
        <v>29</v>
      </c>
      <c r="E16" s="37"/>
      <c r="F16" s="37"/>
      <c r="G16" s="37"/>
      <c r="H16" s="37"/>
      <c r="I16" s="141" t="s">
        <v>30</v>
      </c>
      <c r="J16" s="132" t="s">
        <v>31</v>
      </c>
      <c r="K16" s="37"/>
      <c r="L16" s="14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32" t="s">
        <v>32</v>
      </c>
      <c r="F17" s="37"/>
      <c r="G17" s="37"/>
      <c r="H17" s="37"/>
      <c r="I17" s="141" t="s">
        <v>33</v>
      </c>
      <c r="J17" s="132" t="s">
        <v>34</v>
      </c>
      <c r="K17" s="37"/>
      <c r="L17" s="14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14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1" t="s">
        <v>35</v>
      </c>
      <c r="E19" s="37"/>
      <c r="F19" s="37"/>
      <c r="G19" s="37"/>
      <c r="H19" s="37"/>
      <c r="I19" s="141" t="s">
        <v>30</v>
      </c>
      <c r="J19" s="32" t="str">
        <f>'Rekapitulace zakázky'!AN13</f>
        <v>Vyplň údaj</v>
      </c>
      <c r="K19" s="37"/>
      <c r="L19" s="14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zakázky'!E14</f>
        <v>Vyplň údaj</v>
      </c>
      <c r="F20" s="132"/>
      <c r="G20" s="132"/>
      <c r="H20" s="132"/>
      <c r="I20" s="141" t="s">
        <v>33</v>
      </c>
      <c r="J20" s="32" t="str">
        <f>'Rekapitulace zakázky'!AN14</f>
        <v>Vyplň údaj</v>
      </c>
      <c r="K20" s="37"/>
      <c r="L20" s="14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14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1" t="s">
        <v>37</v>
      </c>
      <c r="E22" s="37"/>
      <c r="F22" s="37"/>
      <c r="G22" s="37"/>
      <c r="H22" s="37"/>
      <c r="I22" s="141" t="s">
        <v>30</v>
      </c>
      <c r="J22" s="132" t="s">
        <v>20</v>
      </c>
      <c r="K22" s="37"/>
      <c r="L22" s="14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32" t="s">
        <v>38</v>
      </c>
      <c r="F23" s="37"/>
      <c r="G23" s="37"/>
      <c r="H23" s="37"/>
      <c r="I23" s="141" t="s">
        <v>33</v>
      </c>
      <c r="J23" s="132" t="s">
        <v>20</v>
      </c>
      <c r="K23" s="37"/>
      <c r="L23" s="14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14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1" t="s">
        <v>40</v>
      </c>
      <c r="E25" s="37"/>
      <c r="F25" s="37"/>
      <c r="G25" s="37"/>
      <c r="H25" s="37"/>
      <c r="I25" s="141" t="s">
        <v>30</v>
      </c>
      <c r="J25" s="132" t="s">
        <v>20</v>
      </c>
      <c r="K25" s="37"/>
      <c r="L25" s="14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32" t="s">
        <v>41</v>
      </c>
      <c r="F26" s="37"/>
      <c r="G26" s="37"/>
      <c r="H26" s="37"/>
      <c r="I26" s="141" t="s">
        <v>33</v>
      </c>
      <c r="J26" s="132" t="s">
        <v>20</v>
      </c>
      <c r="K26" s="37"/>
      <c r="L26" s="14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143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1" t="s">
        <v>42</v>
      </c>
      <c r="E28" s="37"/>
      <c r="F28" s="37"/>
      <c r="G28" s="37"/>
      <c r="H28" s="37"/>
      <c r="I28" s="37"/>
      <c r="J28" s="37"/>
      <c r="K28" s="37"/>
      <c r="L28" s="14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46"/>
      <c r="B29" s="147"/>
      <c r="C29" s="146"/>
      <c r="D29" s="146"/>
      <c r="E29" s="148" t="s">
        <v>20</v>
      </c>
      <c r="F29" s="148"/>
      <c r="G29" s="148"/>
      <c r="H29" s="148"/>
      <c r="I29" s="146"/>
      <c r="J29" s="146"/>
      <c r="K29" s="146"/>
      <c r="L29" s="149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14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14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1" t="s">
        <v>44</v>
      </c>
      <c r="E32" s="37"/>
      <c r="F32" s="37"/>
      <c r="G32" s="37"/>
      <c r="H32" s="37"/>
      <c r="I32" s="37"/>
      <c r="J32" s="152">
        <f>ROUND(J85,2)</f>
        <v>0</v>
      </c>
      <c r="K32" s="37"/>
      <c r="L32" s="14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0"/>
      <c r="E33" s="150"/>
      <c r="F33" s="150"/>
      <c r="G33" s="150"/>
      <c r="H33" s="150"/>
      <c r="I33" s="150"/>
      <c r="J33" s="150"/>
      <c r="K33" s="150"/>
      <c r="L33" s="14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53" t="s">
        <v>46</v>
      </c>
      <c r="G34" s="37"/>
      <c r="H34" s="37"/>
      <c r="I34" s="153" t="s">
        <v>45</v>
      </c>
      <c r="J34" s="153" t="s">
        <v>47</v>
      </c>
      <c r="K34" s="37"/>
      <c r="L34" s="14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48</v>
      </c>
      <c r="E35" s="141" t="s">
        <v>49</v>
      </c>
      <c r="F35" s="155">
        <f>ROUND((SUM(BE85:BE96)),2)</f>
        <v>0</v>
      </c>
      <c r="G35" s="37"/>
      <c r="H35" s="37"/>
      <c r="I35" s="156">
        <v>0.21</v>
      </c>
      <c r="J35" s="155">
        <f>ROUND(((SUM(BE85:BE96))*I35),2)</f>
        <v>0</v>
      </c>
      <c r="K35" s="37"/>
      <c r="L35" s="14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1" t="s">
        <v>50</v>
      </c>
      <c r="F36" s="155">
        <f>ROUND((SUM(BF85:BF96)),2)</f>
        <v>0</v>
      </c>
      <c r="G36" s="37"/>
      <c r="H36" s="37"/>
      <c r="I36" s="156">
        <v>0.15</v>
      </c>
      <c r="J36" s="155">
        <f>ROUND(((SUM(BF85:BF96))*I36),2)</f>
        <v>0</v>
      </c>
      <c r="K36" s="37"/>
      <c r="L36" s="14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51</v>
      </c>
      <c r="F37" s="155">
        <f>ROUND((SUM(BG85:BG96)),2)</f>
        <v>0</v>
      </c>
      <c r="G37" s="37"/>
      <c r="H37" s="37"/>
      <c r="I37" s="156">
        <v>0.21</v>
      </c>
      <c r="J37" s="155">
        <f>0</f>
        <v>0</v>
      </c>
      <c r="K37" s="37"/>
      <c r="L37" s="14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1" t="s">
        <v>52</v>
      </c>
      <c r="F38" s="155">
        <f>ROUND((SUM(BH85:BH96)),2)</f>
        <v>0</v>
      </c>
      <c r="G38" s="37"/>
      <c r="H38" s="37"/>
      <c r="I38" s="156">
        <v>0.15</v>
      </c>
      <c r="J38" s="155">
        <f>0</f>
        <v>0</v>
      </c>
      <c r="K38" s="37"/>
      <c r="L38" s="14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1" t="s">
        <v>53</v>
      </c>
      <c r="F39" s="155">
        <f>ROUND((SUM(BI85:BI96)),2)</f>
        <v>0</v>
      </c>
      <c r="G39" s="37"/>
      <c r="H39" s="37"/>
      <c r="I39" s="156">
        <v>0</v>
      </c>
      <c r="J39" s="155">
        <f>0</f>
        <v>0</v>
      </c>
      <c r="K39" s="37"/>
      <c r="L39" s="14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14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57"/>
      <c r="D41" s="158" t="s">
        <v>54</v>
      </c>
      <c r="E41" s="159"/>
      <c r="F41" s="159"/>
      <c r="G41" s="160" t="s">
        <v>55</v>
      </c>
      <c r="H41" s="161" t="s">
        <v>56</v>
      </c>
      <c r="I41" s="159"/>
      <c r="J41" s="162">
        <f>SUM(J32:J39)</f>
        <v>0</v>
      </c>
      <c r="K41" s="163"/>
      <c r="L41" s="143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43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66"/>
      <c r="C46" s="167"/>
      <c r="D46" s="167"/>
      <c r="E46" s="167"/>
      <c r="F46" s="167"/>
      <c r="G46" s="167"/>
      <c r="H46" s="167"/>
      <c r="I46" s="167"/>
      <c r="J46" s="167"/>
      <c r="K46" s="167"/>
      <c r="L46" s="14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109</v>
      </c>
      <c r="D47" s="39"/>
      <c r="E47" s="39"/>
      <c r="F47" s="39"/>
      <c r="G47" s="39"/>
      <c r="H47" s="39"/>
      <c r="I47" s="39"/>
      <c r="J47" s="39"/>
      <c r="K47" s="39"/>
      <c r="L47" s="14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4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16</v>
      </c>
      <c r="D49" s="39"/>
      <c r="E49" s="39"/>
      <c r="F49" s="39"/>
      <c r="G49" s="39"/>
      <c r="H49" s="39"/>
      <c r="I49" s="39"/>
      <c r="J49" s="39"/>
      <c r="K49" s="39"/>
      <c r="L49" s="14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26.25" customHeight="1">
      <c r="A50" s="37"/>
      <c r="B50" s="38"/>
      <c r="C50" s="39"/>
      <c r="D50" s="39"/>
      <c r="E50" s="168" t="str">
        <f>E7</f>
        <v>Svařování, navařování, broušení, výměna ocelových součástí výhybek a kolejnic OŘ UNL 2023 - ST Ústí nad Labem_OPRAVA Č.1</v>
      </c>
      <c r="F50" s="31"/>
      <c r="G50" s="31"/>
      <c r="H50" s="31"/>
      <c r="I50" s="39"/>
      <c r="J50" s="39"/>
      <c r="K50" s="39"/>
      <c r="L50" s="14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0"/>
      <c r="C51" s="31" t="s">
        <v>104</v>
      </c>
      <c r="D51" s="21"/>
      <c r="E51" s="21"/>
      <c r="F51" s="21"/>
      <c r="G51" s="21"/>
      <c r="H51" s="21"/>
      <c r="I51" s="21"/>
      <c r="J51" s="21"/>
      <c r="K51" s="21"/>
      <c r="L51" s="19"/>
    </row>
    <row r="52" spans="1:31" s="2" customFormat="1" ht="16.5" customHeight="1">
      <c r="A52" s="37"/>
      <c r="B52" s="38"/>
      <c r="C52" s="39"/>
      <c r="D52" s="39"/>
      <c r="E52" s="168" t="s">
        <v>1624</v>
      </c>
      <c r="F52" s="39"/>
      <c r="G52" s="39"/>
      <c r="H52" s="39"/>
      <c r="I52" s="39"/>
      <c r="J52" s="39"/>
      <c r="K52" s="39"/>
      <c r="L52" s="14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1" t="s">
        <v>106</v>
      </c>
      <c r="D53" s="39"/>
      <c r="E53" s="39"/>
      <c r="F53" s="39"/>
      <c r="G53" s="39"/>
      <c r="H53" s="39"/>
      <c r="I53" s="39"/>
      <c r="J53" s="39"/>
      <c r="K53" s="39"/>
      <c r="L53" s="14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68" t="str">
        <f>E11</f>
        <v>03 - VRN</v>
      </c>
      <c r="F54" s="39"/>
      <c r="G54" s="39"/>
      <c r="H54" s="39"/>
      <c r="I54" s="39"/>
      <c r="J54" s="39"/>
      <c r="K54" s="39"/>
      <c r="L54" s="14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4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1" t="s">
        <v>23</v>
      </c>
      <c r="D56" s="39"/>
      <c r="E56" s="39"/>
      <c r="F56" s="26" t="str">
        <f>F14</f>
        <v>ST UL</v>
      </c>
      <c r="G56" s="39"/>
      <c r="H56" s="39"/>
      <c r="I56" s="31" t="s">
        <v>25</v>
      </c>
      <c r="J56" s="71" t="str">
        <f>IF(J14="","",J14)</f>
        <v>8. 9. 2022</v>
      </c>
      <c r="K56" s="39"/>
      <c r="L56" s="14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4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15" customHeight="1">
      <c r="A58" s="37"/>
      <c r="B58" s="38"/>
      <c r="C58" s="31" t="s">
        <v>29</v>
      </c>
      <c r="D58" s="39"/>
      <c r="E58" s="39"/>
      <c r="F58" s="26" t="str">
        <f>E17</f>
        <v>SŽ s.o., OŘ Ústí n.L., ST Ústí n.L.</v>
      </c>
      <c r="G58" s="39"/>
      <c r="H58" s="39"/>
      <c r="I58" s="31" t="s">
        <v>37</v>
      </c>
      <c r="J58" s="35" t="str">
        <f>E23</f>
        <v xml:space="preserve"> </v>
      </c>
      <c r="K58" s="39"/>
      <c r="L58" s="14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15" customHeight="1">
      <c r="A59" s="37"/>
      <c r="B59" s="38"/>
      <c r="C59" s="31" t="s">
        <v>35</v>
      </c>
      <c r="D59" s="39"/>
      <c r="E59" s="39"/>
      <c r="F59" s="26" t="str">
        <f>IF(E20="","",E20)</f>
        <v>Vyplň údaj</v>
      </c>
      <c r="G59" s="39"/>
      <c r="H59" s="39"/>
      <c r="I59" s="31" t="s">
        <v>40</v>
      </c>
      <c r="J59" s="35" t="str">
        <f>E26</f>
        <v>Tomáš Šrédl</v>
      </c>
      <c r="K59" s="39"/>
      <c r="L59" s="14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43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69" t="s">
        <v>110</v>
      </c>
      <c r="D61" s="170"/>
      <c r="E61" s="170"/>
      <c r="F61" s="170"/>
      <c r="G61" s="170"/>
      <c r="H61" s="170"/>
      <c r="I61" s="170"/>
      <c r="J61" s="171" t="s">
        <v>111</v>
      </c>
      <c r="K61" s="170"/>
      <c r="L61" s="14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4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8" customHeight="1">
      <c r="A63" s="37"/>
      <c r="B63" s="38"/>
      <c r="C63" s="172" t="s">
        <v>76</v>
      </c>
      <c r="D63" s="39"/>
      <c r="E63" s="39"/>
      <c r="F63" s="39"/>
      <c r="G63" s="39"/>
      <c r="H63" s="39"/>
      <c r="I63" s="39"/>
      <c r="J63" s="101">
        <f>J85</f>
        <v>0</v>
      </c>
      <c r="K63" s="39"/>
      <c r="L63" s="14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6" t="s">
        <v>112</v>
      </c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43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14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4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113</v>
      </c>
      <c r="D70" s="39"/>
      <c r="E70" s="39"/>
      <c r="F70" s="39"/>
      <c r="G70" s="39"/>
      <c r="H70" s="39"/>
      <c r="I70" s="39"/>
      <c r="J70" s="39"/>
      <c r="K70" s="39"/>
      <c r="L70" s="14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4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39"/>
      <c r="J72" s="39"/>
      <c r="K72" s="39"/>
      <c r="L72" s="14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26.25" customHeight="1">
      <c r="A73" s="37"/>
      <c r="B73" s="38"/>
      <c r="C73" s="39"/>
      <c r="D73" s="39"/>
      <c r="E73" s="168" t="str">
        <f>E7</f>
        <v>Svařování, navařování, broušení, výměna ocelových součástí výhybek a kolejnic OŘ UNL 2023 - ST Ústí nad Labem_OPRAVA Č.1</v>
      </c>
      <c r="F73" s="31"/>
      <c r="G73" s="31"/>
      <c r="H73" s="31"/>
      <c r="I73" s="39"/>
      <c r="J73" s="39"/>
      <c r="K73" s="39"/>
      <c r="L73" s="14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2:12" s="1" customFormat="1" ht="12" customHeight="1">
      <c r="B74" s="20"/>
      <c r="C74" s="31" t="s">
        <v>104</v>
      </c>
      <c r="D74" s="21"/>
      <c r="E74" s="21"/>
      <c r="F74" s="21"/>
      <c r="G74" s="21"/>
      <c r="H74" s="21"/>
      <c r="I74" s="21"/>
      <c r="J74" s="21"/>
      <c r="K74" s="21"/>
      <c r="L74" s="19"/>
    </row>
    <row r="75" spans="1:31" s="2" customFormat="1" ht="16.5" customHeight="1">
      <c r="A75" s="37"/>
      <c r="B75" s="38"/>
      <c r="C75" s="39"/>
      <c r="D75" s="39"/>
      <c r="E75" s="168" t="s">
        <v>1624</v>
      </c>
      <c r="F75" s="39"/>
      <c r="G75" s="39"/>
      <c r="H75" s="39"/>
      <c r="I75" s="39"/>
      <c r="J75" s="39"/>
      <c r="K75" s="39"/>
      <c r="L75" s="14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106</v>
      </c>
      <c r="D76" s="39"/>
      <c r="E76" s="39"/>
      <c r="F76" s="39"/>
      <c r="G76" s="39"/>
      <c r="H76" s="39"/>
      <c r="I76" s="39"/>
      <c r="J76" s="39"/>
      <c r="K76" s="39"/>
      <c r="L76" s="14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>
      <c r="A77" s="37"/>
      <c r="B77" s="38"/>
      <c r="C77" s="39"/>
      <c r="D77" s="39"/>
      <c r="E77" s="68" t="str">
        <f>E11</f>
        <v>03 - VRN</v>
      </c>
      <c r="F77" s="39"/>
      <c r="G77" s="39"/>
      <c r="H77" s="39"/>
      <c r="I77" s="39"/>
      <c r="J77" s="39"/>
      <c r="K77" s="39"/>
      <c r="L77" s="14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4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1" t="s">
        <v>23</v>
      </c>
      <c r="D79" s="39"/>
      <c r="E79" s="39"/>
      <c r="F79" s="26" t="str">
        <f>F14</f>
        <v>ST UL</v>
      </c>
      <c r="G79" s="39"/>
      <c r="H79" s="39"/>
      <c r="I79" s="31" t="s">
        <v>25</v>
      </c>
      <c r="J79" s="71" t="str">
        <f>IF(J14="","",J14)</f>
        <v>8. 9. 2022</v>
      </c>
      <c r="K79" s="39"/>
      <c r="L79" s="14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4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15" customHeight="1">
      <c r="A81" s="37"/>
      <c r="B81" s="38"/>
      <c r="C81" s="31" t="s">
        <v>29</v>
      </c>
      <c r="D81" s="39"/>
      <c r="E81" s="39"/>
      <c r="F81" s="26" t="str">
        <f>E17</f>
        <v>SŽ s.o., OŘ Ústí n.L., ST Ústí n.L.</v>
      </c>
      <c r="G81" s="39"/>
      <c r="H81" s="39"/>
      <c r="I81" s="31" t="s">
        <v>37</v>
      </c>
      <c r="J81" s="35" t="str">
        <f>E23</f>
        <v xml:space="preserve"> </v>
      </c>
      <c r="K81" s="39"/>
      <c r="L81" s="14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5.15" customHeight="1">
      <c r="A82" s="37"/>
      <c r="B82" s="38"/>
      <c r="C82" s="31" t="s">
        <v>35</v>
      </c>
      <c r="D82" s="39"/>
      <c r="E82" s="39"/>
      <c r="F82" s="26" t="str">
        <f>IF(E20="","",E20)</f>
        <v>Vyplň údaj</v>
      </c>
      <c r="G82" s="39"/>
      <c r="H82" s="39"/>
      <c r="I82" s="31" t="s">
        <v>40</v>
      </c>
      <c r="J82" s="35" t="str">
        <f>E26</f>
        <v>Tomáš Šrédl</v>
      </c>
      <c r="K82" s="39"/>
      <c r="L82" s="14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0.3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4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9" customFormat="1" ht="29.25" customHeight="1">
      <c r="A84" s="173"/>
      <c r="B84" s="174"/>
      <c r="C84" s="175" t="s">
        <v>114</v>
      </c>
      <c r="D84" s="176" t="s">
        <v>63</v>
      </c>
      <c r="E84" s="176" t="s">
        <v>59</v>
      </c>
      <c r="F84" s="176" t="s">
        <v>60</v>
      </c>
      <c r="G84" s="176" t="s">
        <v>115</v>
      </c>
      <c r="H84" s="176" t="s">
        <v>116</v>
      </c>
      <c r="I84" s="176" t="s">
        <v>117</v>
      </c>
      <c r="J84" s="176" t="s">
        <v>111</v>
      </c>
      <c r="K84" s="177" t="s">
        <v>118</v>
      </c>
      <c r="L84" s="178"/>
      <c r="M84" s="91" t="s">
        <v>20</v>
      </c>
      <c r="N84" s="92" t="s">
        <v>48</v>
      </c>
      <c r="O84" s="92" t="s">
        <v>119</v>
      </c>
      <c r="P84" s="92" t="s">
        <v>120</v>
      </c>
      <c r="Q84" s="92" t="s">
        <v>121</v>
      </c>
      <c r="R84" s="92" t="s">
        <v>122</v>
      </c>
      <c r="S84" s="92" t="s">
        <v>123</v>
      </c>
      <c r="T84" s="93" t="s">
        <v>124</v>
      </c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</row>
    <row r="85" spans="1:63" s="2" customFormat="1" ht="22.8" customHeight="1">
      <c r="A85" s="37"/>
      <c r="B85" s="38"/>
      <c r="C85" s="98" t="s">
        <v>125</v>
      </c>
      <c r="D85" s="39"/>
      <c r="E85" s="39"/>
      <c r="F85" s="39"/>
      <c r="G85" s="39"/>
      <c r="H85" s="39"/>
      <c r="I85" s="39"/>
      <c r="J85" s="179">
        <f>BK85</f>
        <v>0</v>
      </c>
      <c r="K85" s="39"/>
      <c r="L85" s="43"/>
      <c r="M85" s="94"/>
      <c r="N85" s="180"/>
      <c r="O85" s="95"/>
      <c r="P85" s="181">
        <f>SUM(P86:P96)</f>
        <v>0</v>
      </c>
      <c r="Q85" s="95"/>
      <c r="R85" s="181">
        <f>SUM(R86:R96)</f>
        <v>0</v>
      </c>
      <c r="S85" s="95"/>
      <c r="T85" s="182">
        <f>SUM(T86:T96)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77</v>
      </c>
      <c r="AU85" s="16" t="s">
        <v>112</v>
      </c>
      <c r="BK85" s="183">
        <f>SUM(BK86:BK96)</f>
        <v>0</v>
      </c>
    </row>
    <row r="86" spans="1:65" s="2" customFormat="1" ht="49.05" customHeight="1">
      <c r="A86" s="37"/>
      <c r="B86" s="38"/>
      <c r="C86" s="184" t="s">
        <v>22</v>
      </c>
      <c r="D86" s="184" t="s">
        <v>126</v>
      </c>
      <c r="E86" s="185" t="s">
        <v>1627</v>
      </c>
      <c r="F86" s="186" t="s">
        <v>1628</v>
      </c>
      <c r="G86" s="187" t="s">
        <v>1629</v>
      </c>
      <c r="H86" s="188">
        <v>1000000</v>
      </c>
      <c r="I86" s="189"/>
      <c r="J86" s="190">
        <f>ROUND(I86*H86,2)</f>
        <v>0</v>
      </c>
      <c r="K86" s="186" t="s">
        <v>130</v>
      </c>
      <c r="L86" s="43"/>
      <c r="M86" s="191" t="s">
        <v>20</v>
      </c>
      <c r="N86" s="192" t="s">
        <v>49</v>
      </c>
      <c r="O86" s="83"/>
      <c r="P86" s="193">
        <f>O86*H86</f>
        <v>0</v>
      </c>
      <c r="Q86" s="193">
        <v>0</v>
      </c>
      <c r="R86" s="193">
        <f>Q86*H86</f>
        <v>0</v>
      </c>
      <c r="S86" s="193">
        <v>0</v>
      </c>
      <c r="T86" s="194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195" t="s">
        <v>131</v>
      </c>
      <c r="AT86" s="195" t="s">
        <v>126</v>
      </c>
      <c r="AU86" s="195" t="s">
        <v>78</v>
      </c>
      <c r="AY86" s="16" t="s">
        <v>132</v>
      </c>
      <c r="BE86" s="196">
        <f>IF(N86="základní",J86,0)</f>
        <v>0</v>
      </c>
      <c r="BF86" s="196">
        <f>IF(N86="snížená",J86,0)</f>
        <v>0</v>
      </c>
      <c r="BG86" s="196">
        <f>IF(N86="zákl. přenesená",J86,0)</f>
        <v>0</v>
      </c>
      <c r="BH86" s="196">
        <f>IF(N86="sníž. přenesená",J86,0)</f>
        <v>0</v>
      </c>
      <c r="BI86" s="196">
        <f>IF(N86="nulová",J86,0)</f>
        <v>0</v>
      </c>
      <c r="BJ86" s="16" t="s">
        <v>22</v>
      </c>
      <c r="BK86" s="196">
        <f>ROUND(I86*H86,2)</f>
        <v>0</v>
      </c>
      <c r="BL86" s="16" t="s">
        <v>131</v>
      </c>
      <c r="BM86" s="195" t="s">
        <v>1630</v>
      </c>
    </row>
    <row r="87" spans="1:47" s="2" customFormat="1" ht="12">
      <c r="A87" s="37"/>
      <c r="B87" s="38"/>
      <c r="C87" s="39"/>
      <c r="D87" s="199" t="s">
        <v>1532</v>
      </c>
      <c r="E87" s="39"/>
      <c r="F87" s="253" t="s">
        <v>1631</v>
      </c>
      <c r="G87" s="39"/>
      <c r="H87" s="39"/>
      <c r="I87" s="254"/>
      <c r="J87" s="39"/>
      <c r="K87" s="39"/>
      <c r="L87" s="43"/>
      <c r="M87" s="255"/>
      <c r="N87" s="256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1532</v>
      </c>
      <c r="AU87" s="16" t="s">
        <v>78</v>
      </c>
    </row>
    <row r="88" spans="1:65" s="2" customFormat="1" ht="16.5" customHeight="1">
      <c r="A88" s="37"/>
      <c r="B88" s="38"/>
      <c r="C88" s="184" t="s">
        <v>86</v>
      </c>
      <c r="D88" s="184" t="s">
        <v>126</v>
      </c>
      <c r="E88" s="185" t="s">
        <v>1632</v>
      </c>
      <c r="F88" s="186" t="s">
        <v>1633</v>
      </c>
      <c r="G88" s="187" t="s">
        <v>1629</v>
      </c>
      <c r="H88" s="188">
        <v>500000</v>
      </c>
      <c r="I88" s="189"/>
      <c r="J88" s="190">
        <f>ROUND(I88*H88,2)</f>
        <v>0</v>
      </c>
      <c r="K88" s="186" t="s">
        <v>130</v>
      </c>
      <c r="L88" s="43"/>
      <c r="M88" s="191" t="s">
        <v>20</v>
      </c>
      <c r="N88" s="192" t="s">
        <v>49</v>
      </c>
      <c r="O88" s="83"/>
      <c r="P88" s="193">
        <f>O88*H88</f>
        <v>0</v>
      </c>
      <c r="Q88" s="193">
        <v>0</v>
      </c>
      <c r="R88" s="193">
        <f>Q88*H88</f>
        <v>0</v>
      </c>
      <c r="S88" s="193">
        <v>0</v>
      </c>
      <c r="T88" s="194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95" t="s">
        <v>131</v>
      </c>
      <c r="AT88" s="195" t="s">
        <v>126</v>
      </c>
      <c r="AU88" s="195" t="s">
        <v>78</v>
      </c>
      <c r="AY88" s="16" t="s">
        <v>132</v>
      </c>
      <c r="BE88" s="196">
        <f>IF(N88="základní",J88,0)</f>
        <v>0</v>
      </c>
      <c r="BF88" s="196">
        <f>IF(N88="snížená",J88,0)</f>
        <v>0</v>
      </c>
      <c r="BG88" s="196">
        <f>IF(N88="zákl. přenesená",J88,0)</f>
        <v>0</v>
      </c>
      <c r="BH88" s="196">
        <f>IF(N88="sníž. přenesená",J88,0)</f>
        <v>0</v>
      </c>
      <c r="BI88" s="196">
        <f>IF(N88="nulová",J88,0)</f>
        <v>0</v>
      </c>
      <c r="BJ88" s="16" t="s">
        <v>22</v>
      </c>
      <c r="BK88" s="196">
        <f>ROUND(I88*H88,2)</f>
        <v>0</v>
      </c>
      <c r="BL88" s="16" t="s">
        <v>131</v>
      </c>
      <c r="BM88" s="195" t="s">
        <v>1634</v>
      </c>
    </row>
    <row r="89" spans="1:47" s="2" customFormat="1" ht="12">
      <c r="A89" s="37"/>
      <c r="B89" s="38"/>
      <c r="C89" s="39"/>
      <c r="D89" s="199" t="s">
        <v>1532</v>
      </c>
      <c r="E89" s="39"/>
      <c r="F89" s="253" t="s">
        <v>1631</v>
      </c>
      <c r="G89" s="39"/>
      <c r="H89" s="39"/>
      <c r="I89" s="254"/>
      <c r="J89" s="39"/>
      <c r="K89" s="39"/>
      <c r="L89" s="43"/>
      <c r="M89" s="255"/>
      <c r="N89" s="256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1532</v>
      </c>
      <c r="AU89" s="16" t="s">
        <v>78</v>
      </c>
    </row>
    <row r="90" spans="1:65" s="2" customFormat="1" ht="37.8" customHeight="1">
      <c r="A90" s="37"/>
      <c r="B90" s="38"/>
      <c r="C90" s="184" t="s">
        <v>140</v>
      </c>
      <c r="D90" s="184" t="s">
        <v>126</v>
      </c>
      <c r="E90" s="185" t="s">
        <v>1635</v>
      </c>
      <c r="F90" s="186" t="s">
        <v>1636</v>
      </c>
      <c r="G90" s="187" t="s">
        <v>1629</v>
      </c>
      <c r="H90" s="188">
        <v>1000000</v>
      </c>
      <c r="I90" s="189"/>
      <c r="J90" s="190">
        <f>ROUND(I90*H90,2)</f>
        <v>0</v>
      </c>
      <c r="K90" s="186" t="s">
        <v>130</v>
      </c>
      <c r="L90" s="43"/>
      <c r="M90" s="191" t="s">
        <v>20</v>
      </c>
      <c r="N90" s="192" t="s">
        <v>49</v>
      </c>
      <c r="O90" s="83"/>
      <c r="P90" s="193">
        <f>O90*H90</f>
        <v>0</v>
      </c>
      <c r="Q90" s="193">
        <v>0</v>
      </c>
      <c r="R90" s="193">
        <f>Q90*H90</f>
        <v>0</v>
      </c>
      <c r="S90" s="193">
        <v>0</v>
      </c>
      <c r="T90" s="194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95" t="s">
        <v>131</v>
      </c>
      <c r="AT90" s="195" t="s">
        <v>126</v>
      </c>
      <c r="AU90" s="195" t="s">
        <v>78</v>
      </c>
      <c r="AY90" s="16" t="s">
        <v>132</v>
      </c>
      <c r="BE90" s="196">
        <f>IF(N90="základní",J90,0)</f>
        <v>0</v>
      </c>
      <c r="BF90" s="196">
        <f>IF(N90="snížená",J90,0)</f>
        <v>0</v>
      </c>
      <c r="BG90" s="196">
        <f>IF(N90="zákl. přenesená",J90,0)</f>
        <v>0</v>
      </c>
      <c r="BH90" s="196">
        <f>IF(N90="sníž. přenesená",J90,0)</f>
        <v>0</v>
      </c>
      <c r="BI90" s="196">
        <f>IF(N90="nulová",J90,0)</f>
        <v>0</v>
      </c>
      <c r="BJ90" s="16" t="s">
        <v>22</v>
      </c>
      <c r="BK90" s="196">
        <f>ROUND(I90*H90,2)</f>
        <v>0</v>
      </c>
      <c r="BL90" s="16" t="s">
        <v>131</v>
      </c>
      <c r="BM90" s="195" t="s">
        <v>1637</v>
      </c>
    </row>
    <row r="91" spans="1:47" s="2" customFormat="1" ht="12">
      <c r="A91" s="37"/>
      <c r="B91" s="38"/>
      <c r="C91" s="39"/>
      <c r="D91" s="199" t="s">
        <v>1532</v>
      </c>
      <c r="E91" s="39"/>
      <c r="F91" s="253" t="s">
        <v>1631</v>
      </c>
      <c r="G91" s="39"/>
      <c r="H91" s="39"/>
      <c r="I91" s="254"/>
      <c r="J91" s="39"/>
      <c r="K91" s="39"/>
      <c r="L91" s="43"/>
      <c r="M91" s="255"/>
      <c r="N91" s="256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1532</v>
      </c>
      <c r="AU91" s="16" t="s">
        <v>78</v>
      </c>
    </row>
    <row r="92" spans="1:65" s="2" customFormat="1" ht="16.5" customHeight="1">
      <c r="A92" s="37"/>
      <c r="B92" s="38"/>
      <c r="C92" s="184" t="s">
        <v>131</v>
      </c>
      <c r="D92" s="184" t="s">
        <v>126</v>
      </c>
      <c r="E92" s="185" t="s">
        <v>1638</v>
      </c>
      <c r="F92" s="186" t="s">
        <v>1639</v>
      </c>
      <c r="G92" s="187" t="s">
        <v>1629</v>
      </c>
      <c r="H92" s="188">
        <v>400000</v>
      </c>
      <c r="I92" s="189"/>
      <c r="J92" s="190">
        <f>ROUND(I92*H92,2)</f>
        <v>0</v>
      </c>
      <c r="K92" s="186" t="s">
        <v>130</v>
      </c>
      <c r="L92" s="43"/>
      <c r="M92" s="191" t="s">
        <v>20</v>
      </c>
      <c r="N92" s="192" t="s">
        <v>49</v>
      </c>
      <c r="O92" s="83"/>
      <c r="P92" s="193">
        <f>O92*H92</f>
        <v>0</v>
      </c>
      <c r="Q92" s="193">
        <v>0</v>
      </c>
      <c r="R92" s="193">
        <f>Q92*H92</f>
        <v>0</v>
      </c>
      <c r="S92" s="193">
        <v>0</v>
      </c>
      <c r="T92" s="194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95" t="s">
        <v>131</v>
      </c>
      <c r="AT92" s="195" t="s">
        <v>126</v>
      </c>
      <c r="AU92" s="195" t="s">
        <v>78</v>
      </c>
      <c r="AY92" s="16" t="s">
        <v>132</v>
      </c>
      <c r="BE92" s="196">
        <f>IF(N92="základní",J92,0)</f>
        <v>0</v>
      </c>
      <c r="BF92" s="196">
        <f>IF(N92="snížená",J92,0)</f>
        <v>0</v>
      </c>
      <c r="BG92" s="196">
        <f>IF(N92="zákl. přenesená",J92,0)</f>
        <v>0</v>
      </c>
      <c r="BH92" s="196">
        <f>IF(N92="sníž. přenesená",J92,0)</f>
        <v>0</v>
      </c>
      <c r="BI92" s="196">
        <f>IF(N92="nulová",J92,0)</f>
        <v>0</v>
      </c>
      <c r="BJ92" s="16" t="s">
        <v>22</v>
      </c>
      <c r="BK92" s="196">
        <f>ROUND(I92*H92,2)</f>
        <v>0</v>
      </c>
      <c r="BL92" s="16" t="s">
        <v>131</v>
      </c>
      <c r="BM92" s="195" t="s">
        <v>1640</v>
      </c>
    </row>
    <row r="93" spans="1:47" s="2" customFormat="1" ht="12">
      <c r="A93" s="37"/>
      <c r="B93" s="38"/>
      <c r="C93" s="39"/>
      <c r="D93" s="199" t="s">
        <v>1532</v>
      </c>
      <c r="E93" s="39"/>
      <c r="F93" s="253" t="s">
        <v>1631</v>
      </c>
      <c r="G93" s="39"/>
      <c r="H93" s="39"/>
      <c r="I93" s="254"/>
      <c r="J93" s="39"/>
      <c r="K93" s="39"/>
      <c r="L93" s="43"/>
      <c r="M93" s="255"/>
      <c r="N93" s="256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1532</v>
      </c>
      <c r="AU93" s="16" t="s">
        <v>78</v>
      </c>
    </row>
    <row r="94" spans="1:65" s="2" customFormat="1" ht="49.05" customHeight="1">
      <c r="A94" s="37"/>
      <c r="B94" s="38"/>
      <c r="C94" s="184" t="s">
        <v>148</v>
      </c>
      <c r="D94" s="184" t="s">
        <v>126</v>
      </c>
      <c r="E94" s="185" t="s">
        <v>1641</v>
      </c>
      <c r="F94" s="186" t="s">
        <v>1642</v>
      </c>
      <c r="G94" s="187" t="s">
        <v>1629</v>
      </c>
      <c r="H94" s="188">
        <v>500000</v>
      </c>
      <c r="I94" s="189"/>
      <c r="J94" s="190">
        <f>ROUND(I94*H94,2)</f>
        <v>0</v>
      </c>
      <c r="K94" s="186" t="s">
        <v>130</v>
      </c>
      <c r="L94" s="43"/>
      <c r="M94" s="191" t="s">
        <v>20</v>
      </c>
      <c r="N94" s="192" t="s">
        <v>49</v>
      </c>
      <c r="O94" s="83"/>
      <c r="P94" s="193">
        <f>O94*H94</f>
        <v>0</v>
      </c>
      <c r="Q94" s="193">
        <v>0</v>
      </c>
      <c r="R94" s="193">
        <f>Q94*H94</f>
        <v>0</v>
      </c>
      <c r="S94" s="193">
        <v>0</v>
      </c>
      <c r="T94" s="194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95" t="s">
        <v>131</v>
      </c>
      <c r="AT94" s="195" t="s">
        <v>126</v>
      </c>
      <c r="AU94" s="195" t="s">
        <v>78</v>
      </c>
      <c r="AY94" s="16" t="s">
        <v>132</v>
      </c>
      <c r="BE94" s="196">
        <f>IF(N94="základní",J94,0)</f>
        <v>0</v>
      </c>
      <c r="BF94" s="196">
        <f>IF(N94="snížená",J94,0)</f>
        <v>0</v>
      </c>
      <c r="BG94" s="196">
        <f>IF(N94="zákl. přenesená",J94,0)</f>
        <v>0</v>
      </c>
      <c r="BH94" s="196">
        <f>IF(N94="sníž. přenesená",J94,0)</f>
        <v>0</v>
      </c>
      <c r="BI94" s="196">
        <f>IF(N94="nulová",J94,0)</f>
        <v>0</v>
      </c>
      <c r="BJ94" s="16" t="s">
        <v>22</v>
      </c>
      <c r="BK94" s="196">
        <f>ROUND(I94*H94,2)</f>
        <v>0</v>
      </c>
      <c r="BL94" s="16" t="s">
        <v>131</v>
      </c>
      <c r="BM94" s="195" t="s">
        <v>1643</v>
      </c>
    </row>
    <row r="95" spans="1:47" s="2" customFormat="1" ht="12">
      <c r="A95" s="37"/>
      <c r="B95" s="38"/>
      <c r="C95" s="39"/>
      <c r="D95" s="199" t="s">
        <v>1532</v>
      </c>
      <c r="E95" s="39"/>
      <c r="F95" s="253" t="s">
        <v>1631</v>
      </c>
      <c r="G95" s="39"/>
      <c r="H95" s="39"/>
      <c r="I95" s="254"/>
      <c r="J95" s="39"/>
      <c r="K95" s="39"/>
      <c r="L95" s="43"/>
      <c r="M95" s="255"/>
      <c r="N95" s="256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1532</v>
      </c>
      <c r="AU95" s="16" t="s">
        <v>78</v>
      </c>
    </row>
    <row r="96" spans="1:65" s="2" customFormat="1" ht="66.75" customHeight="1">
      <c r="A96" s="37"/>
      <c r="B96" s="38"/>
      <c r="C96" s="184" t="s">
        <v>152</v>
      </c>
      <c r="D96" s="184" t="s">
        <v>126</v>
      </c>
      <c r="E96" s="185" t="s">
        <v>1644</v>
      </c>
      <c r="F96" s="186" t="s">
        <v>1645</v>
      </c>
      <c r="G96" s="187" t="s">
        <v>205</v>
      </c>
      <c r="H96" s="188">
        <v>50</v>
      </c>
      <c r="I96" s="189"/>
      <c r="J96" s="190">
        <f>ROUND(I96*H96,2)</f>
        <v>0</v>
      </c>
      <c r="K96" s="186" t="s">
        <v>130</v>
      </c>
      <c r="L96" s="43"/>
      <c r="M96" s="209" t="s">
        <v>20</v>
      </c>
      <c r="N96" s="210" t="s">
        <v>49</v>
      </c>
      <c r="O96" s="211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95" t="s">
        <v>131</v>
      </c>
      <c r="AT96" s="195" t="s">
        <v>126</v>
      </c>
      <c r="AU96" s="195" t="s">
        <v>78</v>
      </c>
      <c r="AY96" s="16" t="s">
        <v>132</v>
      </c>
      <c r="BE96" s="196">
        <f>IF(N96="základní",J96,0)</f>
        <v>0</v>
      </c>
      <c r="BF96" s="196">
        <f>IF(N96="snížená",J96,0)</f>
        <v>0</v>
      </c>
      <c r="BG96" s="196">
        <f>IF(N96="zákl. přenesená",J96,0)</f>
        <v>0</v>
      </c>
      <c r="BH96" s="196">
        <f>IF(N96="sníž. přenesená",J96,0)</f>
        <v>0</v>
      </c>
      <c r="BI96" s="196">
        <f>IF(N96="nulová",J96,0)</f>
        <v>0</v>
      </c>
      <c r="BJ96" s="16" t="s">
        <v>22</v>
      </c>
      <c r="BK96" s="196">
        <f>ROUND(I96*H96,2)</f>
        <v>0</v>
      </c>
      <c r="BL96" s="16" t="s">
        <v>131</v>
      </c>
      <c r="BM96" s="195" t="s">
        <v>1646</v>
      </c>
    </row>
    <row r="97" spans="1:31" s="2" customFormat="1" ht="6.95" customHeight="1">
      <c r="A97" s="37"/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43"/>
      <c r="M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</sheetData>
  <sheetProtection password="CC35" sheet="1" objects="1" scenarios="1" formatColumns="0" formatRows="0" autoFilter="0"/>
  <autoFilter ref="C84:K9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3"/>
  <sheetViews>
    <sheetView showGridLines="0" workbookViewId="0" topLeftCell="A1"/>
  </sheetViews>
  <sheetFormatPr defaultColWidth="9.140625" defaultRowHeight="12"/>
  <cols>
    <col min="1" max="1" width="8.28125" style="260" customWidth="1"/>
    <col min="2" max="2" width="1.7109375" style="260" customWidth="1"/>
    <col min="3" max="4" width="5.00390625" style="260" customWidth="1"/>
    <col min="5" max="5" width="11.7109375" style="260" customWidth="1"/>
    <col min="6" max="6" width="9.140625" style="260" customWidth="1"/>
    <col min="7" max="7" width="5.00390625" style="260" customWidth="1"/>
    <col min="8" max="8" width="77.8515625" style="260" customWidth="1"/>
    <col min="9" max="10" width="20.00390625" style="260" customWidth="1"/>
    <col min="11" max="11" width="1.7109375" style="260" customWidth="1"/>
  </cols>
  <sheetData>
    <row r="1" s="1" customFormat="1" ht="37.5" customHeight="1"/>
    <row r="2" spans="2:11" s="1" customFormat="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4" customFormat="1" ht="45" customHeight="1">
      <c r="B3" s="264"/>
      <c r="C3" s="265" t="s">
        <v>1647</v>
      </c>
      <c r="D3" s="265"/>
      <c r="E3" s="265"/>
      <c r="F3" s="265"/>
      <c r="G3" s="265"/>
      <c r="H3" s="265"/>
      <c r="I3" s="265"/>
      <c r="J3" s="265"/>
      <c r="K3" s="266"/>
    </row>
    <row r="4" spans="2:11" s="1" customFormat="1" ht="25.5" customHeight="1">
      <c r="B4" s="267"/>
      <c r="C4" s="268" t="s">
        <v>1648</v>
      </c>
      <c r="D4" s="268"/>
      <c r="E4" s="268"/>
      <c r="F4" s="268"/>
      <c r="G4" s="268"/>
      <c r="H4" s="268"/>
      <c r="I4" s="268"/>
      <c r="J4" s="268"/>
      <c r="K4" s="269"/>
    </row>
    <row r="5" spans="2:11" s="1" customFormat="1" ht="5.25" customHeight="1">
      <c r="B5" s="267"/>
      <c r="C5" s="270"/>
      <c r="D5" s="270"/>
      <c r="E5" s="270"/>
      <c r="F5" s="270"/>
      <c r="G5" s="270"/>
      <c r="H5" s="270"/>
      <c r="I5" s="270"/>
      <c r="J5" s="270"/>
      <c r="K5" s="269"/>
    </row>
    <row r="6" spans="2:11" s="1" customFormat="1" ht="15" customHeight="1">
      <c r="B6" s="267"/>
      <c r="C6" s="271" t="s">
        <v>1649</v>
      </c>
      <c r="D6" s="271"/>
      <c r="E6" s="271"/>
      <c r="F6" s="271"/>
      <c r="G6" s="271"/>
      <c r="H6" s="271"/>
      <c r="I6" s="271"/>
      <c r="J6" s="271"/>
      <c r="K6" s="269"/>
    </row>
    <row r="7" spans="2:11" s="1" customFormat="1" ht="15" customHeight="1">
      <c r="B7" s="272"/>
      <c r="C7" s="271" t="s">
        <v>1650</v>
      </c>
      <c r="D7" s="271"/>
      <c r="E7" s="271"/>
      <c r="F7" s="271"/>
      <c r="G7" s="271"/>
      <c r="H7" s="271"/>
      <c r="I7" s="271"/>
      <c r="J7" s="271"/>
      <c r="K7" s="269"/>
    </row>
    <row r="8" spans="2:11" s="1" customFormat="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s="1" customFormat="1" ht="15" customHeight="1">
      <c r="B9" s="272"/>
      <c r="C9" s="271" t="s">
        <v>1651</v>
      </c>
      <c r="D9" s="271"/>
      <c r="E9" s="271"/>
      <c r="F9" s="271"/>
      <c r="G9" s="271"/>
      <c r="H9" s="271"/>
      <c r="I9" s="271"/>
      <c r="J9" s="271"/>
      <c r="K9" s="269"/>
    </row>
    <row r="10" spans="2:11" s="1" customFormat="1" ht="15" customHeight="1">
      <c r="B10" s="272"/>
      <c r="C10" s="271"/>
      <c r="D10" s="271" t="s">
        <v>1652</v>
      </c>
      <c r="E10" s="271"/>
      <c r="F10" s="271"/>
      <c r="G10" s="271"/>
      <c r="H10" s="271"/>
      <c r="I10" s="271"/>
      <c r="J10" s="271"/>
      <c r="K10" s="269"/>
    </row>
    <row r="11" spans="2:11" s="1" customFormat="1" ht="15" customHeight="1">
      <c r="B11" s="272"/>
      <c r="C11" s="273"/>
      <c r="D11" s="271" t="s">
        <v>1653</v>
      </c>
      <c r="E11" s="271"/>
      <c r="F11" s="271"/>
      <c r="G11" s="271"/>
      <c r="H11" s="271"/>
      <c r="I11" s="271"/>
      <c r="J11" s="271"/>
      <c r="K11" s="269"/>
    </row>
    <row r="12" spans="2:11" s="1" customFormat="1" ht="15" customHeight="1">
      <c r="B12" s="272"/>
      <c r="C12" s="273"/>
      <c r="D12" s="271"/>
      <c r="E12" s="271"/>
      <c r="F12" s="271"/>
      <c r="G12" s="271"/>
      <c r="H12" s="271"/>
      <c r="I12" s="271"/>
      <c r="J12" s="271"/>
      <c r="K12" s="269"/>
    </row>
    <row r="13" spans="2:11" s="1" customFormat="1" ht="15" customHeight="1">
      <c r="B13" s="272"/>
      <c r="C13" s="273"/>
      <c r="D13" s="274" t="s">
        <v>1654</v>
      </c>
      <c r="E13" s="271"/>
      <c r="F13" s="271"/>
      <c r="G13" s="271"/>
      <c r="H13" s="271"/>
      <c r="I13" s="271"/>
      <c r="J13" s="271"/>
      <c r="K13" s="269"/>
    </row>
    <row r="14" spans="2:11" s="1" customFormat="1" ht="12.75" customHeight="1">
      <c r="B14" s="272"/>
      <c r="C14" s="273"/>
      <c r="D14" s="273"/>
      <c r="E14" s="273"/>
      <c r="F14" s="273"/>
      <c r="G14" s="273"/>
      <c r="H14" s="273"/>
      <c r="I14" s="273"/>
      <c r="J14" s="273"/>
      <c r="K14" s="269"/>
    </row>
    <row r="15" spans="2:11" s="1" customFormat="1" ht="15" customHeight="1">
      <c r="B15" s="272"/>
      <c r="C15" s="273"/>
      <c r="D15" s="271" t="s">
        <v>1655</v>
      </c>
      <c r="E15" s="271"/>
      <c r="F15" s="271"/>
      <c r="G15" s="271"/>
      <c r="H15" s="271"/>
      <c r="I15" s="271"/>
      <c r="J15" s="271"/>
      <c r="K15" s="269"/>
    </row>
    <row r="16" spans="2:11" s="1" customFormat="1" ht="15" customHeight="1">
      <c r="B16" s="272"/>
      <c r="C16" s="273"/>
      <c r="D16" s="271" t="s">
        <v>1656</v>
      </c>
      <c r="E16" s="271"/>
      <c r="F16" s="271"/>
      <c r="G16" s="271"/>
      <c r="H16" s="271"/>
      <c r="I16" s="271"/>
      <c r="J16" s="271"/>
      <c r="K16" s="269"/>
    </row>
    <row r="17" spans="2:11" s="1" customFormat="1" ht="15" customHeight="1">
      <c r="B17" s="272"/>
      <c r="C17" s="273"/>
      <c r="D17" s="271" t="s">
        <v>1657</v>
      </c>
      <c r="E17" s="271"/>
      <c r="F17" s="271"/>
      <c r="G17" s="271"/>
      <c r="H17" s="271"/>
      <c r="I17" s="271"/>
      <c r="J17" s="271"/>
      <c r="K17" s="269"/>
    </row>
    <row r="18" spans="2:11" s="1" customFormat="1" ht="15" customHeight="1">
      <c r="B18" s="272"/>
      <c r="C18" s="273"/>
      <c r="D18" s="273"/>
      <c r="E18" s="275" t="s">
        <v>84</v>
      </c>
      <c r="F18" s="271" t="s">
        <v>1658</v>
      </c>
      <c r="G18" s="271"/>
      <c r="H18" s="271"/>
      <c r="I18" s="271"/>
      <c r="J18" s="271"/>
      <c r="K18" s="269"/>
    </row>
    <row r="19" spans="2:11" s="1" customFormat="1" ht="15" customHeight="1">
      <c r="B19" s="272"/>
      <c r="C19" s="273"/>
      <c r="D19" s="273"/>
      <c r="E19" s="275" t="s">
        <v>1659</v>
      </c>
      <c r="F19" s="271" t="s">
        <v>1660</v>
      </c>
      <c r="G19" s="271"/>
      <c r="H19" s="271"/>
      <c r="I19" s="271"/>
      <c r="J19" s="271"/>
      <c r="K19" s="269"/>
    </row>
    <row r="20" spans="2:11" s="1" customFormat="1" ht="15" customHeight="1">
      <c r="B20" s="272"/>
      <c r="C20" s="273"/>
      <c r="D20" s="273"/>
      <c r="E20" s="275" t="s">
        <v>1661</v>
      </c>
      <c r="F20" s="271" t="s">
        <v>1662</v>
      </c>
      <c r="G20" s="271"/>
      <c r="H20" s="271"/>
      <c r="I20" s="271"/>
      <c r="J20" s="271"/>
      <c r="K20" s="269"/>
    </row>
    <row r="21" spans="2:11" s="1" customFormat="1" ht="15" customHeight="1">
      <c r="B21" s="272"/>
      <c r="C21" s="273"/>
      <c r="D21" s="273"/>
      <c r="E21" s="275" t="s">
        <v>1663</v>
      </c>
      <c r="F21" s="271" t="s">
        <v>1664</v>
      </c>
      <c r="G21" s="271"/>
      <c r="H21" s="271"/>
      <c r="I21" s="271"/>
      <c r="J21" s="271"/>
      <c r="K21" s="269"/>
    </row>
    <row r="22" spans="2:11" s="1" customFormat="1" ht="15" customHeight="1">
      <c r="B22" s="272"/>
      <c r="C22" s="273"/>
      <c r="D22" s="273"/>
      <c r="E22" s="275" t="s">
        <v>1665</v>
      </c>
      <c r="F22" s="271" t="s">
        <v>1666</v>
      </c>
      <c r="G22" s="271"/>
      <c r="H22" s="271"/>
      <c r="I22" s="271"/>
      <c r="J22" s="271"/>
      <c r="K22" s="269"/>
    </row>
    <row r="23" spans="2:11" s="1" customFormat="1" ht="15" customHeight="1">
      <c r="B23" s="272"/>
      <c r="C23" s="273"/>
      <c r="D23" s="273"/>
      <c r="E23" s="275" t="s">
        <v>90</v>
      </c>
      <c r="F23" s="271" t="s">
        <v>1667</v>
      </c>
      <c r="G23" s="271"/>
      <c r="H23" s="271"/>
      <c r="I23" s="271"/>
      <c r="J23" s="271"/>
      <c r="K23" s="269"/>
    </row>
    <row r="24" spans="2:11" s="1" customFormat="1" ht="12.75" customHeight="1">
      <c r="B24" s="272"/>
      <c r="C24" s="273"/>
      <c r="D24" s="273"/>
      <c r="E24" s="273"/>
      <c r="F24" s="273"/>
      <c r="G24" s="273"/>
      <c r="H24" s="273"/>
      <c r="I24" s="273"/>
      <c r="J24" s="273"/>
      <c r="K24" s="269"/>
    </row>
    <row r="25" spans="2:11" s="1" customFormat="1" ht="15" customHeight="1">
      <c r="B25" s="272"/>
      <c r="C25" s="271" t="s">
        <v>1668</v>
      </c>
      <c r="D25" s="271"/>
      <c r="E25" s="271"/>
      <c r="F25" s="271"/>
      <c r="G25" s="271"/>
      <c r="H25" s="271"/>
      <c r="I25" s="271"/>
      <c r="J25" s="271"/>
      <c r="K25" s="269"/>
    </row>
    <row r="26" spans="2:11" s="1" customFormat="1" ht="15" customHeight="1">
      <c r="B26" s="272"/>
      <c r="C26" s="271" t="s">
        <v>1669</v>
      </c>
      <c r="D26" s="271"/>
      <c r="E26" s="271"/>
      <c r="F26" s="271"/>
      <c r="G26" s="271"/>
      <c r="H26" s="271"/>
      <c r="I26" s="271"/>
      <c r="J26" s="271"/>
      <c r="K26" s="269"/>
    </row>
    <row r="27" spans="2:11" s="1" customFormat="1" ht="15" customHeight="1">
      <c r="B27" s="272"/>
      <c r="C27" s="271"/>
      <c r="D27" s="271" t="s">
        <v>1670</v>
      </c>
      <c r="E27" s="271"/>
      <c r="F27" s="271"/>
      <c r="G27" s="271"/>
      <c r="H27" s="271"/>
      <c r="I27" s="271"/>
      <c r="J27" s="271"/>
      <c r="K27" s="269"/>
    </row>
    <row r="28" spans="2:11" s="1" customFormat="1" ht="15" customHeight="1">
      <c r="B28" s="272"/>
      <c r="C28" s="273"/>
      <c r="D28" s="271" t="s">
        <v>1671</v>
      </c>
      <c r="E28" s="271"/>
      <c r="F28" s="271"/>
      <c r="G28" s="271"/>
      <c r="H28" s="271"/>
      <c r="I28" s="271"/>
      <c r="J28" s="271"/>
      <c r="K28" s="269"/>
    </row>
    <row r="29" spans="2:11" s="1" customFormat="1" ht="12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69"/>
    </row>
    <row r="30" spans="2:11" s="1" customFormat="1" ht="15" customHeight="1">
      <c r="B30" s="272"/>
      <c r="C30" s="273"/>
      <c r="D30" s="271" t="s">
        <v>1672</v>
      </c>
      <c r="E30" s="271"/>
      <c r="F30" s="271"/>
      <c r="G30" s="271"/>
      <c r="H30" s="271"/>
      <c r="I30" s="271"/>
      <c r="J30" s="271"/>
      <c r="K30" s="269"/>
    </row>
    <row r="31" spans="2:11" s="1" customFormat="1" ht="15" customHeight="1">
      <c r="B31" s="272"/>
      <c r="C31" s="273"/>
      <c r="D31" s="271" t="s">
        <v>1673</v>
      </c>
      <c r="E31" s="271"/>
      <c r="F31" s="271"/>
      <c r="G31" s="271"/>
      <c r="H31" s="271"/>
      <c r="I31" s="271"/>
      <c r="J31" s="271"/>
      <c r="K31" s="269"/>
    </row>
    <row r="32" spans="2:11" s="1" customFormat="1" ht="12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69"/>
    </row>
    <row r="33" spans="2:11" s="1" customFormat="1" ht="15" customHeight="1">
      <c r="B33" s="272"/>
      <c r="C33" s="273"/>
      <c r="D33" s="271" t="s">
        <v>1674</v>
      </c>
      <c r="E33" s="271"/>
      <c r="F33" s="271"/>
      <c r="G33" s="271"/>
      <c r="H33" s="271"/>
      <c r="I33" s="271"/>
      <c r="J33" s="271"/>
      <c r="K33" s="269"/>
    </row>
    <row r="34" spans="2:11" s="1" customFormat="1" ht="15" customHeight="1">
      <c r="B34" s="272"/>
      <c r="C34" s="273"/>
      <c r="D34" s="271" t="s">
        <v>1675</v>
      </c>
      <c r="E34" s="271"/>
      <c r="F34" s="271"/>
      <c r="G34" s="271"/>
      <c r="H34" s="271"/>
      <c r="I34" s="271"/>
      <c r="J34" s="271"/>
      <c r="K34" s="269"/>
    </row>
    <row r="35" spans="2:11" s="1" customFormat="1" ht="15" customHeight="1">
      <c r="B35" s="272"/>
      <c r="C35" s="273"/>
      <c r="D35" s="271" t="s">
        <v>1676</v>
      </c>
      <c r="E35" s="271"/>
      <c r="F35" s="271"/>
      <c r="G35" s="271"/>
      <c r="H35" s="271"/>
      <c r="I35" s="271"/>
      <c r="J35" s="271"/>
      <c r="K35" s="269"/>
    </row>
    <row r="36" spans="2:11" s="1" customFormat="1" ht="15" customHeight="1">
      <c r="B36" s="272"/>
      <c r="C36" s="273"/>
      <c r="D36" s="271"/>
      <c r="E36" s="274" t="s">
        <v>114</v>
      </c>
      <c r="F36" s="271"/>
      <c r="G36" s="271" t="s">
        <v>1677</v>
      </c>
      <c r="H36" s="271"/>
      <c r="I36" s="271"/>
      <c r="J36" s="271"/>
      <c r="K36" s="269"/>
    </row>
    <row r="37" spans="2:11" s="1" customFormat="1" ht="30.75" customHeight="1">
      <c r="B37" s="272"/>
      <c r="C37" s="273"/>
      <c r="D37" s="271"/>
      <c r="E37" s="274" t="s">
        <v>1678</v>
      </c>
      <c r="F37" s="271"/>
      <c r="G37" s="271" t="s">
        <v>1679</v>
      </c>
      <c r="H37" s="271"/>
      <c r="I37" s="271"/>
      <c r="J37" s="271"/>
      <c r="K37" s="269"/>
    </row>
    <row r="38" spans="2:11" s="1" customFormat="1" ht="15" customHeight="1">
      <c r="B38" s="272"/>
      <c r="C38" s="273"/>
      <c r="D38" s="271"/>
      <c r="E38" s="274" t="s">
        <v>59</v>
      </c>
      <c r="F38" s="271"/>
      <c r="G38" s="271" t="s">
        <v>1680</v>
      </c>
      <c r="H38" s="271"/>
      <c r="I38" s="271"/>
      <c r="J38" s="271"/>
      <c r="K38" s="269"/>
    </row>
    <row r="39" spans="2:11" s="1" customFormat="1" ht="15" customHeight="1">
      <c r="B39" s="272"/>
      <c r="C39" s="273"/>
      <c r="D39" s="271"/>
      <c r="E39" s="274" t="s">
        <v>60</v>
      </c>
      <c r="F39" s="271"/>
      <c r="G39" s="271" t="s">
        <v>1681</v>
      </c>
      <c r="H39" s="271"/>
      <c r="I39" s="271"/>
      <c r="J39" s="271"/>
      <c r="K39" s="269"/>
    </row>
    <row r="40" spans="2:11" s="1" customFormat="1" ht="15" customHeight="1">
      <c r="B40" s="272"/>
      <c r="C40" s="273"/>
      <c r="D40" s="271"/>
      <c r="E40" s="274" t="s">
        <v>115</v>
      </c>
      <c r="F40" s="271"/>
      <c r="G40" s="271" t="s">
        <v>1682</v>
      </c>
      <c r="H40" s="271"/>
      <c r="I40" s="271"/>
      <c r="J40" s="271"/>
      <c r="K40" s="269"/>
    </row>
    <row r="41" spans="2:11" s="1" customFormat="1" ht="15" customHeight="1">
      <c r="B41" s="272"/>
      <c r="C41" s="273"/>
      <c r="D41" s="271"/>
      <c r="E41" s="274" t="s">
        <v>116</v>
      </c>
      <c r="F41" s="271"/>
      <c r="G41" s="271" t="s">
        <v>1683</v>
      </c>
      <c r="H41" s="271"/>
      <c r="I41" s="271"/>
      <c r="J41" s="271"/>
      <c r="K41" s="269"/>
    </row>
    <row r="42" spans="2:11" s="1" customFormat="1" ht="15" customHeight="1">
      <c r="B42" s="272"/>
      <c r="C42" s="273"/>
      <c r="D42" s="271"/>
      <c r="E42" s="274" t="s">
        <v>1684</v>
      </c>
      <c r="F42" s="271"/>
      <c r="G42" s="271" t="s">
        <v>1685</v>
      </c>
      <c r="H42" s="271"/>
      <c r="I42" s="271"/>
      <c r="J42" s="271"/>
      <c r="K42" s="269"/>
    </row>
    <row r="43" spans="2:11" s="1" customFormat="1" ht="15" customHeight="1">
      <c r="B43" s="272"/>
      <c r="C43" s="273"/>
      <c r="D43" s="271"/>
      <c r="E43" s="274"/>
      <c r="F43" s="271"/>
      <c r="G43" s="271" t="s">
        <v>1686</v>
      </c>
      <c r="H43" s="271"/>
      <c r="I43" s="271"/>
      <c r="J43" s="271"/>
      <c r="K43" s="269"/>
    </row>
    <row r="44" spans="2:11" s="1" customFormat="1" ht="15" customHeight="1">
      <c r="B44" s="272"/>
      <c r="C44" s="273"/>
      <c r="D44" s="271"/>
      <c r="E44" s="274" t="s">
        <v>1687</v>
      </c>
      <c r="F44" s="271"/>
      <c r="G44" s="271" t="s">
        <v>1688</v>
      </c>
      <c r="H44" s="271"/>
      <c r="I44" s="271"/>
      <c r="J44" s="271"/>
      <c r="K44" s="269"/>
    </row>
    <row r="45" spans="2:11" s="1" customFormat="1" ht="15" customHeight="1">
      <c r="B45" s="272"/>
      <c r="C45" s="273"/>
      <c r="D45" s="271"/>
      <c r="E45" s="274" t="s">
        <v>118</v>
      </c>
      <c r="F45" s="271"/>
      <c r="G45" s="271" t="s">
        <v>1689</v>
      </c>
      <c r="H45" s="271"/>
      <c r="I45" s="271"/>
      <c r="J45" s="271"/>
      <c r="K45" s="269"/>
    </row>
    <row r="46" spans="2:11" s="1" customFormat="1" ht="12.75" customHeight="1">
      <c r="B46" s="272"/>
      <c r="C46" s="273"/>
      <c r="D46" s="271"/>
      <c r="E46" s="271"/>
      <c r="F46" s="271"/>
      <c r="G46" s="271"/>
      <c r="H46" s="271"/>
      <c r="I46" s="271"/>
      <c r="J46" s="271"/>
      <c r="K46" s="269"/>
    </row>
    <row r="47" spans="2:11" s="1" customFormat="1" ht="15" customHeight="1">
      <c r="B47" s="272"/>
      <c r="C47" s="273"/>
      <c r="D47" s="271" t="s">
        <v>1690</v>
      </c>
      <c r="E47" s="271"/>
      <c r="F47" s="271"/>
      <c r="G47" s="271"/>
      <c r="H47" s="271"/>
      <c r="I47" s="271"/>
      <c r="J47" s="271"/>
      <c r="K47" s="269"/>
    </row>
    <row r="48" spans="2:11" s="1" customFormat="1" ht="15" customHeight="1">
      <c r="B48" s="272"/>
      <c r="C48" s="273"/>
      <c r="D48" s="273"/>
      <c r="E48" s="271" t="s">
        <v>1691</v>
      </c>
      <c r="F48" s="271"/>
      <c r="G48" s="271"/>
      <c r="H48" s="271"/>
      <c r="I48" s="271"/>
      <c r="J48" s="271"/>
      <c r="K48" s="269"/>
    </row>
    <row r="49" spans="2:11" s="1" customFormat="1" ht="15" customHeight="1">
      <c r="B49" s="272"/>
      <c r="C49" s="273"/>
      <c r="D49" s="273"/>
      <c r="E49" s="271" t="s">
        <v>1692</v>
      </c>
      <c r="F49" s="271"/>
      <c r="G49" s="271"/>
      <c r="H49" s="271"/>
      <c r="I49" s="271"/>
      <c r="J49" s="271"/>
      <c r="K49" s="269"/>
    </row>
    <row r="50" spans="2:11" s="1" customFormat="1" ht="15" customHeight="1">
      <c r="B50" s="272"/>
      <c r="C50" s="273"/>
      <c r="D50" s="273"/>
      <c r="E50" s="271" t="s">
        <v>1693</v>
      </c>
      <c r="F50" s="271"/>
      <c r="G50" s="271"/>
      <c r="H50" s="271"/>
      <c r="I50" s="271"/>
      <c r="J50" s="271"/>
      <c r="K50" s="269"/>
    </row>
    <row r="51" spans="2:11" s="1" customFormat="1" ht="15" customHeight="1">
      <c r="B51" s="272"/>
      <c r="C51" s="273"/>
      <c r="D51" s="271" t="s">
        <v>1694</v>
      </c>
      <c r="E51" s="271"/>
      <c r="F51" s="271"/>
      <c r="G51" s="271"/>
      <c r="H51" s="271"/>
      <c r="I51" s="271"/>
      <c r="J51" s="271"/>
      <c r="K51" s="269"/>
    </row>
    <row r="52" spans="2:11" s="1" customFormat="1" ht="25.5" customHeight="1">
      <c r="B52" s="267"/>
      <c r="C52" s="268" t="s">
        <v>1695</v>
      </c>
      <c r="D52" s="268"/>
      <c r="E52" s="268"/>
      <c r="F52" s="268"/>
      <c r="G52" s="268"/>
      <c r="H52" s="268"/>
      <c r="I52" s="268"/>
      <c r="J52" s="268"/>
      <c r="K52" s="269"/>
    </row>
    <row r="53" spans="2:11" s="1" customFormat="1" ht="5.25" customHeight="1">
      <c r="B53" s="267"/>
      <c r="C53" s="270"/>
      <c r="D53" s="270"/>
      <c r="E53" s="270"/>
      <c r="F53" s="270"/>
      <c r="G53" s="270"/>
      <c r="H53" s="270"/>
      <c r="I53" s="270"/>
      <c r="J53" s="270"/>
      <c r="K53" s="269"/>
    </row>
    <row r="54" spans="2:11" s="1" customFormat="1" ht="15" customHeight="1">
      <c r="B54" s="267"/>
      <c r="C54" s="271" t="s">
        <v>1696</v>
      </c>
      <c r="D54" s="271"/>
      <c r="E54" s="271"/>
      <c r="F54" s="271"/>
      <c r="G54" s="271"/>
      <c r="H54" s="271"/>
      <c r="I54" s="271"/>
      <c r="J54" s="271"/>
      <c r="K54" s="269"/>
    </row>
    <row r="55" spans="2:11" s="1" customFormat="1" ht="15" customHeight="1">
      <c r="B55" s="267"/>
      <c r="C55" s="271" t="s">
        <v>1697</v>
      </c>
      <c r="D55" s="271"/>
      <c r="E55" s="271"/>
      <c r="F55" s="271"/>
      <c r="G55" s="271"/>
      <c r="H55" s="271"/>
      <c r="I55" s="271"/>
      <c r="J55" s="271"/>
      <c r="K55" s="269"/>
    </row>
    <row r="56" spans="2:11" s="1" customFormat="1" ht="12.75" customHeight="1">
      <c r="B56" s="267"/>
      <c r="C56" s="271"/>
      <c r="D56" s="271"/>
      <c r="E56" s="271"/>
      <c r="F56" s="271"/>
      <c r="G56" s="271"/>
      <c r="H56" s="271"/>
      <c r="I56" s="271"/>
      <c r="J56" s="271"/>
      <c r="K56" s="269"/>
    </row>
    <row r="57" spans="2:11" s="1" customFormat="1" ht="15" customHeight="1">
      <c r="B57" s="267"/>
      <c r="C57" s="271" t="s">
        <v>1698</v>
      </c>
      <c r="D57" s="271"/>
      <c r="E57" s="271"/>
      <c r="F57" s="271"/>
      <c r="G57" s="271"/>
      <c r="H57" s="271"/>
      <c r="I57" s="271"/>
      <c r="J57" s="271"/>
      <c r="K57" s="269"/>
    </row>
    <row r="58" spans="2:11" s="1" customFormat="1" ht="15" customHeight="1">
      <c r="B58" s="267"/>
      <c r="C58" s="273"/>
      <c r="D58" s="271" t="s">
        <v>1699</v>
      </c>
      <c r="E58" s="271"/>
      <c r="F58" s="271"/>
      <c r="G58" s="271"/>
      <c r="H58" s="271"/>
      <c r="I58" s="271"/>
      <c r="J58" s="271"/>
      <c r="K58" s="269"/>
    </row>
    <row r="59" spans="2:11" s="1" customFormat="1" ht="15" customHeight="1">
      <c r="B59" s="267"/>
      <c r="C59" s="273"/>
      <c r="D59" s="271" t="s">
        <v>1700</v>
      </c>
      <c r="E59" s="271"/>
      <c r="F59" s="271"/>
      <c r="G59" s="271"/>
      <c r="H59" s="271"/>
      <c r="I59" s="271"/>
      <c r="J59" s="271"/>
      <c r="K59" s="269"/>
    </row>
    <row r="60" spans="2:11" s="1" customFormat="1" ht="15" customHeight="1">
      <c r="B60" s="267"/>
      <c r="C60" s="273"/>
      <c r="D60" s="271" t="s">
        <v>1701</v>
      </c>
      <c r="E60" s="271"/>
      <c r="F60" s="271"/>
      <c r="G60" s="271"/>
      <c r="H60" s="271"/>
      <c r="I60" s="271"/>
      <c r="J60" s="271"/>
      <c r="K60" s="269"/>
    </row>
    <row r="61" spans="2:11" s="1" customFormat="1" ht="15" customHeight="1">
      <c r="B61" s="267"/>
      <c r="C61" s="273"/>
      <c r="D61" s="271" t="s">
        <v>1702</v>
      </c>
      <c r="E61" s="271"/>
      <c r="F61" s="271"/>
      <c r="G61" s="271"/>
      <c r="H61" s="271"/>
      <c r="I61" s="271"/>
      <c r="J61" s="271"/>
      <c r="K61" s="269"/>
    </row>
    <row r="62" spans="2:11" s="1" customFormat="1" ht="15" customHeight="1">
      <c r="B62" s="267"/>
      <c r="C62" s="273"/>
      <c r="D62" s="276" t="s">
        <v>1703</v>
      </c>
      <c r="E62" s="276"/>
      <c r="F62" s="276"/>
      <c r="G62" s="276"/>
      <c r="H62" s="276"/>
      <c r="I62" s="276"/>
      <c r="J62" s="276"/>
      <c r="K62" s="269"/>
    </row>
    <row r="63" spans="2:11" s="1" customFormat="1" ht="15" customHeight="1">
      <c r="B63" s="267"/>
      <c r="C63" s="273"/>
      <c r="D63" s="271" t="s">
        <v>1704</v>
      </c>
      <c r="E63" s="271"/>
      <c r="F63" s="271"/>
      <c r="G63" s="271"/>
      <c r="H63" s="271"/>
      <c r="I63" s="271"/>
      <c r="J63" s="271"/>
      <c r="K63" s="269"/>
    </row>
    <row r="64" spans="2:11" s="1" customFormat="1" ht="12.75" customHeight="1">
      <c r="B64" s="267"/>
      <c r="C64" s="273"/>
      <c r="D64" s="273"/>
      <c r="E64" s="277"/>
      <c r="F64" s="273"/>
      <c r="G64" s="273"/>
      <c r="H64" s="273"/>
      <c r="I64" s="273"/>
      <c r="J64" s="273"/>
      <c r="K64" s="269"/>
    </row>
    <row r="65" spans="2:11" s="1" customFormat="1" ht="15" customHeight="1">
      <c r="B65" s="267"/>
      <c r="C65" s="273"/>
      <c r="D65" s="271" t="s">
        <v>1705</v>
      </c>
      <c r="E65" s="271"/>
      <c r="F65" s="271"/>
      <c r="G65" s="271"/>
      <c r="H65" s="271"/>
      <c r="I65" s="271"/>
      <c r="J65" s="271"/>
      <c r="K65" s="269"/>
    </row>
    <row r="66" spans="2:11" s="1" customFormat="1" ht="15" customHeight="1">
      <c r="B66" s="267"/>
      <c r="C66" s="273"/>
      <c r="D66" s="276" t="s">
        <v>1706</v>
      </c>
      <c r="E66" s="276"/>
      <c r="F66" s="276"/>
      <c r="G66" s="276"/>
      <c r="H66" s="276"/>
      <c r="I66" s="276"/>
      <c r="J66" s="276"/>
      <c r="K66" s="269"/>
    </row>
    <row r="67" spans="2:11" s="1" customFormat="1" ht="15" customHeight="1">
      <c r="B67" s="267"/>
      <c r="C67" s="273"/>
      <c r="D67" s="271" t="s">
        <v>1707</v>
      </c>
      <c r="E67" s="271"/>
      <c r="F67" s="271"/>
      <c r="G67" s="271"/>
      <c r="H67" s="271"/>
      <c r="I67" s="271"/>
      <c r="J67" s="271"/>
      <c r="K67" s="269"/>
    </row>
    <row r="68" spans="2:11" s="1" customFormat="1" ht="15" customHeight="1">
      <c r="B68" s="267"/>
      <c r="C68" s="273"/>
      <c r="D68" s="271" t="s">
        <v>1708</v>
      </c>
      <c r="E68" s="271"/>
      <c r="F68" s="271"/>
      <c r="G68" s="271"/>
      <c r="H68" s="271"/>
      <c r="I68" s="271"/>
      <c r="J68" s="271"/>
      <c r="K68" s="269"/>
    </row>
    <row r="69" spans="2:11" s="1" customFormat="1" ht="15" customHeight="1">
      <c r="B69" s="267"/>
      <c r="C69" s="273"/>
      <c r="D69" s="271" t="s">
        <v>1709</v>
      </c>
      <c r="E69" s="271"/>
      <c r="F69" s="271"/>
      <c r="G69" s="271"/>
      <c r="H69" s="271"/>
      <c r="I69" s="271"/>
      <c r="J69" s="271"/>
      <c r="K69" s="269"/>
    </row>
    <row r="70" spans="2:11" s="1" customFormat="1" ht="15" customHeight="1">
      <c r="B70" s="267"/>
      <c r="C70" s="273"/>
      <c r="D70" s="271" t="s">
        <v>1710</v>
      </c>
      <c r="E70" s="271"/>
      <c r="F70" s="271"/>
      <c r="G70" s="271"/>
      <c r="H70" s="271"/>
      <c r="I70" s="271"/>
      <c r="J70" s="271"/>
      <c r="K70" s="269"/>
    </row>
    <row r="71" spans="2:11" s="1" customFormat="1" ht="12.75" customHeight="1">
      <c r="B71" s="278"/>
      <c r="C71" s="279"/>
      <c r="D71" s="279"/>
      <c r="E71" s="279"/>
      <c r="F71" s="279"/>
      <c r="G71" s="279"/>
      <c r="H71" s="279"/>
      <c r="I71" s="279"/>
      <c r="J71" s="279"/>
      <c r="K71" s="280"/>
    </row>
    <row r="72" spans="2:11" s="1" customFormat="1" ht="18.75" customHeight="1">
      <c r="B72" s="281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s="1" customFormat="1" ht="18.75" customHeight="1">
      <c r="B73" s="282"/>
      <c r="C73" s="282"/>
      <c r="D73" s="282"/>
      <c r="E73" s="282"/>
      <c r="F73" s="282"/>
      <c r="G73" s="282"/>
      <c r="H73" s="282"/>
      <c r="I73" s="282"/>
      <c r="J73" s="282"/>
      <c r="K73" s="282"/>
    </row>
    <row r="74" spans="2:11" s="1" customFormat="1" ht="7.5" customHeight="1">
      <c r="B74" s="283"/>
      <c r="C74" s="284"/>
      <c r="D74" s="284"/>
      <c r="E74" s="284"/>
      <c r="F74" s="284"/>
      <c r="G74" s="284"/>
      <c r="H74" s="284"/>
      <c r="I74" s="284"/>
      <c r="J74" s="284"/>
      <c r="K74" s="285"/>
    </row>
    <row r="75" spans="2:11" s="1" customFormat="1" ht="45" customHeight="1">
      <c r="B75" s="286"/>
      <c r="C75" s="287" t="s">
        <v>1711</v>
      </c>
      <c r="D75" s="287"/>
      <c r="E75" s="287"/>
      <c r="F75" s="287"/>
      <c r="G75" s="287"/>
      <c r="H75" s="287"/>
      <c r="I75" s="287"/>
      <c r="J75" s="287"/>
      <c r="K75" s="288"/>
    </row>
    <row r="76" spans="2:11" s="1" customFormat="1" ht="17.25" customHeight="1">
      <c r="B76" s="286"/>
      <c r="C76" s="289" t="s">
        <v>1712</v>
      </c>
      <c r="D76" s="289"/>
      <c r="E76" s="289"/>
      <c r="F76" s="289" t="s">
        <v>1713</v>
      </c>
      <c r="G76" s="290"/>
      <c r="H76" s="289" t="s">
        <v>60</v>
      </c>
      <c r="I76" s="289" t="s">
        <v>63</v>
      </c>
      <c r="J76" s="289" t="s">
        <v>1714</v>
      </c>
      <c r="K76" s="288"/>
    </row>
    <row r="77" spans="2:11" s="1" customFormat="1" ht="17.25" customHeight="1">
      <c r="B77" s="286"/>
      <c r="C77" s="291" t="s">
        <v>1715</v>
      </c>
      <c r="D77" s="291"/>
      <c r="E77" s="291"/>
      <c r="F77" s="292" t="s">
        <v>1716</v>
      </c>
      <c r="G77" s="293"/>
      <c r="H77" s="291"/>
      <c r="I77" s="291"/>
      <c r="J77" s="291" t="s">
        <v>1717</v>
      </c>
      <c r="K77" s="288"/>
    </row>
    <row r="78" spans="2:11" s="1" customFormat="1" ht="5.25" customHeight="1">
      <c r="B78" s="286"/>
      <c r="C78" s="294"/>
      <c r="D78" s="294"/>
      <c r="E78" s="294"/>
      <c r="F78" s="294"/>
      <c r="G78" s="295"/>
      <c r="H78" s="294"/>
      <c r="I78" s="294"/>
      <c r="J78" s="294"/>
      <c r="K78" s="288"/>
    </row>
    <row r="79" spans="2:11" s="1" customFormat="1" ht="15" customHeight="1">
      <c r="B79" s="286"/>
      <c r="C79" s="274" t="s">
        <v>59</v>
      </c>
      <c r="D79" s="296"/>
      <c r="E79" s="296"/>
      <c r="F79" s="297" t="s">
        <v>82</v>
      </c>
      <c r="G79" s="298"/>
      <c r="H79" s="274" t="s">
        <v>1718</v>
      </c>
      <c r="I79" s="274" t="s">
        <v>1719</v>
      </c>
      <c r="J79" s="274">
        <v>20</v>
      </c>
      <c r="K79" s="288"/>
    </row>
    <row r="80" spans="2:11" s="1" customFormat="1" ht="15" customHeight="1">
      <c r="B80" s="286"/>
      <c r="C80" s="274" t="s">
        <v>1720</v>
      </c>
      <c r="D80" s="274"/>
      <c r="E80" s="274"/>
      <c r="F80" s="297" t="s">
        <v>82</v>
      </c>
      <c r="G80" s="298"/>
      <c r="H80" s="274" t="s">
        <v>1721</v>
      </c>
      <c r="I80" s="274" t="s">
        <v>1719</v>
      </c>
      <c r="J80" s="274">
        <v>120</v>
      </c>
      <c r="K80" s="288"/>
    </row>
    <row r="81" spans="2:11" s="1" customFormat="1" ht="15" customHeight="1">
      <c r="B81" s="299"/>
      <c r="C81" s="274" t="s">
        <v>1722</v>
      </c>
      <c r="D81" s="274"/>
      <c r="E81" s="274"/>
      <c r="F81" s="297" t="s">
        <v>1723</v>
      </c>
      <c r="G81" s="298"/>
      <c r="H81" s="274" t="s">
        <v>1724</v>
      </c>
      <c r="I81" s="274" t="s">
        <v>1719</v>
      </c>
      <c r="J81" s="274">
        <v>50</v>
      </c>
      <c r="K81" s="288"/>
    </row>
    <row r="82" spans="2:11" s="1" customFormat="1" ht="15" customHeight="1">
      <c r="B82" s="299"/>
      <c r="C82" s="274" t="s">
        <v>1725</v>
      </c>
      <c r="D82" s="274"/>
      <c r="E82" s="274"/>
      <c r="F82" s="297" t="s">
        <v>82</v>
      </c>
      <c r="G82" s="298"/>
      <c r="H82" s="274" t="s">
        <v>1726</v>
      </c>
      <c r="I82" s="274" t="s">
        <v>1727</v>
      </c>
      <c r="J82" s="274"/>
      <c r="K82" s="288"/>
    </row>
    <row r="83" spans="2:11" s="1" customFormat="1" ht="15" customHeight="1">
      <c r="B83" s="299"/>
      <c r="C83" s="300" t="s">
        <v>1728</v>
      </c>
      <c r="D83" s="300"/>
      <c r="E83" s="300"/>
      <c r="F83" s="301" t="s">
        <v>1723</v>
      </c>
      <c r="G83" s="300"/>
      <c r="H83" s="300" t="s">
        <v>1729</v>
      </c>
      <c r="I83" s="300" t="s">
        <v>1719</v>
      </c>
      <c r="J83" s="300">
        <v>15</v>
      </c>
      <c r="K83" s="288"/>
    </row>
    <row r="84" spans="2:11" s="1" customFormat="1" ht="15" customHeight="1">
      <c r="B84" s="299"/>
      <c r="C84" s="300" t="s">
        <v>1730</v>
      </c>
      <c r="D84" s="300"/>
      <c r="E84" s="300"/>
      <c r="F84" s="301" t="s">
        <v>1723</v>
      </c>
      <c r="G84" s="300"/>
      <c r="H84" s="300" t="s">
        <v>1731</v>
      </c>
      <c r="I84" s="300" t="s">
        <v>1719</v>
      </c>
      <c r="J84" s="300">
        <v>15</v>
      </c>
      <c r="K84" s="288"/>
    </row>
    <row r="85" spans="2:11" s="1" customFormat="1" ht="15" customHeight="1">
      <c r="B85" s="299"/>
      <c r="C85" s="300" t="s">
        <v>1732</v>
      </c>
      <c r="D85" s="300"/>
      <c r="E85" s="300"/>
      <c r="F85" s="301" t="s">
        <v>1723</v>
      </c>
      <c r="G85" s="300"/>
      <c r="H85" s="300" t="s">
        <v>1733</v>
      </c>
      <c r="I85" s="300" t="s">
        <v>1719</v>
      </c>
      <c r="J85" s="300">
        <v>20</v>
      </c>
      <c r="K85" s="288"/>
    </row>
    <row r="86" spans="2:11" s="1" customFormat="1" ht="15" customHeight="1">
      <c r="B86" s="299"/>
      <c r="C86" s="300" t="s">
        <v>1734</v>
      </c>
      <c r="D86" s="300"/>
      <c r="E86" s="300"/>
      <c r="F86" s="301" t="s">
        <v>1723</v>
      </c>
      <c r="G86" s="300"/>
      <c r="H86" s="300" t="s">
        <v>1735</v>
      </c>
      <c r="I86" s="300" t="s">
        <v>1719</v>
      </c>
      <c r="J86" s="300">
        <v>20</v>
      </c>
      <c r="K86" s="288"/>
    </row>
    <row r="87" spans="2:11" s="1" customFormat="1" ht="15" customHeight="1">
      <c r="B87" s="299"/>
      <c r="C87" s="274" t="s">
        <v>1736</v>
      </c>
      <c r="D87" s="274"/>
      <c r="E87" s="274"/>
      <c r="F87" s="297" t="s">
        <v>1723</v>
      </c>
      <c r="G87" s="298"/>
      <c r="H87" s="274" t="s">
        <v>1737</v>
      </c>
      <c r="I87" s="274" t="s">
        <v>1719</v>
      </c>
      <c r="J87" s="274">
        <v>50</v>
      </c>
      <c r="K87" s="288"/>
    </row>
    <row r="88" spans="2:11" s="1" customFormat="1" ht="15" customHeight="1">
      <c r="B88" s="299"/>
      <c r="C88" s="274" t="s">
        <v>1738</v>
      </c>
      <c r="D88" s="274"/>
      <c r="E88" s="274"/>
      <c r="F88" s="297" t="s">
        <v>1723</v>
      </c>
      <c r="G88" s="298"/>
      <c r="H88" s="274" t="s">
        <v>1739</v>
      </c>
      <c r="I88" s="274" t="s">
        <v>1719</v>
      </c>
      <c r="J88" s="274">
        <v>20</v>
      </c>
      <c r="K88" s="288"/>
    </row>
    <row r="89" spans="2:11" s="1" customFormat="1" ht="15" customHeight="1">
      <c r="B89" s="299"/>
      <c r="C89" s="274" t="s">
        <v>1740</v>
      </c>
      <c r="D89" s="274"/>
      <c r="E89" s="274"/>
      <c r="F89" s="297" t="s">
        <v>1723</v>
      </c>
      <c r="G89" s="298"/>
      <c r="H89" s="274" t="s">
        <v>1741</v>
      </c>
      <c r="I89" s="274" t="s">
        <v>1719</v>
      </c>
      <c r="J89" s="274">
        <v>20</v>
      </c>
      <c r="K89" s="288"/>
    </row>
    <row r="90" spans="2:11" s="1" customFormat="1" ht="15" customHeight="1">
      <c r="B90" s="299"/>
      <c r="C90" s="274" t="s">
        <v>1742</v>
      </c>
      <c r="D90" s="274"/>
      <c r="E90" s="274"/>
      <c r="F90" s="297" t="s">
        <v>1723</v>
      </c>
      <c r="G90" s="298"/>
      <c r="H90" s="274" t="s">
        <v>1743</v>
      </c>
      <c r="I90" s="274" t="s">
        <v>1719</v>
      </c>
      <c r="J90" s="274">
        <v>50</v>
      </c>
      <c r="K90" s="288"/>
    </row>
    <row r="91" spans="2:11" s="1" customFormat="1" ht="15" customHeight="1">
      <c r="B91" s="299"/>
      <c r="C91" s="274" t="s">
        <v>1744</v>
      </c>
      <c r="D91" s="274"/>
      <c r="E91" s="274"/>
      <c r="F91" s="297" t="s">
        <v>1723</v>
      </c>
      <c r="G91" s="298"/>
      <c r="H91" s="274" t="s">
        <v>1744</v>
      </c>
      <c r="I91" s="274" t="s">
        <v>1719</v>
      </c>
      <c r="J91" s="274">
        <v>50</v>
      </c>
      <c r="K91" s="288"/>
    </row>
    <row r="92" spans="2:11" s="1" customFormat="1" ht="15" customHeight="1">
      <c r="B92" s="299"/>
      <c r="C92" s="274" t="s">
        <v>1745</v>
      </c>
      <c r="D92" s="274"/>
      <c r="E92" s="274"/>
      <c r="F92" s="297" t="s">
        <v>1723</v>
      </c>
      <c r="G92" s="298"/>
      <c r="H92" s="274" t="s">
        <v>1746</v>
      </c>
      <c r="I92" s="274" t="s">
        <v>1719</v>
      </c>
      <c r="J92" s="274">
        <v>255</v>
      </c>
      <c r="K92" s="288"/>
    </row>
    <row r="93" spans="2:11" s="1" customFormat="1" ht="15" customHeight="1">
      <c r="B93" s="299"/>
      <c r="C93" s="274" t="s">
        <v>1747</v>
      </c>
      <c r="D93" s="274"/>
      <c r="E93" s="274"/>
      <c r="F93" s="297" t="s">
        <v>82</v>
      </c>
      <c r="G93" s="298"/>
      <c r="H93" s="274" t="s">
        <v>1748</v>
      </c>
      <c r="I93" s="274" t="s">
        <v>1749</v>
      </c>
      <c r="J93" s="274"/>
      <c r="K93" s="288"/>
    </row>
    <row r="94" spans="2:11" s="1" customFormat="1" ht="15" customHeight="1">
      <c r="B94" s="299"/>
      <c r="C94" s="274" t="s">
        <v>1750</v>
      </c>
      <c r="D94" s="274"/>
      <c r="E94" s="274"/>
      <c r="F94" s="297" t="s">
        <v>82</v>
      </c>
      <c r="G94" s="298"/>
      <c r="H94" s="274" t="s">
        <v>1751</v>
      </c>
      <c r="I94" s="274" t="s">
        <v>1752</v>
      </c>
      <c r="J94" s="274"/>
      <c r="K94" s="288"/>
    </row>
    <row r="95" spans="2:11" s="1" customFormat="1" ht="15" customHeight="1">
      <c r="B95" s="299"/>
      <c r="C95" s="274" t="s">
        <v>1753</v>
      </c>
      <c r="D95" s="274"/>
      <c r="E95" s="274"/>
      <c r="F95" s="297" t="s">
        <v>82</v>
      </c>
      <c r="G95" s="298"/>
      <c r="H95" s="274" t="s">
        <v>1753</v>
      </c>
      <c r="I95" s="274" t="s">
        <v>1752</v>
      </c>
      <c r="J95" s="274"/>
      <c r="K95" s="288"/>
    </row>
    <row r="96" spans="2:11" s="1" customFormat="1" ht="15" customHeight="1">
      <c r="B96" s="299"/>
      <c r="C96" s="274" t="s">
        <v>44</v>
      </c>
      <c r="D96" s="274"/>
      <c r="E96" s="274"/>
      <c r="F96" s="297" t="s">
        <v>82</v>
      </c>
      <c r="G96" s="298"/>
      <c r="H96" s="274" t="s">
        <v>1754</v>
      </c>
      <c r="I96" s="274" t="s">
        <v>1752</v>
      </c>
      <c r="J96" s="274"/>
      <c r="K96" s="288"/>
    </row>
    <row r="97" spans="2:11" s="1" customFormat="1" ht="15" customHeight="1">
      <c r="B97" s="299"/>
      <c r="C97" s="274" t="s">
        <v>54</v>
      </c>
      <c r="D97" s="274"/>
      <c r="E97" s="274"/>
      <c r="F97" s="297" t="s">
        <v>82</v>
      </c>
      <c r="G97" s="298"/>
      <c r="H97" s="274" t="s">
        <v>1755</v>
      </c>
      <c r="I97" s="274" t="s">
        <v>1752</v>
      </c>
      <c r="J97" s="274"/>
      <c r="K97" s="288"/>
    </row>
    <row r="98" spans="2:11" s="1" customFormat="1" ht="15" customHeight="1">
      <c r="B98" s="302"/>
      <c r="C98" s="303"/>
      <c r="D98" s="303"/>
      <c r="E98" s="303"/>
      <c r="F98" s="303"/>
      <c r="G98" s="303"/>
      <c r="H98" s="303"/>
      <c r="I98" s="303"/>
      <c r="J98" s="303"/>
      <c r="K98" s="304"/>
    </row>
    <row r="99" spans="2:11" s="1" customFormat="1" ht="18.7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5"/>
    </row>
    <row r="100" spans="2:11" s="1" customFormat="1" ht="18.75" customHeight="1"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</row>
    <row r="101" spans="2:11" s="1" customFormat="1" ht="7.5" customHeight="1">
      <c r="B101" s="283"/>
      <c r="C101" s="284"/>
      <c r="D101" s="284"/>
      <c r="E101" s="284"/>
      <c r="F101" s="284"/>
      <c r="G101" s="284"/>
      <c r="H101" s="284"/>
      <c r="I101" s="284"/>
      <c r="J101" s="284"/>
      <c r="K101" s="285"/>
    </row>
    <row r="102" spans="2:11" s="1" customFormat="1" ht="45" customHeight="1">
      <c r="B102" s="286"/>
      <c r="C102" s="287" t="s">
        <v>1756</v>
      </c>
      <c r="D102" s="287"/>
      <c r="E102" s="287"/>
      <c r="F102" s="287"/>
      <c r="G102" s="287"/>
      <c r="H102" s="287"/>
      <c r="I102" s="287"/>
      <c r="J102" s="287"/>
      <c r="K102" s="288"/>
    </row>
    <row r="103" spans="2:11" s="1" customFormat="1" ht="17.25" customHeight="1">
      <c r="B103" s="286"/>
      <c r="C103" s="289" t="s">
        <v>1712</v>
      </c>
      <c r="D103" s="289"/>
      <c r="E103" s="289"/>
      <c r="F103" s="289" t="s">
        <v>1713</v>
      </c>
      <c r="G103" s="290"/>
      <c r="H103" s="289" t="s">
        <v>60</v>
      </c>
      <c r="I103" s="289" t="s">
        <v>63</v>
      </c>
      <c r="J103" s="289" t="s">
        <v>1714</v>
      </c>
      <c r="K103" s="288"/>
    </row>
    <row r="104" spans="2:11" s="1" customFormat="1" ht="17.25" customHeight="1">
      <c r="B104" s="286"/>
      <c r="C104" s="291" t="s">
        <v>1715</v>
      </c>
      <c r="D104" s="291"/>
      <c r="E104" s="291"/>
      <c r="F104" s="292" t="s">
        <v>1716</v>
      </c>
      <c r="G104" s="293"/>
      <c r="H104" s="291"/>
      <c r="I104" s="291"/>
      <c r="J104" s="291" t="s">
        <v>1717</v>
      </c>
      <c r="K104" s="288"/>
    </row>
    <row r="105" spans="2:11" s="1" customFormat="1" ht="5.25" customHeight="1">
      <c r="B105" s="286"/>
      <c r="C105" s="289"/>
      <c r="D105" s="289"/>
      <c r="E105" s="289"/>
      <c r="F105" s="289"/>
      <c r="G105" s="307"/>
      <c r="H105" s="289"/>
      <c r="I105" s="289"/>
      <c r="J105" s="289"/>
      <c r="K105" s="288"/>
    </row>
    <row r="106" spans="2:11" s="1" customFormat="1" ht="15" customHeight="1">
      <c r="B106" s="286"/>
      <c r="C106" s="274" t="s">
        <v>59</v>
      </c>
      <c r="D106" s="296"/>
      <c r="E106" s="296"/>
      <c r="F106" s="297" t="s">
        <v>82</v>
      </c>
      <c r="G106" s="274"/>
      <c r="H106" s="274" t="s">
        <v>1757</v>
      </c>
      <c r="I106" s="274" t="s">
        <v>1719</v>
      </c>
      <c r="J106" s="274">
        <v>20</v>
      </c>
      <c r="K106" s="288"/>
    </row>
    <row r="107" spans="2:11" s="1" customFormat="1" ht="15" customHeight="1">
      <c r="B107" s="286"/>
      <c r="C107" s="274" t="s">
        <v>1720</v>
      </c>
      <c r="D107" s="274"/>
      <c r="E107" s="274"/>
      <c r="F107" s="297" t="s">
        <v>82</v>
      </c>
      <c r="G107" s="274"/>
      <c r="H107" s="274" t="s">
        <v>1757</v>
      </c>
      <c r="I107" s="274" t="s">
        <v>1719</v>
      </c>
      <c r="J107" s="274">
        <v>120</v>
      </c>
      <c r="K107" s="288"/>
    </row>
    <row r="108" spans="2:11" s="1" customFormat="1" ht="15" customHeight="1">
      <c r="B108" s="299"/>
      <c r="C108" s="274" t="s">
        <v>1722</v>
      </c>
      <c r="D108" s="274"/>
      <c r="E108" s="274"/>
      <c r="F108" s="297" t="s">
        <v>1723</v>
      </c>
      <c r="G108" s="274"/>
      <c r="H108" s="274" t="s">
        <v>1757</v>
      </c>
      <c r="I108" s="274" t="s">
        <v>1719</v>
      </c>
      <c r="J108" s="274">
        <v>50</v>
      </c>
      <c r="K108" s="288"/>
    </row>
    <row r="109" spans="2:11" s="1" customFormat="1" ht="15" customHeight="1">
      <c r="B109" s="299"/>
      <c r="C109" s="274" t="s">
        <v>1725</v>
      </c>
      <c r="D109" s="274"/>
      <c r="E109" s="274"/>
      <c r="F109" s="297" t="s">
        <v>82</v>
      </c>
      <c r="G109" s="274"/>
      <c r="H109" s="274" t="s">
        <v>1757</v>
      </c>
      <c r="I109" s="274" t="s">
        <v>1727</v>
      </c>
      <c r="J109" s="274"/>
      <c r="K109" s="288"/>
    </row>
    <row r="110" spans="2:11" s="1" customFormat="1" ht="15" customHeight="1">
      <c r="B110" s="299"/>
      <c r="C110" s="274" t="s">
        <v>1736</v>
      </c>
      <c r="D110" s="274"/>
      <c r="E110" s="274"/>
      <c r="F110" s="297" t="s">
        <v>1723</v>
      </c>
      <c r="G110" s="274"/>
      <c r="H110" s="274" t="s">
        <v>1757</v>
      </c>
      <c r="I110" s="274" t="s">
        <v>1719</v>
      </c>
      <c r="J110" s="274">
        <v>50</v>
      </c>
      <c r="K110" s="288"/>
    </row>
    <row r="111" spans="2:11" s="1" customFormat="1" ht="15" customHeight="1">
      <c r="B111" s="299"/>
      <c r="C111" s="274" t="s">
        <v>1744</v>
      </c>
      <c r="D111" s="274"/>
      <c r="E111" s="274"/>
      <c r="F111" s="297" t="s">
        <v>1723</v>
      </c>
      <c r="G111" s="274"/>
      <c r="H111" s="274" t="s">
        <v>1757</v>
      </c>
      <c r="I111" s="274" t="s">
        <v>1719</v>
      </c>
      <c r="J111" s="274">
        <v>50</v>
      </c>
      <c r="K111" s="288"/>
    </row>
    <row r="112" spans="2:11" s="1" customFormat="1" ht="15" customHeight="1">
      <c r="B112" s="299"/>
      <c r="C112" s="274" t="s">
        <v>1742</v>
      </c>
      <c r="D112" s="274"/>
      <c r="E112" s="274"/>
      <c r="F112" s="297" t="s">
        <v>1723</v>
      </c>
      <c r="G112" s="274"/>
      <c r="H112" s="274" t="s">
        <v>1757</v>
      </c>
      <c r="I112" s="274" t="s">
        <v>1719</v>
      </c>
      <c r="J112" s="274">
        <v>50</v>
      </c>
      <c r="K112" s="288"/>
    </row>
    <row r="113" spans="2:11" s="1" customFormat="1" ht="15" customHeight="1">
      <c r="B113" s="299"/>
      <c r="C113" s="274" t="s">
        <v>59</v>
      </c>
      <c r="D113" s="274"/>
      <c r="E113" s="274"/>
      <c r="F113" s="297" t="s">
        <v>82</v>
      </c>
      <c r="G113" s="274"/>
      <c r="H113" s="274" t="s">
        <v>1758</v>
      </c>
      <c r="I113" s="274" t="s">
        <v>1719</v>
      </c>
      <c r="J113" s="274">
        <v>20</v>
      </c>
      <c r="K113" s="288"/>
    </row>
    <row r="114" spans="2:11" s="1" customFormat="1" ht="15" customHeight="1">
      <c r="B114" s="299"/>
      <c r="C114" s="274" t="s">
        <v>1759</v>
      </c>
      <c r="D114" s="274"/>
      <c r="E114" s="274"/>
      <c r="F114" s="297" t="s">
        <v>82</v>
      </c>
      <c r="G114" s="274"/>
      <c r="H114" s="274" t="s">
        <v>1760</v>
      </c>
      <c r="I114" s="274" t="s">
        <v>1719</v>
      </c>
      <c r="J114" s="274">
        <v>120</v>
      </c>
      <c r="K114" s="288"/>
    </row>
    <row r="115" spans="2:11" s="1" customFormat="1" ht="15" customHeight="1">
      <c r="B115" s="299"/>
      <c r="C115" s="274" t="s">
        <v>44</v>
      </c>
      <c r="D115" s="274"/>
      <c r="E115" s="274"/>
      <c r="F115" s="297" t="s">
        <v>82</v>
      </c>
      <c r="G115" s="274"/>
      <c r="H115" s="274" t="s">
        <v>1761</v>
      </c>
      <c r="I115" s="274" t="s">
        <v>1752</v>
      </c>
      <c r="J115" s="274"/>
      <c r="K115" s="288"/>
    </row>
    <row r="116" spans="2:11" s="1" customFormat="1" ht="15" customHeight="1">
      <c r="B116" s="299"/>
      <c r="C116" s="274" t="s">
        <v>54</v>
      </c>
      <c r="D116" s="274"/>
      <c r="E116" s="274"/>
      <c r="F116" s="297" t="s">
        <v>82</v>
      </c>
      <c r="G116" s="274"/>
      <c r="H116" s="274" t="s">
        <v>1762</v>
      </c>
      <c r="I116" s="274" t="s">
        <v>1752</v>
      </c>
      <c r="J116" s="274"/>
      <c r="K116" s="288"/>
    </row>
    <row r="117" spans="2:11" s="1" customFormat="1" ht="15" customHeight="1">
      <c r="B117" s="299"/>
      <c r="C117" s="274" t="s">
        <v>63</v>
      </c>
      <c r="D117" s="274"/>
      <c r="E117" s="274"/>
      <c r="F117" s="297" t="s">
        <v>82</v>
      </c>
      <c r="G117" s="274"/>
      <c r="H117" s="274" t="s">
        <v>1763</v>
      </c>
      <c r="I117" s="274" t="s">
        <v>1764</v>
      </c>
      <c r="J117" s="274"/>
      <c r="K117" s="288"/>
    </row>
    <row r="118" spans="2:11" s="1" customFormat="1" ht="15" customHeight="1">
      <c r="B118" s="302"/>
      <c r="C118" s="308"/>
      <c r="D118" s="308"/>
      <c r="E118" s="308"/>
      <c r="F118" s="308"/>
      <c r="G118" s="308"/>
      <c r="H118" s="308"/>
      <c r="I118" s="308"/>
      <c r="J118" s="308"/>
      <c r="K118" s="304"/>
    </row>
    <row r="119" spans="2:11" s="1" customFormat="1" ht="18.75" customHeight="1">
      <c r="B119" s="309"/>
      <c r="C119" s="310"/>
      <c r="D119" s="310"/>
      <c r="E119" s="310"/>
      <c r="F119" s="311"/>
      <c r="G119" s="310"/>
      <c r="H119" s="310"/>
      <c r="I119" s="310"/>
      <c r="J119" s="310"/>
      <c r="K119" s="309"/>
    </row>
    <row r="120" spans="2:11" s="1" customFormat="1" ht="18.75" customHeight="1">
      <c r="B120" s="282"/>
      <c r="C120" s="282"/>
      <c r="D120" s="282"/>
      <c r="E120" s="282"/>
      <c r="F120" s="282"/>
      <c r="G120" s="282"/>
      <c r="H120" s="282"/>
      <c r="I120" s="282"/>
      <c r="J120" s="282"/>
      <c r="K120" s="282"/>
    </row>
    <row r="121" spans="2:11" s="1" customFormat="1" ht="7.5" customHeight="1">
      <c r="B121" s="312"/>
      <c r="C121" s="313"/>
      <c r="D121" s="313"/>
      <c r="E121" s="313"/>
      <c r="F121" s="313"/>
      <c r="G121" s="313"/>
      <c r="H121" s="313"/>
      <c r="I121" s="313"/>
      <c r="J121" s="313"/>
      <c r="K121" s="314"/>
    </row>
    <row r="122" spans="2:11" s="1" customFormat="1" ht="45" customHeight="1">
      <c r="B122" s="315"/>
      <c r="C122" s="265" t="s">
        <v>1765</v>
      </c>
      <c r="D122" s="265"/>
      <c r="E122" s="265"/>
      <c r="F122" s="265"/>
      <c r="G122" s="265"/>
      <c r="H122" s="265"/>
      <c r="I122" s="265"/>
      <c r="J122" s="265"/>
      <c r="K122" s="316"/>
    </row>
    <row r="123" spans="2:11" s="1" customFormat="1" ht="17.25" customHeight="1">
      <c r="B123" s="317"/>
      <c r="C123" s="289" t="s">
        <v>1712</v>
      </c>
      <c r="D123" s="289"/>
      <c r="E123" s="289"/>
      <c r="F123" s="289" t="s">
        <v>1713</v>
      </c>
      <c r="G123" s="290"/>
      <c r="H123" s="289" t="s">
        <v>60</v>
      </c>
      <c r="I123" s="289" t="s">
        <v>63</v>
      </c>
      <c r="J123" s="289" t="s">
        <v>1714</v>
      </c>
      <c r="K123" s="318"/>
    </row>
    <row r="124" spans="2:11" s="1" customFormat="1" ht="17.25" customHeight="1">
      <c r="B124" s="317"/>
      <c r="C124" s="291" t="s">
        <v>1715</v>
      </c>
      <c r="D124" s="291"/>
      <c r="E124" s="291"/>
      <c r="F124" s="292" t="s">
        <v>1716</v>
      </c>
      <c r="G124" s="293"/>
      <c r="H124" s="291"/>
      <c r="I124" s="291"/>
      <c r="J124" s="291" t="s">
        <v>1717</v>
      </c>
      <c r="K124" s="318"/>
    </row>
    <row r="125" spans="2:11" s="1" customFormat="1" ht="5.25" customHeight="1">
      <c r="B125" s="319"/>
      <c r="C125" s="294"/>
      <c r="D125" s="294"/>
      <c r="E125" s="294"/>
      <c r="F125" s="294"/>
      <c r="G125" s="320"/>
      <c r="H125" s="294"/>
      <c r="I125" s="294"/>
      <c r="J125" s="294"/>
      <c r="K125" s="321"/>
    </row>
    <row r="126" spans="2:11" s="1" customFormat="1" ht="15" customHeight="1">
      <c r="B126" s="319"/>
      <c r="C126" s="274" t="s">
        <v>1720</v>
      </c>
      <c r="D126" s="296"/>
      <c r="E126" s="296"/>
      <c r="F126" s="297" t="s">
        <v>82</v>
      </c>
      <c r="G126" s="274"/>
      <c r="H126" s="274" t="s">
        <v>1757</v>
      </c>
      <c r="I126" s="274" t="s">
        <v>1719</v>
      </c>
      <c r="J126" s="274">
        <v>120</v>
      </c>
      <c r="K126" s="322"/>
    </row>
    <row r="127" spans="2:11" s="1" customFormat="1" ht="15" customHeight="1">
      <c r="B127" s="319"/>
      <c r="C127" s="274" t="s">
        <v>1766</v>
      </c>
      <c r="D127" s="274"/>
      <c r="E127" s="274"/>
      <c r="F127" s="297" t="s">
        <v>82</v>
      </c>
      <c r="G127" s="274"/>
      <c r="H127" s="274" t="s">
        <v>1767</v>
      </c>
      <c r="I127" s="274" t="s">
        <v>1719</v>
      </c>
      <c r="J127" s="274" t="s">
        <v>1768</v>
      </c>
      <c r="K127" s="322"/>
    </row>
    <row r="128" spans="2:11" s="1" customFormat="1" ht="15" customHeight="1">
      <c r="B128" s="319"/>
      <c r="C128" s="274" t="s">
        <v>90</v>
      </c>
      <c r="D128" s="274"/>
      <c r="E128" s="274"/>
      <c r="F128" s="297" t="s">
        <v>82</v>
      </c>
      <c r="G128" s="274"/>
      <c r="H128" s="274" t="s">
        <v>1769</v>
      </c>
      <c r="I128" s="274" t="s">
        <v>1719</v>
      </c>
      <c r="J128" s="274" t="s">
        <v>1768</v>
      </c>
      <c r="K128" s="322"/>
    </row>
    <row r="129" spans="2:11" s="1" customFormat="1" ht="15" customHeight="1">
      <c r="B129" s="319"/>
      <c r="C129" s="274" t="s">
        <v>1728</v>
      </c>
      <c r="D129" s="274"/>
      <c r="E129" s="274"/>
      <c r="F129" s="297" t="s">
        <v>1723</v>
      </c>
      <c r="G129" s="274"/>
      <c r="H129" s="274" t="s">
        <v>1729</v>
      </c>
      <c r="I129" s="274" t="s">
        <v>1719</v>
      </c>
      <c r="J129" s="274">
        <v>15</v>
      </c>
      <c r="K129" s="322"/>
    </row>
    <row r="130" spans="2:11" s="1" customFormat="1" ht="15" customHeight="1">
      <c r="B130" s="319"/>
      <c r="C130" s="300" t="s">
        <v>1730</v>
      </c>
      <c r="D130" s="300"/>
      <c r="E130" s="300"/>
      <c r="F130" s="301" t="s">
        <v>1723</v>
      </c>
      <c r="G130" s="300"/>
      <c r="H130" s="300" t="s">
        <v>1731</v>
      </c>
      <c r="I130" s="300" t="s">
        <v>1719</v>
      </c>
      <c r="J130" s="300">
        <v>15</v>
      </c>
      <c r="K130" s="322"/>
    </row>
    <row r="131" spans="2:11" s="1" customFormat="1" ht="15" customHeight="1">
      <c r="B131" s="319"/>
      <c r="C131" s="300" t="s">
        <v>1732</v>
      </c>
      <c r="D131" s="300"/>
      <c r="E131" s="300"/>
      <c r="F131" s="301" t="s">
        <v>1723</v>
      </c>
      <c r="G131" s="300"/>
      <c r="H131" s="300" t="s">
        <v>1733</v>
      </c>
      <c r="I131" s="300" t="s">
        <v>1719</v>
      </c>
      <c r="J131" s="300">
        <v>20</v>
      </c>
      <c r="K131" s="322"/>
    </row>
    <row r="132" spans="2:11" s="1" customFormat="1" ht="15" customHeight="1">
      <c r="B132" s="319"/>
      <c r="C132" s="300" t="s">
        <v>1734</v>
      </c>
      <c r="D132" s="300"/>
      <c r="E132" s="300"/>
      <c r="F132" s="301" t="s">
        <v>1723</v>
      </c>
      <c r="G132" s="300"/>
      <c r="H132" s="300" t="s">
        <v>1735</v>
      </c>
      <c r="I132" s="300" t="s">
        <v>1719</v>
      </c>
      <c r="J132" s="300">
        <v>20</v>
      </c>
      <c r="K132" s="322"/>
    </row>
    <row r="133" spans="2:11" s="1" customFormat="1" ht="15" customHeight="1">
      <c r="B133" s="319"/>
      <c r="C133" s="274" t="s">
        <v>1722</v>
      </c>
      <c r="D133" s="274"/>
      <c r="E133" s="274"/>
      <c r="F133" s="297" t="s">
        <v>1723</v>
      </c>
      <c r="G133" s="274"/>
      <c r="H133" s="274" t="s">
        <v>1757</v>
      </c>
      <c r="I133" s="274" t="s">
        <v>1719</v>
      </c>
      <c r="J133" s="274">
        <v>50</v>
      </c>
      <c r="K133" s="322"/>
    </row>
    <row r="134" spans="2:11" s="1" customFormat="1" ht="15" customHeight="1">
      <c r="B134" s="319"/>
      <c r="C134" s="274" t="s">
        <v>1736</v>
      </c>
      <c r="D134" s="274"/>
      <c r="E134" s="274"/>
      <c r="F134" s="297" t="s">
        <v>1723</v>
      </c>
      <c r="G134" s="274"/>
      <c r="H134" s="274" t="s">
        <v>1757</v>
      </c>
      <c r="I134" s="274" t="s">
        <v>1719</v>
      </c>
      <c r="J134" s="274">
        <v>50</v>
      </c>
      <c r="K134" s="322"/>
    </row>
    <row r="135" spans="2:11" s="1" customFormat="1" ht="15" customHeight="1">
      <c r="B135" s="319"/>
      <c r="C135" s="274" t="s">
        <v>1742</v>
      </c>
      <c r="D135" s="274"/>
      <c r="E135" s="274"/>
      <c r="F135" s="297" t="s">
        <v>1723</v>
      </c>
      <c r="G135" s="274"/>
      <c r="H135" s="274" t="s">
        <v>1757</v>
      </c>
      <c r="I135" s="274" t="s">
        <v>1719</v>
      </c>
      <c r="J135" s="274">
        <v>50</v>
      </c>
      <c r="K135" s="322"/>
    </row>
    <row r="136" spans="2:11" s="1" customFormat="1" ht="15" customHeight="1">
      <c r="B136" s="319"/>
      <c r="C136" s="274" t="s">
        <v>1744</v>
      </c>
      <c r="D136" s="274"/>
      <c r="E136" s="274"/>
      <c r="F136" s="297" t="s">
        <v>1723</v>
      </c>
      <c r="G136" s="274"/>
      <c r="H136" s="274" t="s">
        <v>1757</v>
      </c>
      <c r="I136" s="274" t="s">
        <v>1719</v>
      </c>
      <c r="J136" s="274">
        <v>50</v>
      </c>
      <c r="K136" s="322"/>
    </row>
    <row r="137" spans="2:11" s="1" customFormat="1" ht="15" customHeight="1">
      <c r="B137" s="319"/>
      <c r="C137" s="274" t="s">
        <v>1745</v>
      </c>
      <c r="D137" s="274"/>
      <c r="E137" s="274"/>
      <c r="F137" s="297" t="s">
        <v>1723</v>
      </c>
      <c r="G137" s="274"/>
      <c r="H137" s="274" t="s">
        <v>1770</v>
      </c>
      <c r="I137" s="274" t="s">
        <v>1719</v>
      </c>
      <c r="J137" s="274">
        <v>255</v>
      </c>
      <c r="K137" s="322"/>
    </row>
    <row r="138" spans="2:11" s="1" customFormat="1" ht="15" customHeight="1">
      <c r="B138" s="319"/>
      <c r="C138" s="274" t="s">
        <v>1747</v>
      </c>
      <c r="D138" s="274"/>
      <c r="E138" s="274"/>
      <c r="F138" s="297" t="s">
        <v>82</v>
      </c>
      <c r="G138" s="274"/>
      <c r="H138" s="274" t="s">
        <v>1771</v>
      </c>
      <c r="I138" s="274" t="s">
        <v>1749</v>
      </c>
      <c r="J138" s="274"/>
      <c r="K138" s="322"/>
    </row>
    <row r="139" spans="2:11" s="1" customFormat="1" ht="15" customHeight="1">
      <c r="B139" s="319"/>
      <c r="C139" s="274" t="s">
        <v>1750</v>
      </c>
      <c r="D139" s="274"/>
      <c r="E139" s="274"/>
      <c r="F139" s="297" t="s">
        <v>82</v>
      </c>
      <c r="G139" s="274"/>
      <c r="H139" s="274" t="s">
        <v>1772</v>
      </c>
      <c r="I139" s="274" t="s">
        <v>1752</v>
      </c>
      <c r="J139" s="274"/>
      <c r="K139" s="322"/>
    </row>
    <row r="140" spans="2:11" s="1" customFormat="1" ht="15" customHeight="1">
      <c r="B140" s="319"/>
      <c r="C140" s="274" t="s">
        <v>1753</v>
      </c>
      <c r="D140" s="274"/>
      <c r="E140" s="274"/>
      <c r="F140" s="297" t="s">
        <v>82</v>
      </c>
      <c r="G140" s="274"/>
      <c r="H140" s="274" t="s">
        <v>1753</v>
      </c>
      <c r="I140" s="274" t="s">
        <v>1752</v>
      </c>
      <c r="J140" s="274"/>
      <c r="K140" s="322"/>
    </row>
    <row r="141" spans="2:11" s="1" customFormat="1" ht="15" customHeight="1">
      <c r="B141" s="319"/>
      <c r="C141" s="274" t="s">
        <v>44</v>
      </c>
      <c r="D141" s="274"/>
      <c r="E141" s="274"/>
      <c r="F141" s="297" t="s">
        <v>82</v>
      </c>
      <c r="G141" s="274"/>
      <c r="H141" s="274" t="s">
        <v>1773</v>
      </c>
      <c r="I141" s="274" t="s">
        <v>1752</v>
      </c>
      <c r="J141" s="274"/>
      <c r="K141" s="322"/>
    </row>
    <row r="142" spans="2:11" s="1" customFormat="1" ht="15" customHeight="1">
      <c r="B142" s="319"/>
      <c r="C142" s="274" t="s">
        <v>1774</v>
      </c>
      <c r="D142" s="274"/>
      <c r="E142" s="274"/>
      <c r="F142" s="297" t="s">
        <v>82</v>
      </c>
      <c r="G142" s="274"/>
      <c r="H142" s="274" t="s">
        <v>1775</v>
      </c>
      <c r="I142" s="274" t="s">
        <v>1752</v>
      </c>
      <c r="J142" s="274"/>
      <c r="K142" s="322"/>
    </row>
    <row r="143" spans="2:11" s="1" customFormat="1" ht="15" customHeight="1">
      <c r="B143" s="323"/>
      <c r="C143" s="324"/>
      <c r="D143" s="324"/>
      <c r="E143" s="324"/>
      <c r="F143" s="324"/>
      <c r="G143" s="324"/>
      <c r="H143" s="324"/>
      <c r="I143" s="324"/>
      <c r="J143" s="324"/>
      <c r="K143" s="325"/>
    </row>
    <row r="144" spans="2:11" s="1" customFormat="1" ht="18.75" customHeight="1">
      <c r="B144" s="310"/>
      <c r="C144" s="310"/>
      <c r="D144" s="310"/>
      <c r="E144" s="310"/>
      <c r="F144" s="311"/>
      <c r="G144" s="310"/>
      <c r="H144" s="310"/>
      <c r="I144" s="310"/>
      <c r="J144" s="310"/>
      <c r="K144" s="310"/>
    </row>
    <row r="145" spans="2:11" s="1" customFormat="1" ht="18.75" customHeight="1"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</row>
    <row r="146" spans="2:11" s="1" customFormat="1" ht="7.5" customHeight="1">
      <c r="B146" s="283"/>
      <c r="C146" s="284"/>
      <c r="D146" s="284"/>
      <c r="E146" s="284"/>
      <c r="F146" s="284"/>
      <c r="G146" s="284"/>
      <c r="H146" s="284"/>
      <c r="I146" s="284"/>
      <c r="J146" s="284"/>
      <c r="K146" s="285"/>
    </row>
    <row r="147" spans="2:11" s="1" customFormat="1" ht="45" customHeight="1">
      <c r="B147" s="286"/>
      <c r="C147" s="287" t="s">
        <v>1776</v>
      </c>
      <c r="D147" s="287"/>
      <c r="E147" s="287"/>
      <c r="F147" s="287"/>
      <c r="G147" s="287"/>
      <c r="H147" s="287"/>
      <c r="I147" s="287"/>
      <c r="J147" s="287"/>
      <c r="K147" s="288"/>
    </row>
    <row r="148" spans="2:11" s="1" customFormat="1" ht="17.25" customHeight="1">
      <c r="B148" s="286"/>
      <c r="C148" s="289" t="s">
        <v>1712</v>
      </c>
      <c r="D148" s="289"/>
      <c r="E148" s="289"/>
      <c r="F148" s="289" t="s">
        <v>1713</v>
      </c>
      <c r="G148" s="290"/>
      <c r="H148" s="289" t="s">
        <v>60</v>
      </c>
      <c r="I148" s="289" t="s">
        <v>63</v>
      </c>
      <c r="J148" s="289" t="s">
        <v>1714</v>
      </c>
      <c r="K148" s="288"/>
    </row>
    <row r="149" spans="2:11" s="1" customFormat="1" ht="17.25" customHeight="1">
      <c r="B149" s="286"/>
      <c r="C149" s="291" t="s">
        <v>1715</v>
      </c>
      <c r="D149" s="291"/>
      <c r="E149" s="291"/>
      <c r="F149" s="292" t="s">
        <v>1716</v>
      </c>
      <c r="G149" s="293"/>
      <c r="H149" s="291"/>
      <c r="I149" s="291"/>
      <c r="J149" s="291" t="s">
        <v>1717</v>
      </c>
      <c r="K149" s="288"/>
    </row>
    <row r="150" spans="2:11" s="1" customFormat="1" ht="5.25" customHeight="1">
      <c r="B150" s="299"/>
      <c r="C150" s="294"/>
      <c r="D150" s="294"/>
      <c r="E150" s="294"/>
      <c r="F150" s="294"/>
      <c r="G150" s="295"/>
      <c r="H150" s="294"/>
      <c r="I150" s="294"/>
      <c r="J150" s="294"/>
      <c r="K150" s="322"/>
    </row>
    <row r="151" spans="2:11" s="1" customFormat="1" ht="15" customHeight="1">
      <c r="B151" s="299"/>
      <c r="C151" s="326" t="s">
        <v>1720</v>
      </c>
      <c r="D151" s="274"/>
      <c r="E151" s="274"/>
      <c r="F151" s="327" t="s">
        <v>82</v>
      </c>
      <c r="G151" s="274"/>
      <c r="H151" s="326" t="s">
        <v>1757</v>
      </c>
      <c r="I151" s="326" t="s">
        <v>1719</v>
      </c>
      <c r="J151" s="326">
        <v>120</v>
      </c>
      <c r="K151" s="322"/>
    </row>
    <row r="152" spans="2:11" s="1" customFormat="1" ht="15" customHeight="1">
      <c r="B152" s="299"/>
      <c r="C152" s="326" t="s">
        <v>1766</v>
      </c>
      <c r="D152" s="274"/>
      <c r="E152" s="274"/>
      <c r="F152" s="327" t="s">
        <v>82</v>
      </c>
      <c r="G152" s="274"/>
      <c r="H152" s="326" t="s">
        <v>1777</v>
      </c>
      <c r="I152" s="326" t="s">
        <v>1719</v>
      </c>
      <c r="J152" s="326" t="s">
        <v>1768</v>
      </c>
      <c r="K152" s="322"/>
    </row>
    <row r="153" spans="2:11" s="1" customFormat="1" ht="15" customHeight="1">
      <c r="B153" s="299"/>
      <c r="C153" s="326" t="s">
        <v>90</v>
      </c>
      <c r="D153" s="274"/>
      <c r="E153" s="274"/>
      <c r="F153" s="327" t="s">
        <v>82</v>
      </c>
      <c r="G153" s="274"/>
      <c r="H153" s="326" t="s">
        <v>1778</v>
      </c>
      <c r="I153" s="326" t="s">
        <v>1719</v>
      </c>
      <c r="J153" s="326" t="s">
        <v>1768</v>
      </c>
      <c r="K153" s="322"/>
    </row>
    <row r="154" spans="2:11" s="1" customFormat="1" ht="15" customHeight="1">
      <c r="B154" s="299"/>
      <c r="C154" s="326" t="s">
        <v>1722</v>
      </c>
      <c r="D154" s="274"/>
      <c r="E154" s="274"/>
      <c r="F154" s="327" t="s">
        <v>1723</v>
      </c>
      <c r="G154" s="274"/>
      <c r="H154" s="326" t="s">
        <v>1757</v>
      </c>
      <c r="I154" s="326" t="s">
        <v>1719</v>
      </c>
      <c r="J154" s="326">
        <v>50</v>
      </c>
      <c r="K154" s="322"/>
    </row>
    <row r="155" spans="2:11" s="1" customFormat="1" ht="15" customHeight="1">
      <c r="B155" s="299"/>
      <c r="C155" s="326" t="s">
        <v>1725</v>
      </c>
      <c r="D155" s="274"/>
      <c r="E155" s="274"/>
      <c r="F155" s="327" t="s">
        <v>82</v>
      </c>
      <c r="G155" s="274"/>
      <c r="H155" s="326" t="s">
        <v>1757</v>
      </c>
      <c r="I155" s="326" t="s">
        <v>1727</v>
      </c>
      <c r="J155" s="326"/>
      <c r="K155" s="322"/>
    </row>
    <row r="156" spans="2:11" s="1" customFormat="1" ht="15" customHeight="1">
      <c r="B156" s="299"/>
      <c r="C156" s="326" t="s">
        <v>1736</v>
      </c>
      <c r="D156" s="274"/>
      <c r="E156" s="274"/>
      <c r="F156" s="327" t="s">
        <v>1723</v>
      </c>
      <c r="G156" s="274"/>
      <c r="H156" s="326" t="s">
        <v>1757</v>
      </c>
      <c r="I156" s="326" t="s">
        <v>1719</v>
      </c>
      <c r="J156" s="326">
        <v>50</v>
      </c>
      <c r="K156" s="322"/>
    </row>
    <row r="157" spans="2:11" s="1" customFormat="1" ht="15" customHeight="1">
      <c r="B157" s="299"/>
      <c r="C157" s="326" t="s">
        <v>1744</v>
      </c>
      <c r="D157" s="274"/>
      <c r="E157" s="274"/>
      <c r="F157" s="327" t="s">
        <v>1723</v>
      </c>
      <c r="G157" s="274"/>
      <c r="H157" s="326" t="s">
        <v>1757</v>
      </c>
      <c r="I157" s="326" t="s">
        <v>1719</v>
      </c>
      <c r="J157" s="326">
        <v>50</v>
      </c>
      <c r="K157" s="322"/>
    </row>
    <row r="158" spans="2:11" s="1" customFormat="1" ht="15" customHeight="1">
      <c r="B158" s="299"/>
      <c r="C158" s="326" t="s">
        <v>1742</v>
      </c>
      <c r="D158" s="274"/>
      <c r="E158" s="274"/>
      <c r="F158" s="327" t="s">
        <v>1723</v>
      </c>
      <c r="G158" s="274"/>
      <c r="H158" s="326" t="s">
        <v>1757</v>
      </c>
      <c r="I158" s="326" t="s">
        <v>1719</v>
      </c>
      <c r="J158" s="326">
        <v>50</v>
      </c>
      <c r="K158" s="322"/>
    </row>
    <row r="159" spans="2:11" s="1" customFormat="1" ht="15" customHeight="1">
      <c r="B159" s="299"/>
      <c r="C159" s="326" t="s">
        <v>110</v>
      </c>
      <c r="D159" s="274"/>
      <c r="E159" s="274"/>
      <c r="F159" s="327" t="s">
        <v>82</v>
      </c>
      <c r="G159" s="274"/>
      <c r="H159" s="326" t="s">
        <v>1779</v>
      </c>
      <c r="I159" s="326" t="s">
        <v>1719</v>
      </c>
      <c r="J159" s="326" t="s">
        <v>1780</v>
      </c>
      <c r="K159" s="322"/>
    </row>
    <row r="160" spans="2:11" s="1" customFormat="1" ht="15" customHeight="1">
      <c r="B160" s="299"/>
      <c r="C160" s="326" t="s">
        <v>1781</v>
      </c>
      <c r="D160" s="274"/>
      <c r="E160" s="274"/>
      <c r="F160" s="327" t="s">
        <v>82</v>
      </c>
      <c r="G160" s="274"/>
      <c r="H160" s="326" t="s">
        <v>1782</v>
      </c>
      <c r="I160" s="326" t="s">
        <v>1752</v>
      </c>
      <c r="J160" s="326"/>
      <c r="K160" s="322"/>
    </row>
    <row r="161" spans="2:11" s="1" customFormat="1" ht="15" customHeight="1">
      <c r="B161" s="328"/>
      <c r="C161" s="329"/>
      <c r="D161" s="329"/>
      <c r="E161" s="329"/>
      <c r="F161" s="329"/>
      <c r="G161" s="329"/>
      <c r="H161" s="329"/>
      <c r="I161" s="329"/>
      <c r="J161" s="329"/>
      <c r="K161" s="330"/>
    </row>
    <row r="162" spans="2:11" s="1" customFormat="1" ht="18.75" customHeight="1">
      <c r="B162" s="310"/>
      <c r="C162" s="320"/>
      <c r="D162" s="320"/>
      <c r="E162" s="320"/>
      <c r="F162" s="331"/>
      <c r="G162" s="320"/>
      <c r="H162" s="320"/>
      <c r="I162" s="320"/>
      <c r="J162" s="320"/>
      <c r="K162" s="310"/>
    </row>
    <row r="163" spans="2:11" s="1" customFormat="1" ht="18.75" customHeight="1">
      <c r="B163" s="310"/>
      <c r="C163" s="320"/>
      <c r="D163" s="320"/>
      <c r="E163" s="320"/>
      <c r="F163" s="331"/>
      <c r="G163" s="320"/>
      <c r="H163" s="320"/>
      <c r="I163" s="320"/>
      <c r="J163" s="320"/>
      <c r="K163" s="310"/>
    </row>
    <row r="164" spans="2:11" s="1" customFormat="1" ht="18.75" customHeight="1">
      <c r="B164" s="310"/>
      <c r="C164" s="320"/>
      <c r="D164" s="320"/>
      <c r="E164" s="320"/>
      <c r="F164" s="331"/>
      <c r="G164" s="320"/>
      <c r="H164" s="320"/>
      <c r="I164" s="320"/>
      <c r="J164" s="320"/>
      <c r="K164" s="310"/>
    </row>
    <row r="165" spans="2:11" s="1" customFormat="1" ht="18.75" customHeight="1">
      <c r="B165" s="310"/>
      <c r="C165" s="320"/>
      <c r="D165" s="320"/>
      <c r="E165" s="320"/>
      <c r="F165" s="331"/>
      <c r="G165" s="320"/>
      <c r="H165" s="320"/>
      <c r="I165" s="320"/>
      <c r="J165" s="320"/>
      <c r="K165" s="310"/>
    </row>
    <row r="166" spans="2:11" s="1" customFormat="1" ht="18.75" customHeight="1">
      <c r="B166" s="310"/>
      <c r="C166" s="320"/>
      <c r="D166" s="320"/>
      <c r="E166" s="320"/>
      <c r="F166" s="331"/>
      <c r="G166" s="320"/>
      <c r="H166" s="320"/>
      <c r="I166" s="320"/>
      <c r="J166" s="320"/>
      <c r="K166" s="310"/>
    </row>
    <row r="167" spans="2:11" s="1" customFormat="1" ht="18.75" customHeight="1">
      <c r="B167" s="310"/>
      <c r="C167" s="320"/>
      <c r="D167" s="320"/>
      <c r="E167" s="320"/>
      <c r="F167" s="331"/>
      <c r="G167" s="320"/>
      <c r="H167" s="320"/>
      <c r="I167" s="320"/>
      <c r="J167" s="320"/>
      <c r="K167" s="310"/>
    </row>
    <row r="168" spans="2:11" s="1" customFormat="1" ht="18.75" customHeight="1">
      <c r="B168" s="310"/>
      <c r="C168" s="320"/>
      <c r="D168" s="320"/>
      <c r="E168" s="320"/>
      <c r="F168" s="331"/>
      <c r="G168" s="320"/>
      <c r="H168" s="320"/>
      <c r="I168" s="320"/>
      <c r="J168" s="320"/>
      <c r="K168" s="310"/>
    </row>
    <row r="169" spans="2:11" s="1" customFormat="1" ht="18.75" customHeight="1">
      <c r="B169" s="282"/>
      <c r="C169" s="282"/>
      <c r="D169" s="282"/>
      <c r="E169" s="282"/>
      <c r="F169" s="282"/>
      <c r="G169" s="282"/>
      <c r="H169" s="282"/>
      <c r="I169" s="282"/>
      <c r="J169" s="282"/>
      <c r="K169" s="282"/>
    </row>
    <row r="170" spans="2:11" s="1" customFormat="1" ht="7.5" customHeight="1">
      <c r="B170" s="261"/>
      <c r="C170" s="262"/>
      <c r="D170" s="262"/>
      <c r="E170" s="262"/>
      <c r="F170" s="262"/>
      <c r="G170" s="262"/>
      <c r="H170" s="262"/>
      <c r="I170" s="262"/>
      <c r="J170" s="262"/>
      <c r="K170" s="263"/>
    </row>
    <row r="171" spans="2:11" s="1" customFormat="1" ht="45" customHeight="1">
      <c r="B171" s="264"/>
      <c r="C171" s="265" t="s">
        <v>1783</v>
      </c>
      <c r="D171" s="265"/>
      <c r="E171" s="265"/>
      <c r="F171" s="265"/>
      <c r="G171" s="265"/>
      <c r="H171" s="265"/>
      <c r="I171" s="265"/>
      <c r="J171" s="265"/>
      <c r="K171" s="266"/>
    </row>
    <row r="172" spans="2:11" s="1" customFormat="1" ht="17.25" customHeight="1">
      <c r="B172" s="264"/>
      <c r="C172" s="289" t="s">
        <v>1712</v>
      </c>
      <c r="D172" s="289"/>
      <c r="E172" s="289"/>
      <c r="F172" s="289" t="s">
        <v>1713</v>
      </c>
      <c r="G172" s="332"/>
      <c r="H172" s="333" t="s">
        <v>60</v>
      </c>
      <c r="I172" s="333" t="s">
        <v>63</v>
      </c>
      <c r="J172" s="289" t="s">
        <v>1714</v>
      </c>
      <c r="K172" s="266"/>
    </row>
    <row r="173" spans="2:11" s="1" customFormat="1" ht="17.25" customHeight="1">
      <c r="B173" s="267"/>
      <c r="C173" s="291" t="s">
        <v>1715</v>
      </c>
      <c r="D173" s="291"/>
      <c r="E173" s="291"/>
      <c r="F173" s="292" t="s">
        <v>1716</v>
      </c>
      <c r="G173" s="334"/>
      <c r="H173" s="335"/>
      <c r="I173" s="335"/>
      <c r="J173" s="291" t="s">
        <v>1717</v>
      </c>
      <c r="K173" s="269"/>
    </row>
    <row r="174" spans="2:11" s="1" customFormat="1" ht="5.25" customHeight="1">
      <c r="B174" s="299"/>
      <c r="C174" s="294"/>
      <c r="D174" s="294"/>
      <c r="E174" s="294"/>
      <c r="F174" s="294"/>
      <c r="G174" s="295"/>
      <c r="H174" s="294"/>
      <c r="I174" s="294"/>
      <c r="J174" s="294"/>
      <c r="K174" s="322"/>
    </row>
    <row r="175" spans="2:11" s="1" customFormat="1" ht="15" customHeight="1">
      <c r="B175" s="299"/>
      <c r="C175" s="274" t="s">
        <v>1720</v>
      </c>
      <c r="D175" s="274"/>
      <c r="E175" s="274"/>
      <c r="F175" s="297" t="s">
        <v>82</v>
      </c>
      <c r="G175" s="274"/>
      <c r="H175" s="274" t="s">
        <v>1757</v>
      </c>
      <c r="I175" s="274" t="s">
        <v>1719</v>
      </c>
      <c r="J175" s="274">
        <v>120</v>
      </c>
      <c r="K175" s="322"/>
    </row>
    <row r="176" spans="2:11" s="1" customFormat="1" ht="15" customHeight="1">
      <c r="B176" s="299"/>
      <c r="C176" s="274" t="s">
        <v>1766</v>
      </c>
      <c r="D176" s="274"/>
      <c r="E176" s="274"/>
      <c r="F176" s="297" t="s">
        <v>82</v>
      </c>
      <c r="G176" s="274"/>
      <c r="H176" s="274" t="s">
        <v>1767</v>
      </c>
      <c r="I176" s="274" t="s">
        <v>1719</v>
      </c>
      <c r="J176" s="274" t="s">
        <v>1768</v>
      </c>
      <c r="K176" s="322"/>
    </row>
    <row r="177" spans="2:11" s="1" customFormat="1" ht="15" customHeight="1">
      <c r="B177" s="299"/>
      <c r="C177" s="274" t="s">
        <v>90</v>
      </c>
      <c r="D177" s="274"/>
      <c r="E177" s="274"/>
      <c r="F177" s="297" t="s">
        <v>82</v>
      </c>
      <c r="G177" s="274"/>
      <c r="H177" s="274" t="s">
        <v>1784</v>
      </c>
      <c r="I177" s="274" t="s">
        <v>1719</v>
      </c>
      <c r="J177" s="274" t="s">
        <v>1768</v>
      </c>
      <c r="K177" s="322"/>
    </row>
    <row r="178" spans="2:11" s="1" customFormat="1" ht="15" customHeight="1">
      <c r="B178" s="299"/>
      <c r="C178" s="274" t="s">
        <v>1722</v>
      </c>
      <c r="D178" s="274"/>
      <c r="E178" s="274"/>
      <c r="F178" s="297" t="s">
        <v>1723</v>
      </c>
      <c r="G178" s="274"/>
      <c r="H178" s="274" t="s">
        <v>1784</v>
      </c>
      <c r="I178" s="274" t="s">
        <v>1719</v>
      </c>
      <c r="J178" s="274">
        <v>50</v>
      </c>
      <c r="K178" s="322"/>
    </row>
    <row r="179" spans="2:11" s="1" customFormat="1" ht="15" customHeight="1">
      <c r="B179" s="299"/>
      <c r="C179" s="274" t="s">
        <v>1725</v>
      </c>
      <c r="D179" s="274"/>
      <c r="E179" s="274"/>
      <c r="F179" s="297" t="s">
        <v>82</v>
      </c>
      <c r="G179" s="274"/>
      <c r="H179" s="274" t="s">
        <v>1784</v>
      </c>
      <c r="I179" s="274" t="s">
        <v>1727</v>
      </c>
      <c r="J179" s="274"/>
      <c r="K179" s="322"/>
    </row>
    <row r="180" spans="2:11" s="1" customFormat="1" ht="15" customHeight="1">
      <c r="B180" s="299"/>
      <c r="C180" s="274" t="s">
        <v>1736</v>
      </c>
      <c r="D180" s="274"/>
      <c r="E180" s="274"/>
      <c r="F180" s="297" t="s">
        <v>1723</v>
      </c>
      <c r="G180" s="274"/>
      <c r="H180" s="274" t="s">
        <v>1784</v>
      </c>
      <c r="I180" s="274" t="s">
        <v>1719</v>
      </c>
      <c r="J180" s="274">
        <v>50</v>
      </c>
      <c r="K180" s="322"/>
    </row>
    <row r="181" spans="2:11" s="1" customFormat="1" ht="15" customHeight="1">
      <c r="B181" s="299"/>
      <c r="C181" s="274" t="s">
        <v>1744</v>
      </c>
      <c r="D181" s="274"/>
      <c r="E181" s="274"/>
      <c r="F181" s="297" t="s">
        <v>1723</v>
      </c>
      <c r="G181" s="274"/>
      <c r="H181" s="274" t="s">
        <v>1784</v>
      </c>
      <c r="I181" s="274" t="s">
        <v>1719</v>
      </c>
      <c r="J181" s="274">
        <v>50</v>
      </c>
      <c r="K181" s="322"/>
    </row>
    <row r="182" spans="2:11" s="1" customFormat="1" ht="15" customHeight="1">
      <c r="B182" s="299"/>
      <c r="C182" s="274" t="s">
        <v>1742</v>
      </c>
      <c r="D182" s="274"/>
      <c r="E182" s="274"/>
      <c r="F182" s="297" t="s">
        <v>1723</v>
      </c>
      <c r="G182" s="274"/>
      <c r="H182" s="274" t="s">
        <v>1784</v>
      </c>
      <c r="I182" s="274" t="s">
        <v>1719</v>
      </c>
      <c r="J182" s="274">
        <v>50</v>
      </c>
      <c r="K182" s="322"/>
    </row>
    <row r="183" spans="2:11" s="1" customFormat="1" ht="15" customHeight="1">
      <c r="B183" s="299"/>
      <c r="C183" s="274" t="s">
        <v>114</v>
      </c>
      <c r="D183" s="274"/>
      <c r="E183" s="274"/>
      <c r="F183" s="297" t="s">
        <v>82</v>
      </c>
      <c r="G183" s="274"/>
      <c r="H183" s="274" t="s">
        <v>1785</v>
      </c>
      <c r="I183" s="274" t="s">
        <v>1786</v>
      </c>
      <c r="J183" s="274"/>
      <c r="K183" s="322"/>
    </row>
    <row r="184" spans="2:11" s="1" customFormat="1" ht="15" customHeight="1">
      <c r="B184" s="299"/>
      <c r="C184" s="274" t="s">
        <v>63</v>
      </c>
      <c r="D184" s="274"/>
      <c r="E184" s="274"/>
      <c r="F184" s="297" t="s">
        <v>82</v>
      </c>
      <c r="G184" s="274"/>
      <c r="H184" s="274" t="s">
        <v>1787</v>
      </c>
      <c r="I184" s="274" t="s">
        <v>1788</v>
      </c>
      <c r="J184" s="274">
        <v>1</v>
      </c>
      <c r="K184" s="322"/>
    </row>
    <row r="185" spans="2:11" s="1" customFormat="1" ht="15" customHeight="1">
      <c r="B185" s="299"/>
      <c r="C185" s="274" t="s">
        <v>59</v>
      </c>
      <c r="D185" s="274"/>
      <c r="E185" s="274"/>
      <c r="F185" s="297" t="s">
        <v>82</v>
      </c>
      <c r="G185" s="274"/>
      <c r="H185" s="274" t="s">
        <v>1789</v>
      </c>
      <c r="I185" s="274" t="s">
        <v>1719</v>
      </c>
      <c r="J185" s="274">
        <v>20</v>
      </c>
      <c r="K185" s="322"/>
    </row>
    <row r="186" spans="2:11" s="1" customFormat="1" ht="15" customHeight="1">
      <c r="B186" s="299"/>
      <c r="C186" s="274" t="s">
        <v>60</v>
      </c>
      <c r="D186" s="274"/>
      <c r="E186" s="274"/>
      <c r="F186" s="297" t="s">
        <v>82</v>
      </c>
      <c r="G186" s="274"/>
      <c r="H186" s="274" t="s">
        <v>1790</v>
      </c>
      <c r="I186" s="274" t="s">
        <v>1719</v>
      </c>
      <c r="J186" s="274">
        <v>255</v>
      </c>
      <c r="K186" s="322"/>
    </row>
    <row r="187" spans="2:11" s="1" customFormat="1" ht="15" customHeight="1">
      <c r="B187" s="299"/>
      <c r="C187" s="274" t="s">
        <v>115</v>
      </c>
      <c r="D187" s="274"/>
      <c r="E187" s="274"/>
      <c r="F187" s="297" t="s">
        <v>82</v>
      </c>
      <c r="G187" s="274"/>
      <c r="H187" s="274" t="s">
        <v>1682</v>
      </c>
      <c r="I187" s="274" t="s">
        <v>1719</v>
      </c>
      <c r="J187" s="274">
        <v>10</v>
      </c>
      <c r="K187" s="322"/>
    </row>
    <row r="188" spans="2:11" s="1" customFormat="1" ht="15" customHeight="1">
      <c r="B188" s="299"/>
      <c r="C188" s="274" t="s">
        <v>116</v>
      </c>
      <c r="D188" s="274"/>
      <c r="E188" s="274"/>
      <c r="F188" s="297" t="s">
        <v>82</v>
      </c>
      <c r="G188" s="274"/>
      <c r="H188" s="274" t="s">
        <v>1791</v>
      </c>
      <c r="I188" s="274" t="s">
        <v>1752</v>
      </c>
      <c r="J188" s="274"/>
      <c r="K188" s="322"/>
    </row>
    <row r="189" spans="2:11" s="1" customFormat="1" ht="15" customHeight="1">
      <c r="B189" s="299"/>
      <c r="C189" s="274" t="s">
        <v>1792</v>
      </c>
      <c r="D189" s="274"/>
      <c r="E189" s="274"/>
      <c r="F189" s="297" t="s">
        <v>82</v>
      </c>
      <c r="G189" s="274"/>
      <c r="H189" s="274" t="s">
        <v>1793</v>
      </c>
      <c r="I189" s="274" t="s">
        <v>1752</v>
      </c>
      <c r="J189" s="274"/>
      <c r="K189" s="322"/>
    </row>
    <row r="190" spans="2:11" s="1" customFormat="1" ht="15" customHeight="1">
      <c r="B190" s="299"/>
      <c r="C190" s="274" t="s">
        <v>1781</v>
      </c>
      <c r="D190" s="274"/>
      <c r="E190" s="274"/>
      <c r="F190" s="297" t="s">
        <v>82</v>
      </c>
      <c r="G190" s="274"/>
      <c r="H190" s="274" t="s">
        <v>1794</v>
      </c>
      <c r="I190" s="274" t="s">
        <v>1752</v>
      </c>
      <c r="J190" s="274"/>
      <c r="K190" s="322"/>
    </row>
    <row r="191" spans="2:11" s="1" customFormat="1" ht="15" customHeight="1">
      <c r="B191" s="299"/>
      <c r="C191" s="274" t="s">
        <v>118</v>
      </c>
      <c r="D191" s="274"/>
      <c r="E191" s="274"/>
      <c r="F191" s="297" t="s">
        <v>1723</v>
      </c>
      <c r="G191" s="274"/>
      <c r="H191" s="274" t="s">
        <v>1795</v>
      </c>
      <c r="I191" s="274" t="s">
        <v>1719</v>
      </c>
      <c r="J191" s="274">
        <v>50</v>
      </c>
      <c r="K191" s="322"/>
    </row>
    <row r="192" spans="2:11" s="1" customFormat="1" ht="15" customHeight="1">
      <c r="B192" s="299"/>
      <c r="C192" s="274" t="s">
        <v>1796</v>
      </c>
      <c r="D192" s="274"/>
      <c r="E192" s="274"/>
      <c r="F192" s="297" t="s">
        <v>1723</v>
      </c>
      <c r="G192" s="274"/>
      <c r="H192" s="274" t="s">
        <v>1797</v>
      </c>
      <c r="I192" s="274" t="s">
        <v>1798</v>
      </c>
      <c r="J192" s="274"/>
      <c r="K192" s="322"/>
    </row>
    <row r="193" spans="2:11" s="1" customFormat="1" ht="15" customHeight="1">
      <c r="B193" s="299"/>
      <c r="C193" s="274" t="s">
        <v>1799</v>
      </c>
      <c r="D193" s="274"/>
      <c r="E193" s="274"/>
      <c r="F193" s="297" t="s">
        <v>1723</v>
      </c>
      <c r="G193" s="274"/>
      <c r="H193" s="274" t="s">
        <v>1800</v>
      </c>
      <c r="I193" s="274" t="s">
        <v>1798</v>
      </c>
      <c r="J193" s="274"/>
      <c r="K193" s="322"/>
    </row>
    <row r="194" spans="2:11" s="1" customFormat="1" ht="15" customHeight="1">
      <c r="B194" s="299"/>
      <c r="C194" s="274" t="s">
        <v>1801</v>
      </c>
      <c r="D194" s="274"/>
      <c r="E194" s="274"/>
      <c r="F194" s="297" t="s">
        <v>1723</v>
      </c>
      <c r="G194" s="274"/>
      <c r="H194" s="274" t="s">
        <v>1802</v>
      </c>
      <c r="I194" s="274" t="s">
        <v>1798</v>
      </c>
      <c r="J194" s="274"/>
      <c r="K194" s="322"/>
    </row>
    <row r="195" spans="2:11" s="1" customFormat="1" ht="15" customHeight="1">
      <c r="B195" s="299"/>
      <c r="C195" s="336" t="s">
        <v>1803</v>
      </c>
      <c r="D195" s="274"/>
      <c r="E195" s="274"/>
      <c r="F195" s="297" t="s">
        <v>1723</v>
      </c>
      <c r="G195" s="274"/>
      <c r="H195" s="274" t="s">
        <v>1804</v>
      </c>
      <c r="I195" s="274" t="s">
        <v>1805</v>
      </c>
      <c r="J195" s="337" t="s">
        <v>1806</v>
      </c>
      <c r="K195" s="322"/>
    </row>
    <row r="196" spans="2:11" s="1" customFormat="1" ht="15" customHeight="1">
      <c r="B196" s="299"/>
      <c r="C196" s="336" t="s">
        <v>48</v>
      </c>
      <c r="D196" s="274"/>
      <c r="E196" s="274"/>
      <c r="F196" s="297" t="s">
        <v>82</v>
      </c>
      <c r="G196" s="274"/>
      <c r="H196" s="271" t="s">
        <v>1807</v>
      </c>
      <c r="I196" s="274" t="s">
        <v>1808</v>
      </c>
      <c r="J196" s="274"/>
      <c r="K196" s="322"/>
    </row>
    <row r="197" spans="2:11" s="1" customFormat="1" ht="15" customHeight="1">
      <c r="B197" s="299"/>
      <c r="C197" s="336" t="s">
        <v>1809</v>
      </c>
      <c r="D197" s="274"/>
      <c r="E197" s="274"/>
      <c r="F197" s="297" t="s">
        <v>82</v>
      </c>
      <c r="G197" s="274"/>
      <c r="H197" s="274" t="s">
        <v>1810</v>
      </c>
      <c r="I197" s="274" t="s">
        <v>1752</v>
      </c>
      <c r="J197" s="274"/>
      <c r="K197" s="322"/>
    </row>
    <row r="198" spans="2:11" s="1" customFormat="1" ht="15" customHeight="1">
      <c r="B198" s="299"/>
      <c r="C198" s="336" t="s">
        <v>1811</v>
      </c>
      <c r="D198" s="274"/>
      <c r="E198" s="274"/>
      <c r="F198" s="297" t="s">
        <v>82</v>
      </c>
      <c r="G198" s="274"/>
      <c r="H198" s="274" t="s">
        <v>1812</v>
      </c>
      <c r="I198" s="274" t="s">
        <v>1752</v>
      </c>
      <c r="J198" s="274"/>
      <c r="K198" s="322"/>
    </row>
    <row r="199" spans="2:11" s="1" customFormat="1" ht="15" customHeight="1">
      <c r="B199" s="299"/>
      <c r="C199" s="336" t="s">
        <v>1813</v>
      </c>
      <c r="D199" s="274"/>
      <c r="E199" s="274"/>
      <c r="F199" s="297" t="s">
        <v>1723</v>
      </c>
      <c r="G199" s="274"/>
      <c r="H199" s="274" t="s">
        <v>1814</v>
      </c>
      <c r="I199" s="274" t="s">
        <v>1752</v>
      </c>
      <c r="J199" s="274"/>
      <c r="K199" s="322"/>
    </row>
    <row r="200" spans="2:11" s="1" customFormat="1" ht="15" customHeight="1">
      <c r="B200" s="328"/>
      <c r="C200" s="338"/>
      <c r="D200" s="329"/>
      <c r="E200" s="329"/>
      <c r="F200" s="329"/>
      <c r="G200" s="329"/>
      <c r="H200" s="329"/>
      <c r="I200" s="329"/>
      <c r="J200" s="329"/>
      <c r="K200" s="330"/>
    </row>
    <row r="201" spans="2:11" s="1" customFormat="1" ht="18.75" customHeight="1">
      <c r="B201" s="310"/>
      <c r="C201" s="320"/>
      <c r="D201" s="320"/>
      <c r="E201" s="320"/>
      <c r="F201" s="331"/>
      <c r="G201" s="320"/>
      <c r="H201" s="320"/>
      <c r="I201" s="320"/>
      <c r="J201" s="320"/>
      <c r="K201" s="310"/>
    </row>
    <row r="202" spans="2:11" s="1" customFormat="1" ht="18.75" customHeight="1">
      <c r="B202" s="282"/>
      <c r="C202" s="282"/>
      <c r="D202" s="282"/>
      <c r="E202" s="282"/>
      <c r="F202" s="282"/>
      <c r="G202" s="282"/>
      <c r="H202" s="282"/>
      <c r="I202" s="282"/>
      <c r="J202" s="282"/>
      <c r="K202" s="282"/>
    </row>
    <row r="203" spans="2:11" s="1" customFormat="1" ht="13.5">
      <c r="B203" s="261"/>
      <c r="C203" s="262"/>
      <c r="D203" s="262"/>
      <c r="E203" s="262"/>
      <c r="F203" s="262"/>
      <c r="G203" s="262"/>
      <c r="H203" s="262"/>
      <c r="I203" s="262"/>
      <c r="J203" s="262"/>
      <c r="K203" s="263"/>
    </row>
    <row r="204" spans="2:11" s="1" customFormat="1" ht="21" customHeight="1">
      <c r="B204" s="264"/>
      <c r="C204" s="265" t="s">
        <v>1815</v>
      </c>
      <c r="D204" s="265"/>
      <c r="E204" s="265"/>
      <c r="F204" s="265"/>
      <c r="G204" s="265"/>
      <c r="H204" s="265"/>
      <c r="I204" s="265"/>
      <c r="J204" s="265"/>
      <c r="K204" s="266"/>
    </row>
    <row r="205" spans="2:11" s="1" customFormat="1" ht="25.5" customHeight="1">
      <c r="B205" s="264"/>
      <c r="C205" s="339" t="s">
        <v>1816</v>
      </c>
      <c r="D205" s="339"/>
      <c r="E205" s="339"/>
      <c r="F205" s="339" t="s">
        <v>1817</v>
      </c>
      <c r="G205" s="340"/>
      <c r="H205" s="339" t="s">
        <v>1818</v>
      </c>
      <c r="I205" s="339"/>
      <c r="J205" s="339"/>
      <c r="K205" s="266"/>
    </row>
    <row r="206" spans="2:11" s="1" customFormat="1" ht="5.25" customHeight="1">
      <c r="B206" s="299"/>
      <c r="C206" s="294"/>
      <c r="D206" s="294"/>
      <c r="E206" s="294"/>
      <c r="F206" s="294"/>
      <c r="G206" s="320"/>
      <c r="H206" s="294"/>
      <c r="I206" s="294"/>
      <c r="J206" s="294"/>
      <c r="K206" s="322"/>
    </row>
    <row r="207" spans="2:11" s="1" customFormat="1" ht="15" customHeight="1">
      <c r="B207" s="299"/>
      <c r="C207" s="274" t="s">
        <v>1808</v>
      </c>
      <c r="D207" s="274"/>
      <c r="E207" s="274"/>
      <c r="F207" s="297" t="s">
        <v>49</v>
      </c>
      <c r="G207" s="274"/>
      <c r="H207" s="274" t="s">
        <v>1819</v>
      </c>
      <c r="I207" s="274"/>
      <c r="J207" s="274"/>
      <c r="K207" s="322"/>
    </row>
    <row r="208" spans="2:11" s="1" customFormat="1" ht="15" customHeight="1">
      <c r="B208" s="299"/>
      <c r="C208" s="274"/>
      <c r="D208" s="274"/>
      <c r="E208" s="274"/>
      <c r="F208" s="297" t="s">
        <v>50</v>
      </c>
      <c r="G208" s="274"/>
      <c r="H208" s="274" t="s">
        <v>1820</v>
      </c>
      <c r="I208" s="274"/>
      <c r="J208" s="274"/>
      <c r="K208" s="322"/>
    </row>
    <row r="209" spans="2:11" s="1" customFormat="1" ht="15" customHeight="1">
      <c r="B209" s="299"/>
      <c r="C209" s="274"/>
      <c r="D209" s="274"/>
      <c r="E209" s="274"/>
      <c r="F209" s="297" t="s">
        <v>53</v>
      </c>
      <c r="G209" s="274"/>
      <c r="H209" s="274" t="s">
        <v>1821</v>
      </c>
      <c r="I209" s="274"/>
      <c r="J209" s="274"/>
      <c r="K209" s="322"/>
    </row>
    <row r="210" spans="2:11" s="1" customFormat="1" ht="15" customHeight="1">
      <c r="B210" s="299"/>
      <c r="C210" s="274"/>
      <c r="D210" s="274"/>
      <c r="E210" s="274"/>
      <c r="F210" s="297" t="s">
        <v>51</v>
      </c>
      <c r="G210" s="274"/>
      <c r="H210" s="274" t="s">
        <v>1822</v>
      </c>
      <c r="I210" s="274"/>
      <c r="J210" s="274"/>
      <c r="K210" s="322"/>
    </row>
    <row r="211" spans="2:11" s="1" customFormat="1" ht="15" customHeight="1">
      <c r="B211" s="299"/>
      <c r="C211" s="274"/>
      <c r="D211" s="274"/>
      <c r="E211" s="274"/>
      <c r="F211" s="297" t="s">
        <v>52</v>
      </c>
      <c r="G211" s="274"/>
      <c r="H211" s="274" t="s">
        <v>1823</v>
      </c>
      <c r="I211" s="274"/>
      <c r="J211" s="274"/>
      <c r="K211" s="322"/>
    </row>
    <row r="212" spans="2:11" s="1" customFormat="1" ht="15" customHeight="1">
      <c r="B212" s="299"/>
      <c r="C212" s="274"/>
      <c r="D212" s="274"/>
      <c r="E212" s="274"/>
      <c r="F212" s="297"/>
      <c r="G212" s="274"/>
      <c r="H212" s="274"/>
      <c r="I212" s="274"/>
      <c r="J212" s="274"/>
      <c r="K212" s="322"/>
    </row>
    <row r="213" spans="2:11" s="1" customFormat="1" ht="15" customHeight="1">
      <c r="B213" s="299"/>
      <c r="C213" s="274" t="s">
        <v>1764</v>
      </c>
      <c r="D213" s="274"/>
      <c r="E213" s="274"/>
      <c r="F213" s="297" t="s">
        <v>84</v>
      </c>
      <c r="G213" s="274"/>
      <c r="H213" s="274" t="s">
        <v>1824</v>
      </c>
      <c r="I213" s="274"/>
      <c r="J213" s="274"/>
      <c r="K213" s="322"/>
    </row>
    <row r="214" spans="2:11" s="1" customFormat="1" ht="15" customHeight="1">
      <c r="B214" s="299"/>
      <c r="C214" s="274"/>
      <c r="D214" s="274"/>
      <c r="E214" s="274"/>
      <c r="F214" s="297" t="s">
        <v>1661</v>
      </c>
      <c r="G214" s="274"/>
      <c r="H214" s="274" t="s">
        <v>1662</v>
      </c>
      <c r="I214" s="274"/>
      <c r="J214" s="274"/>
      <c r="K214" s="322"/>
    </row>
    <row r="215" spans="2:11" s="1" customFormat="1" ht="15" customHeight="1">
      <c r="B215" s="299"/>
      <c r="C215" s="274"/>
      <c r="D215" s="274"/>
      <c r="E215" s="274"/>
      <c r="F215" s="297" t="s">
        <v>1659</v>
      </c>
      <c r="G215" s="274"/>
      <c r="H215" s="274" t="s">
        <v>1825</v>
      </c>
      <c r="I215" s="274"/>
      <c r="J215" s="274"/>
      <c r="K215" s="322"/>
    </row>
    <row r="216" spans="2:11" s="1" customFormat="1" ht="15" customHeight="1">
      <c r="B216" s="341"/>
      <c r="C216" s="274"/>
      <c r="D216" s="274"/>
      <c r="E216" s="274"/>
      <c r="F216" s="297" t="s">
        <v>1663</v>
      </c>
      <c r="G216" s="336"/>
      <c r="H216" s="326" t="s">
        <v>1664</v>
      </c>
      <c r="I216" s="326"/>
      <c r="J216" s="326"/>
      <c r="K216" s="342"/>
    </row>
    <row r="217" spans="2:11" s="1" customFormat="1" ht="15" customHeight="1">
      <c r="B217" s="341"/>
      <c r="C217" s="274"/>
      <c r="D217" s="274"/>
      <c r="E217" s="274"/>
      <c r="F217" s="297" t="s">
        <v>1665</v>
      </c>
      <c r="G217" s="336"/>
      <c r="H217" s="326" t="s">
        <v>1826</v>
      </c>
      <c r="I217" s="326"/>
      <c r="J217" s="326"/>
      <c r="K217" s="342"/>
    </row>
    <row r="218" spans="2:11" s="1" customFormat="1" ht="15" customHeight="1">
      <c r="B218" s="341"/>
      <c r="C218" s="274"/>
      <c r="D218" s="274"/>
      <c r="E218" s="274"/>
      <c r="F218" s="297"/>
      <c r="G218" s="336"/>
      <c r="H218" s="326"/>
      <c r="I218" s="326"/>
      <c r="J218" s="326"/>
      <c r="K218" s="342"/>
    </row>
    <row r="219" spans="2:11" s="1" customFormat="1" ht="15" customHeight="1">
      <c r="B219" s="341"/>
      <c r="C219" s="274" t="s">
        <v>1788</v>
      </c>
      <c r="D219" s="274"/>
      <c r="E219" s="274"/>
      <c r="F219" s="297">
        <v>1</v>
      </c>
      <c r="G219" s="336"/>
      <c r="H219" s="326" t="s">
        <v>1827</v>
      </c>
      <c r="I219" s="326"/>
      <c r="J219" s="326"/>
      <c r="K219" s="342"/>
    </row>
    <row r="220" spans="2:11" s="1" customFormat="1" ht="15" customHeight="1">
      <c r="B220" s="341"/>
      <c r="C220" s="274"/>
      <c r="D220" s="274"/>
      <c r="E220" s="274"/>
      <c r="F220" s="297">
        <v>2</v>
      </c>
      <c r="G220" s="336"/>
      <c r="H220" s="326" t="s">
        <v>1828</v>
      </c>
      <c r="I220" s="326"/>
      <c r="J220" s="326"/>
      <c r="K220" s="342"/>
    </row>
    <row r="221" spans="2:11" s="1" customFormat="1" ht="15" customHeight="1">
      <c r="B221" s="341"/>
      <c r="C221" s="274"/>
      <c r="D221" s="274"/>
      <c r="E221" s="274"/>
      <c r="F221" s="297">
        <v>3</v>
      </c>
      <c r="G221" s="336"/>
      <c r="H221" s="326" t="s">
        <v>1829</v>
      </c>
      <c r="I221" s="326"/>
      <c r="J221" s="326"/>
      <c r="K221" s="342"/>
    </row>
    <row r="222" spans="2:11" s="1" customFormat="1" ht="15" customHeight="1">
      <c r="B222" s="341"/>
      <c r="C222" s="274"/>
      <c r="D222" s="274"/>
      <c r="E222" s="274"/>
      <c r="F222" s="297">
        <v>4</v>
      </c>
      <c r="G222" s="336"/>
      <c r="H222" s="326" t="s">
        <v>1830</v>
      </c>
      <c r="I222" s="326"/>
      <c r="J222" s="326"/>
      <c r="K222" s="342"/>
    </row>
    <row r="223" spans="2:11" s="1" customFormat="1" ht="12.75" customHeight="1">
      <c r="B223" s="343"/>
      <c r="C223" s="344"/>
      <c r="D223" s="344"/>
      <c r="E223" s="344"/>
      <c r="F223" s="344"/>
      <c r="G223" s="344"/>
      <c r="H223" s="344"/>
      <c r="I223" s="344"/>
      <c r="J223" s="344"/>
      <c r="K223" s="34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71:J171"/>
    <mergeCell ref="C204:J204"/>
    <mergeCell ref="H205:J205"/>
    <mergeCell ref="H207:J207"/>
    <mergeCell ref="H208:J208"/>
    <mergeCell ref="H209:J209"/>
    <mergeCell ref="H210:J210"/>
    <mergeCell ref="H211:J211"/>
    <mergeCell ref="H213:J213"/>
    <mergeCell ref="H214:J214"/>
    <mergeCell ref="H215:J215"/>
    <mergeCell ref="H216:J216"/>
    <mergeCell ref="H217:J217"/>
    <mergeCell ref="H219:J219"/>
    <mergeCell ref="H220:J220"/>
    <mergeCell ref="H221:J221"/>
    <mergeCell ref="H222:J222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3:J3"/>
    <mergeCell ref="C4:J4"/>
    <mergeCell ref="C9:J9"/>
    <mergeCell ref="D10:J10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6:J6"/>
    <mergeCell ref="C7:J7"/>
    <mergeCell ref="D11:J11"/>
    <mergeCell ref="D15:J15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Seemann Jan, DiS.</dc:creator>
  <cp:keywords/>
  <dc:description/>
  <cp:lastModifiedBy>Seemann Jan, DiS.</cp:lastModifiedBy>
  <dcterms:created xsi:type="dcterms:W3CDTF">2023-01-23T05:50:42Z</dcterms:created>
  <dcterms:modified xsi:type="dcterms:W3CDTF">2023-01-23T05:50:51Z</dcterms:modified>
  <cp:category/>
  <cp:version/>
  <cp:contentType/>
  <cp:contentStatus/>
</cp:coreProperties>
</file>